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autoCompressPictures="0"/>
  <mc:AlternateContent xmlns:mc="http://schemas.openxmlformats.org/markup-compatibility/2006">
    <mc:Choice Requires="x15">
      <x15ac:absPath xmlns:x15ac="http://schemas.microsoft.com/office/spreadsheetml/2010/11/ac" url="H:\belasting Curacao San Marino\"/>
    </mc:Choice>
  </mc:AlternateContent>
  <xr:revisionPtr revIDLastSave="0" documentId="8_{85EF4A19-F762-48C7-B8D6-BB321F1DD17A}" xr6:coauthVersionLast="36" xr6:coauthVersionMax="36" xr10:uidLastSave="{00000000-0000-0000-0000-000000000000}"/>
  <bookViews>
    <workbookView xWindow="28680" yWindow="-120" windowWidth="29040" windowHeight="15840" firstSheet="4" activeTab="4" xr2:uid="{00000000-000D-0000-FFFF-FFFF00000000}"/>
  </bookViews>
  <sheets>
    <sheet name="Instructions" sheetId="91" r:id="rId1"/>
    <sheet name="Metadata" sheetId="89" r:id="rId2"/>
    <sheet name="Explanation" sheetId="101" r:id="rId3"/>
    <sheet name="BoP MU" sheetId="155" r:id="rId4"/>
    <sheet name="BoP CUR" sheetId="156" r:id="rId5"/>
    <sheet name="BoP SXM" sheetId="157" r:id="rId6"/>
    <sheet name="SXM 010" sheetId="144" state="hidden" r:id="rId7"/>
    <sheet name="CUR 010" sheetId="145" state="hidden" r:id="rId8"/>
    <sheet name="1.8-Union checks" sheetId="135" state="hidden" r:id="rId9"/>
    <sheet name="1.9-Union checks" sheetId="136" state="hidden" r:id="rId10"/>
    <sheet name="1.10-Union checks" sheetId="137" state="hidden" r:id="rId11"/>
    <sheet name="1.8Cur checks" sheetId="138" state="hidden" r:id="rId12"/>
    <sheet name="1.9Cur checks" sheetId="139" state="hidden" r:id="rId13"/>
    <sheet name="1.10Cur checks" sheetId="140" state="hidden" r:id="rId14"/>
    <sheet name="1.8Sxm checks" sheetId="141" state="hidden" r:id="rId15"/>
    <sheet name="1.9Sxm checks" sheetId="142" state="hidden" r:id="rId16"/>
    <sheet name="1.10Sxm checks" sheetId="143" state="hidden" r:id="rId17"/>
    <sheet name="BoP Geographical Area CUR" sheetId="105" state="hidden" r:id="rId18"/>
    <sheet name="1.12Cur_2011" sheetId="130" state="hidden" r:id="rId19"/>
    <sheet name="1.12Cur_2012" sheetId="129" state="hidden" r:id="rId20"/>
    <sheet name="1.12Cur_2013" sheetId="128" state="hidden" r:id="rId21"/>
    <sheet name="1.12Cur_2014" sheetId="127" state="hidden" r:id="rId22"/>
    <sheet name="1.12Cur_2015" sheetId="126" state="hidden" r:id="rId23"/>
    <sheet name="1.12Cur_2016" sheetId="125" state="hidden" r:id="rId24"/>
    <sheet name="1.12Cur_2017" sheetId="124" state="hidden" r:id="rId25"/>
    <sheet name="1.12Cur_2018" sheetId="123" state="hidden" r:id="rId26"/>
    <sheet name="1.12Cur_2019" sheetId="122" state="hidden" r:id="rId27"/>
    <sheet name="1.12Cur_2020" sheetId="121" state="hidden" r:id="rId28"/>
    <sheet name="1.12Cur_2021" sheetId="120" state="hidden" r:id="rId29"/>
    <sheet name="BoP Geographical Area SXM" sheetId="106" state="hidden" r:id="rId30"/>
    <sheet name="BoP Economic Activity CUR" sheetId="107" state="hidden" r:id="rId31"/>
    <sheet name="BoP Economic Activity SXM" sheetId="108" state="hidden" r:id="rId32"/>
    <sheet name="2.3A" sheetId="74" state="hidden" r:id="rId33"/>
    <sheet name="2.3B" sheetId="76" state="hidden" r:id="rId34"/>
    <sheet name="2.4A" sheetId="86" state="hidden" r:id="rId35"/>
    <sheet name="5.2C" sheetId="80" state="hidden" r:id="rId36"/>
    <sheet name="Balance Sheet International Ban" sheetId="99" state="hidden" r:id="rId37"/>
  </sheets>
  <externalReferences>
    <externalReference r:id="rId38"/>
    <externalReference r:id="rId39"/>
    <externalReference r:id="rId40"/>
    <externalReference r:id="rId41"/>
  </externalReferences>
  <definedNames>
    <definedName name="\CUR" localSheetId="4">#REF!</definedName>
    <definedName name="\CUR" localSheetId="3">#REF!</definedName>
    <definedName name="\CUR" localSheetId="5">#REF!</definedName>
    <definedName name="\CUR">#REF!</definedName>
    <definedName name="\p" localSheetId="4">#REF!</definedName>
    <definedName name="\p" localSheetId="3">#REF!</definedName>
    <definedName name="\p" localSheetId="5">#REF!</definedName>
    <definedName name="\p">#REF!</definedName>
    <definedName name="\x" localSheetId="4">#REF!</definedName>
    <definedName name="\x" localSheetId="3">#REF!</definedName>
    <definedName name="\x" localSheetId="5">#REF!</definedName>
    <definedName name="\x">#REF!</definedName>
    <definedName name="_TAB2" localSheetId="4">#REF!</definedName>
    <definedName name="_TAB2" localSheetId="3">#REF!</definedName>
    <definedName name="_TAB2" localSheetId="5">#REF!</definedName>
    <definedName name="_TAB2">#REF!</definedName>
    <definedName name="DATES" localSheetId="4">[1]BOPForm!#REF!</definedName>
    <definedName name="DATES" localSheetId="30">[1]BOPForm!#REF!</definedName>
    <definedName name="DATES" localSheetId="31">[1]BOPForm!#REF!</definedName>
    <definedName name="DATES" localSheetId="17">[1]BOPForm!#REF!</definedName>
    <definedName name="DATES" localSheetId="29">[1]BOPForm!#REF!</definedName>
    <definedName name="DATES" localSheetId="3">[1]BOPForm!#REF!</definedName>
    <definedName name="DATES" localSheetId="5">[1]BOPForm!#REF!</definedName>
    <definedName name="DATES">[2]BOPForm!#REF!</definedName>
    <definedName name="HTML_CodePage" hidden="1">1252</definedName>
    <definedName name="HTML_Control" localSheetId="36" hidden="1">{"'9.1B'!$A$40:$M$45","'9.1B'!$A$26:$M$38"}</definedName>
    <definedName name="HTML_Control" localSheetId="4" hidden="1">{"'9.1B'!$A$40:$M$45","'9.1B'!$A$26:$M$38"}</definedName>
    <definedName name="HTML_Control" localSheetId="30" hidden="1">{"'9.1B'!$A$40:$M$45","'9.1B'!$A$26:$M$38"}</definedName>
    <definedName name="HTML_Control" localSheetId="31" hidden="1">{"'9.1B'!$A$40:$M$45","'9.1B'!$A$26:$M$38"}</definedName>
    <definedName name="HTML_Control" localSheetId="17" hidden="1">{"'9.1B'!$A$40:$M$45","'9.1B'!$A$26:$M$38"}</definedName>
    <definedName name="HTML_Control" localSheetId="29" hidden="1">{"'9.1B'!$A$40:$M$45","'9.1B'!$A$26:$M$38"}</definedName>
    <definedName name="HTML_Control" localSheetId="3" hidden="1">{"'9.1B'!$A$40:$M$45","'9.1B'!$A$26:$M$38"}</definedName>
    <definedName name="HTML_Control" localSheetId="5" hidden="1">{"'9.1B'!$A$40:$M$45","'9.1B'!$A$26:$M$38"}</definedName>
    <definedName name="HTML_Control" localSheetId="2" hidden="1">{"'9.1B'!$A$40:$M$45","'9.1B'!$A$26:$M$38"}</definedName>
    <definedName name="HTML_Control" localSheetId="1" hidden="1">{"'9.1B'!$A$40:$M$45","'9.1B'!$A$26:$M$38"}</definedName>
    <definedName name="HTML_Control" hidden="1">{"'9.1B'!$A$40:$M$45","'9.1B'!$A$26:$M$38"}</definedName>
    <definedName name="HTML_Description" hidden="1">""</definedName>
    <definedName name="HTML_Email" hidden="1">""</definedName>
    <definedName name="HTML_Header" hidden="1">""</definedName>
    <definedName name="HTML_LastUpdate" hidden="1">"02-04-01"</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"c:\Table1_1.htm"</definedName>
    <definedName name="HTML_Title" hidden="1">""</definedName>
    <definedName name="newrange" localSheetId="4">'[3]EKF quarter'!#REF!</definedName>
    <definedName name="newrange" localSheetId="3">'[3]EKF quarter'!#REF!</definedName>
    <definedName name="newrange" localSheetId="5">'[3]EKF quarter'!#REF!</definedName>
    <definedName name="newrange">'[4]EKF quarter'!#REF!</definedName>
    <definedName name="_xlnm.Print_Area" localSheetId="4">#REF!</definedName>
    <definedName name="_xlnm.Print_Area" localSheetId="30">'BoP Economic Activity CUR'!$A$1:$R$23</definedName>
    <definedName name="_xlnm.Print_Area" localSheetId="31">'BoP Economic Activity SXM'!$A$1:$R$23</definedName>
    <definedName name="_xlnm.Print_Area" localSheetId="3">#REF!</definedName>
    <definedName name="_xlnm.Print_Area" localSheetId="5">#REF!</definedName>
    <definedName name="_xlnm.Print_Area">#REF!</definedName>
    <definedName name="PRINT_AREA_MI" localSheetId="4">#REF!</definedName>
    <definedName name="PRINT_AREA_MI" localSheetId="3">#REF!</definedName>
    <definedName name="PRINT_AREA_MI" localSheetId="5">#REF!</definedName>
    <definedName name="PRINT_AREA_MI">#REF!</definedName>
    <definedName name="_xlnm.Print_Titles" localSheetId="32">'2.3A'!$1:$5</definedName>
    <definedName name="_xlnm.Print_Titles" localSheetId="33">'2.3B'!$1:$6</definedName>
    <definedName name="_xlnm.Print_Titles" localSheetId="34">'2.4A'!$1:$3</definedName>
    <definedName name="_xlnm.Print_Titles" localSheetId="35">'5.2C'!$1:$4</definedName>
    <definedName name="_xlnm.Print_Titles" localSheetId="36">'Balance Sheet International Ban'!$1:$4</definedName>
    <definedName name="_xlnm.Print_Titles" localSheetId="4">'BoP CUR'!$A:$A,'BoP CUR'!$3:$5</definedName>
    <definedName name="_xlnm.Print_Titles" localSheetId="3">'BoP MU'!$A:$A,'BoP MU'!$3:$5</definedName>
    <definedName name="_xlnm.Print_Titles" localSheetId="5">'BoP SXM'!$A:$A,'BoP SXM'!$3:$5</definedName>
    <definedName name="TAB2A" localSheetId="4">#REF!</definedName>
    <definedName name="TAB2A" localSheetId="3">#REF!</definedName>
    <definedName name="TAB2A" localSheetId="5">#REF!</definedName>
    <definedName name="TAB2A">#REF!</definedName>
    <definedName name="TAB2B" localSheetId="4">#REF!</definedName>
    <definedName name="TAB2B" localSheetId="3">#REF!</definedName>
    <definedName name="TAB2B" localSheetId="5">#REF!</definedName>
    <definedName name="TAB2B">#REF!</definedName>
    <definedName name="TAB2C" localSheetId="4">#REF!</definedName>
    <definedName name="TAB2C" localSheetId="3">#REF!</definedName>
    <definedName name="TAB2C" localSheetId="5">#REF!</definedName>
    <definedName name="TAB2C">#REF!</definedName>
    <definedName name="TAB7B">#REF!</definedName>
    <definedName name="TAB8A">#REF!</definedName>
    <definedName name="TAB8B">#REF!</definedName>
    <definedName name="XXX" hidden="1">#REF!</definedName>
    <definedName name="Z_F9FEE100_2439_4902_9631_A2F66BFA6F37_.wvu.Cols" localSheetId="4" hidden="1">'BoP CUR'!#REF!,'BoP CUR'!#REF!</definedName>
    <definedName name="Z_F9FEE100_2439_4902_9631_A2F66BFA6F37_.wvu.Cols" localSheetId="3" hidden="1">'BoP MU'!#REF!,'BoP MU'!#REF!</definedName>
    <definedName name="Z_F9FEE100_2439_4902_9631_A2F66BFA6F37_.wvu.Cols" localSheetId="5" hidden="1">'BoP SXM'!#REF!,'BoP SXM'!#REF!</definedName>
    <definedName name="Z_F9FEE100_2439_4902_9631_A2F66BFA6F37_.wvu.PrintArea" localSheetId="4" hidden="1">'BoP CUR'!$A$3:$A$104</definedName>
    <definedName name="Z_F9FEE100_2439_4902_9631_A2F66BFA6F37_.wvu.PrintArea" localSheetId="30" hidden="1">'BoP Economic Activity CUR'!$A$1:$R$23</definedName>
    <definedName name="Z_F9FEE100_2439_4902_9631_A2F66BFA6F37_.wvu.PrintArea" localSheetId="31" hidden="1">'BoP Economic Activity SXM'!$A$1:$R$23</definedName>
    <definedName name="Z_F9FEE100_2439_4902_9631_A2F66BFA6F37_.wvu.PrintArea" localSheetId="17" hidden="1">'BoP Geographical Area CUR'!$A$3:$M$44</definedName>
    <definedName name="Z_F9FEE100_2439_4902_9631_A2F66BFA6F37_.wvu.PrintArea" localSheetId="29" hidden="1">'BoP Geographical Area SXM'!$A$3:$N$44</definedName>
    <definedName name="Z_F9FEE100_2439_4902_9631_A2F66BFA6F37_.wvu.PrintArea" localSheetId="3" hidden="1">'BoP MU'!$A$3:$A$104</definedName>
    <definedName name="Z_F9FEE100_2439_4902_9631_A2F66BFA6F37_.wvu.PrintArea" localSheetId="5" hidden="1">'BoP SXM'!$A$3:$A$103</definedName>
    <definedName name="Z_F9FEE100_2439_4902_9631_A2F66BFA6F37_.wvu.PrintTitles" localSheetId="4" hidden="1">'BoP CUR'!$3:$5</definedName>
    <definedName name="Z_F9FEE100_2439_4902_9631_A2F66BFA6F37_.wvu.PrintTitles" localSheetId="3" hidden="1">'BoP MU'!$3:$5</definedName>
    <definedName name="Z_F9FEE100_2439_4902_9631_A2F66BFA6F37_.wvu.PrintTitles" localSheetId="5" hidden="1">'BoP SXM'!$3:$5</definedName>
    <definedName name="Z_F9FEE100_2439_4902_9631_A2F66BFA6F37_.wvu.Rows" localSheetId="30" hidden="1">'BoP Economic Activity CUR'!#REF!</definedName>
    <definedName name="Z_F9FEE100_2439_4902_9631_A2F66BFA6F37_.wvu.Rows" localSheetId="31" hidden="1">'BoP Economic Activity SXM'!#REF!</definedName>
    <definedName name="Z_F9FEE100_2439_4902_9631_A2F66BFA6F37_.wvu.Rows" localSheetId="17" hidden="1">'BoP Geographical Area CUR'!#REF!</definedName>
    <definedName name="Z_F9FEE100_2439_4902_9631_A2F66BFA6F37_.wvu.Rows" localSheetId="29" hidden="1">'BoP Geographical Area SXM'!#REF!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70" i="157" l="1"/>
  <c r="BM170" i="157"/>
  <c r="BM169" i="157"/>
  <c r="BL170" i="157"/>
  <c r="BK170" i="157"/>
  <c r="BJ170" i="157"/>
  <c r="BI170" i="157"/>
  <c r="BI169" i="157"/>
  <c r="BH170" i="157"/>
  <c r="BG170" i="157"/>
  <c r="BG169" i="157"/>
  <c r="BF170" i="157"/>
  <c r="BF169" i="157"/>
  <c r="BE170" i="157"/>
  <c r="BE169" i="157"/>
  <c r="BD170" i="157"/>
  <c r="BD169" i="157"/>
  <c r="BC170" i="157"/>
  <c r="BC169" i="157"/>
  <c r="BB170" i="157"/>
  <c r="BB169" i="157"/>
  <c r="BA170" i="157"/>
  <c r="BA169" i="157"/>
  <c r="AZ170" i="157"/>
  <c r="AY170" i="157"/>
  <c r="AY169" i="157"/>
  <c r="AX170" i="157"/>
  <c r="AW170" i="157"/>
  <c r="AW169" i="157"/>
  <c r="AV170" i="157"/>
  <c r="AU170" i="157"/>
  <c r="AT170" i="157"/>
  <c r="AS170" i="157"/>
  <c r="AS169" i="157"/>
  <c r="AR170" i="157"/>
  <c r="AQ170" i="157"/>
  <c r="AQ169" i="157"/>
  <c r="AP170" i="157"/>
  <c r="AP169" i="157"/>
  <c r="AO170" i="157"/>
  <c r="AO169" i="157"/>
  <c r="AN170" i="157"/>
  <c r="AN169" i="157"/>
  <c r="AM170" i="157"/>
  <c r="AM169" i="157"/>
  <c r="AL170" i="157"/>
  <c r="AL169" i="157"/>
  <c r="AK170" i="157"/>
  <c r="AK169" i="157"/>
  <c r="AJ170" i="157"/>
  <c r="AJ169" i="157"/>
  <c r="AI170" i="157"/>
  <c r="AI169" i="157"/>
  <c r="AH170" i="157"/>
  <c r="AG170" i="157"/>
  <c r="AG169" i="157"/>
  <c r="AF170" i="157"/>
  <c r="AE170" i="157"/>
  <c r="AD170" i="157"/>
  <c r="AC170" i="157"/>
  <c r="AC169" i="157"/>
  <c r="AB170" i="157"/>
  <c r="AA170" i="157"/>
  <c r="AA169" i="157"/>
  <c r="Z170" i="157"/>
  <c r="Y170" i="157"/>
  <c r="Y169" i="157"/>
  <c r="X170" i="157"/>
  <c r="W170" i="157"/>
  <c r="V170" i="157"/>
  <c r="V169" i="157"/>
  <c r="U170" i="157"/>
  <c r="U169" i="157"/>
  <c r="T170" i="157"/>
  <c r="S170" i="157"/>
  <c r="S169" i="157"/>
  <c r="R170" i="157"/>
  <c r="Q170" i="157"/>
  <c r="Q169" i="157"/>
  <c r="P170" i="157"/>
  <c r="O170" i="157"/>
  <c r="N170" i="157"/>
  <c r="N169" i="157"/>
  <c r="M170" i="157"/>
  <c r="M169" i="157"/>
  <c r="L170" i="157"/>
  <c r="K170" i="157"/>
  <c r="K169" i="157"/>
  <c r="J170" i="157"/>
  <c r="J169" i="157"/>
  <c r="I170" i="157"/>
  <c r="I169" i="157"/>
  <c r="H170" i="157"/>
  <c r="H169" i="157"/>
  <c r="G170" i="157"/>
  <c r="G169" i="157"/>
  <c r="F170" i="157"/>
  <c r="F169" i="157"/>
  <c r="E170" i="157"/>
  <c r="E169" i="157"/>
  <c r="D170" i="157"/>
  <c r="C170" i="157"/>
  <c r="C169" i="157"/>
  <c r="B170" i="157"/>
  <c r="BN169" i="157"/>
  <c r="BL169" i="157"/>
  <c r="BK169" i="157"/>
  <c r="BJ169" i="157"/>
  <c r="BH169" i="157"/>
  <c r="AZ169" i="157"/>
  <c r="AX169" i="157"/>
  <c r="AV169" i="157"/>
  <c r="AU169" i="157"/>
  <c r="AT169" i="157"/>
  <c r="AR169" i="157"/>
  <c r="AH169" i="157"/>
  <c r="AF169" i="157"/>
  <c r="AE169" i="157"/>
  <c r="AD169" i="157"/>
  <c r="AB169" i="157"/>
  <c r="Z169" i="157"/>
  <c r="X169" i="157"/>
  <c r="W169" i="157"/>
  <c r="T169" i="157"/>
  <c r="R169" i="157"/>
  <c r="P169" i="157"/>
  <c r="O169" i="157"/>
  <c r="L169" i="157"/>
  <c r="D169" i="157"/>
  <c r="B169" i="157"/>
  <c r="BN165" i="157"/>
  <c r="BM165" i="157"/>
  <c r="BL165" i="157"/>
  <c r="BK165" i="157"/>
  <c r="BJ165" i="157"/>
  <c r="BI165" i="157"/>
  <c r="BH165" i="157"/>
  <c r="BG165" i="157"/>
  <c r="BF165" i="157"/>
  <c r="BE165" i="157"/>
  <c r="BD165" i="157"/>
  <c r="BC165" i="157"/>
  <c r="BB165" i="157"/>
  <c r="BA165" i="157"/>
  <c r="AZ165" i="157"/>
  <c r="AY165" i="157"/>
  <c r="AX165" i="157"/>
  <c r="AW165" i="157"/>
  <c r="AV165" i="157"/>
  <c r="AU165" i="157"/>
  <c r="AT165" i="157"/>
  <c r="AS165" i="157"/>
  <c r="AR165" i="157"/>
  <c r="AQ165" i="157"/>
  <c r="AP165" i="157"/>
  <c r="AO165" i="157"/>
  <c r="AN165" i="157"/>
  <c r="AM165" i="157"/>
  <c r="AL165" i="157"/>
  <c r="AK165" i="157"/>
  <c r="AJ165" i="157"/>
  <c r="AI165" i="157"/>
  <c r="AH165" i="157"/>
  <c r="AG165" i="157"/>
  <c r="AF165" i="157"/>
  <c r="AE165" i="157"/>
  <c r="AD165" i="157"/>
  <c r="AC165" i="157"/>
  <c r="AB165" i="157"/>
  <c r="AA165" i="157"/>
  <c r="Z165" i="157"/>
  <c r="Y165" i="157"/>
  <c r="X165" i="157"/>
  <c r="W165" i="157"/>
  <c r="V165" i="157"/>
  <c r="U165" i="157"/>
  <c r="T165" i="157"/>
  <c r="S165" i="157"/>
  <c r="R165" i="157"/>
  <c r="Q165" i="157"/>
  <c r="P165" i="157"/>
  <c r="O165" i="157"/>
  <c r="N165" i="157"/>
  <c r="M165" i="157"/>
  <c r="L165" i="157"/>
  <c r="K165" i="157"/>
  <c r="J165" i="157"/>
  <c r="I165" i="157"/>
  <c r="H165" i="157"/>
  <c r="G165" i="157"/>
  <c r="F165" i="157"/>
  <c r="E165" i="157"/>
  <c r="D165" i="157"/>
  <c r="C165" i="157"/>
  <c r="B165" i="157"/>
  <c r="BN161" i="157"/>
  <c r="BM161" i="157"/>
  <c r="BL161" i="157"/>
  <c r="BL157" i="157"/>
  <c r="BK161" i="157"/>
  <c r="BJ161" i="157"/>
  <c r="BI161" i="157"/>
  <c r="BH161" i="157"/>
  <c r="BH157" i="157"/>
  <c r="BG161" i="157"/>
  <c r="BF161" i="157"/>
  <c r="BE161" i="157"/>
  <c r="BD161" i="157"/>
  <c r="BD157" i="157"/>
  <c r="BC161" i="157"/>
  <c r="BB161" i="157"/>
  <c r="BA161" i="157"/>
  <c r="AZ161" i="157"/>
  <c r="AY161" i="157"/>
  <c r="AX161" i="157"/>
  <c r="AW161" i="157"/>
  <c r="AV161" i="157"/>
  <c r="AU161" i="157"/>
  <c r="AT161" i="157"/>
  <c r="AS161" i="157"/>
  <c r="AR161" i="157"/>
  <c r="AR157" i="157"/>
  <c r="AQ161" i="157"/>
  <c r="AP161" i="157"/>
  <c r="AO161" i="157"/>
  <c r="AN161" i="157"/>
  <c r="AN157" i="157"/>
  <c r="AM161" i="157"/>
  <c r="AL161" i="157"/>
  <c r="AK161" i="157"/>
  <c r="AJ161" i="157"/>
  <c r="AI161" i="157"/>
  <c r="AH161" i="157"/>
  <c r="AG161" i="157"/>
  <c r="AF161" i="157"/>
  <c r="AF157" i="157"/>
  <c r="AE161" i="157"/>
  <c r="AD161" i="157"/>
  <c r="AC161" i="157"/>
  <c r="AB161" i="157"/>
  <c r="AB157" i="157"/>
  <c r="AA161" i="157"/>
  <c r="Z161" i="157"/>
  <c r="Y161" i="157"/>
  <c r="X161" i="157"/>
  <c r="W161" i="157"/>
  <c r="V161" i="157"/>
  <c r="U161" i="157"/>
  <c r="T161" i="157"/>
  <c r="S161" i="157"/>
  <c r="R161" i="157"/>
  <c r="Q161" i="157"/>
  <c r="P161" i="157"/>
  <c r="O161" i="157"/>
  <c r="N161" i="157"/>
  <c r="M161" i="157"/>
  <c r="L161" i="157"/>
  <c r="L157" i="157"/>
  <c r="K161" i="157"/>
  <c r="J161" i="157"/>
  <c r="I161" i="157"/>
  <c r="H161" i="157"/>
  <c r="H157" i="157"/>
  <c r="G161" i="157"/>
  <c r="F161" i="157"/>
  <c r="E161" i="157"/>
  <c r="D161" i="157"/>
  <c r="C161" i="157"/>
  <c r="B161" i="157"/>
  <c r="BN158" i="157"/>
  <c r="BM158" i="157"/>
  <c r="BM157" i="157"/>
  <c r="BL158" i="157"/>
  <c r="BK158" i="157"/>
  <c r="BJ158" i="157"/>
  <c r="BI158" i="157"/>
  <c r="BI157" i="157"/>
  <c r="BH158" i="157"/>
  <c r="BG158" i="157"/>
  <c r="BG157" i="157"/>
  <c r="BF158" i="157"/>
  <c r="BF157" i="157"/>
  <c r="BE158" i="157"/>
  <c r="BE157" i="157"/>
  <c r="BD158" i="157"/>
  <c r="BC158" i="157"/>
  <c r="BB158" i="157"/>
  <c r="BB157" i="157"/>
  <c r="BB145" i="157"/>
  <c r="BA158" i="157"/>
  <c r="BA157" i="157"/>
  <c r="AZ158" i="157"/>
  <c r="AY158" i="157"/>
  <c r="AX158" i="157"/>
  <c r="AX157" i="157"/>
  <c r="AW158" i="157"/>
  <c r="AW157" i="157"/>
  <c r="AV158" i="157"/>
  <c r="AV157" i="157"/>
  <c r="AU158" i="157"/>
  <c r="AT158" i="157"/>
  <c r="AS158" i="157"/>
  <c r="AS157" i="157"/>
  <c r="AR158" i="157"/>
  <c r="AQ158" i="157"/>
  <c r="AP158" i="157"/>
  <c r="AP157" i="157"/>
  <c r="AO158" i="157"/>
  <c r="AN158" i="157"/>
  <c r="AM158" i="157"/>
  <c r="AL158" i="157"/>
  <c r="AL157" i="157"/>
  <c r="AL145" i="157"/>
  <c r="AK158" i="157"/>
  <c r="AK157" i="157"/>
  <c r="AK145" i="157"/>
  <c r="AJ158" i="157"/>
  <c r="AI158" i="157"/>
  <c r="AH158" i="157"/>
  <c r="AH157" i="157"/>
  <c r="AG158" i="157"/>
  <c r="AG157" i="157"/>
  <c r="AF158" i="157"/>
  <c r="AE158" i="157"/>
  <c r="AD158" i="157"/>
  <c r="AC158" i="157"/>
  <c r="AC157" i="157"/>
  <c r="AB158" i="157"/>
  <c r="AA158" i="157"/>
  <c r="Z158" i="157"/>
  <c r="Z157" i="157"/>
  <c r="Y158" i="157"/>
  <c r="X158" i="157"/>
  <c r="W158" i="157"/>
  <c r="V158" i="157"/>
  <c r="U158" i="157"/>
  <c r="U157" i="157"/>
  <c r="U145" i="157"/>
  <c r="T158" i="157"/>
  <c r="S158" i="157"/>
  <c r="R158" i="157"/>
  <c r="Q158" i="157"/>
  <c r="Q157" i="157"/>
  <c r="P158" i="157"/>
  <c r="P157" i="157"/>
  <c r="O158" i="157"/>
  <c r="N158" i="157"/>
  <c r="M158" i="157"/>
  <c r="M157" i="157"/>
  <c r="L158" i="157"/>
  <c r="K158" i="157"/>
  <c r="J158" i="157"/>
  <c r="J157" i="157"/>
  <c r="I158" i="157"/>
  <c r="I157" i="157"/>
  <c r="H158" i="157"/>
  <c r="G158" i="157"/>
  <c r="F158" i="157"/>
  <c r="F157" i="157"/>
  <c r="F145" i="157"/>
  <c r="E158" i="157"/>
  <c r="E157" i="157"/>
  <c r="D158" i="157"/>
  <c r="C158" i="157"/>
  <c r="B158" i="157"/>
  <c r="B157" i="157"/>
  <c r="BN157" i="157"/>
  <c r="AO157" i="157"/>
  <c r="Y157" i="157"/>
  <c r="X157" i="157"/>
  <c r="R157" i="157"/>
  <c r="BN154" i="157"/>
  <c r="BM154" i="157"/>
  <c r="BL154" i="157"/>
  <c r="BK154" i="157"/>
  <c r="BJ154" i="157"/>
  <c r="BI154" i="157"/>
  <c r="BH154" i="157"/>
  <c r="BG154" i="157"/>
  <c r="BF154" i="157"/>
  <c r="BE154" i="157"/>
  <c r="BD154" i="157"/>
  <c r="BC154" i="157"/>
  <c r="BC146" i="157"/>
  <c r="BB154" i="157"/>
  <c r="BA154" i="157"/>
  <c r="AZ154" i="157"/>
  <c r="AY154" i="157"/>
  <c r="AX154" i="157"/>
  <c r="AW154" i="157"/>
  <c r="AV154" i="157"/>
  <c r="AU154" i="157"/>
  <c r="AT154" i="157"/>
  <c r="AS154" i="157"/>
  <c r="AR154" i="157"/>
  <c r="AQ154" i="157"/>
  <c r="AP154" i="157"/>
  <c r="AO154" i="157"/>
  <c r="AN154" i="157"/>
  <c r="AM154" i="157"/>
  <c r="AM146" i="157"/>
  <c r="AL154" i="157"/>
  <c r="AK154" i="157"/>
  <c r="AJ154" i="157"/>
  <c r="AI154" i="157"/>
  <c r="AH154" i="157"/>
  <c r="AG154" i="157"/>
  <c r="AF154" i="157"/>
  <c r="AE154" i="157"/>
  <c r="AD154" i="157"/>
  <c r="AC154" i="157"/>
  <c r="AB154" i="157"/>
  <c r="AA154" i="157"/>
  <c r="Z154" i="157"/>
  <c r="Y154" i="157"/>
  <c r="X154" i="157"/>
  <c r="W154" i="157"/>
  <c r="W146" i="157"/>
  <c r="V154" i="157"/>
  <c r="U154" i="157"/>
  <c r="T154" i="157"/>
  <c r="S154" i="157"/>
  <c r="R154" i="157"/>
  <c r="Q154" i="157"/>
  <c r="P154" i="157"/>
  <c r="O154" i="157"/>
  <c r="N154" i="157"/>
  <c r="M154" i="157"/>
  <c r="L154" i="157"/>
  <c r="K154" i="157"/>
  <c r="J154" i="157"/>
  <c r="I154" i="157"/>
  <c r="H154" i="157"/>
  <c r="G154" i="157"/>
  <c r="G146" i="157"/>
  <c r="F154" i="157"/>
  <c r="E154" i="157"/>
  <c r="D154" i="157"/>
  <c r="C154" i="157"/>
  <c r="B154" i="157"/>
  <c r="BN150" i="157"/>
  <c r="BN146" i="157"/>
  <c r="BM150" i="157"/>
  <c r="BL150" i="157"/>
  <c r="BK150" i="157"/>
  <c r="BJ150" i="157"/>
  <c r="BI150" i="157"/>
  <c r="BH150" i="157"/>
  <c r="BG150" i="157"/>
  <c r="BF150" i="157"/>
  <c r="BF146" i="157"/>
  <c r="BF145" i="157"/>
  <c r="BE150" i="157"/>
  <c r="BD150" i="157"/>
  <c r="BC150" i="157"/>
  <c r="BB150" i="157"/>
  <c r="BA150" i="157"/>
  <c r="AZ150" i="157"/>
  <c r="AY150" i="157"/>
  <c r="AX150" i="157"/>
  <c r="AX146" i="157"/>
  <c r="AW150" i="157"/>
  <c r="AV150" i="157"/>
  <c r="AU150" i="157"/>
  <c r="AT150" i="157"/>
  <c r="AS150" i="157"/>
  <c r="AR150" i="157"/>
  <c r="AQ150" i="157"/>
  <c r="AP150" i="157"/>
  <c r="AP146" i="157"/>
  <c r="AP145" i="157"/>
  <c r="AO150" i="157"/>
  <c r="AN150" i="157"/>
  <c r="AM150" i="157"/>
  <c r="AL150" i="157"/>
  <c r="AK150" i="157"/>
  <c r="AJ150" i="157"/>
  <c r="AI150" i="157"/>
  <c r="AH150" i="157"/>
  <c r="AH146" i="157"/>
  <c r="AG150" i="157"/>
  <c r="AF150" i="157"/>
  <c r="AE150" i="157"/>
  <c r="AD150" i="157"/>
  <c r="AC150" i="157"/>
  <c r="AB150" i="157"/>
  <c r="AA150" i="157"/>
  <c r="Z150" i="157"/>
  <c r="Z146" i="157"/>
  <c r="Z145" i="157"/>
  <c r="Y150" i="157"/>
  <c r="X150" i="157"/>
  <c r="W150" i="157"/>
  <c r="V150" i="157"/>
  <c r="V146" i="157"/>
  <c r="U150" i="157"/>
  <c r="T150" i="157"/>
  <c r="S150" i="157"/>
  <c r="R150" i="157"/>
  <c r="R146" i="157"/>
  <c r="Q150" i="157"/>
  <c r="P150" i="157"/>
  <c r="O150" i="157"/>
  <c r="N150" i="157"/>
  <c r="M150" i="157"/>
  <c r="L150" i="157"/>
  <c r="K150" i="157"/>
  <c r="J150" i="157"/>
  <c r="I150" i="157"/>
  <c r="H150" i="157"/>
  <c r="G150" i="157"/>
  <c r="F150" i="157"/>
  <c r="E150" i="157"/>
  <c r="D150" i="157"/>
  <c r="C150" i="157"/>
  <c r="B150" i="157"/>
  <c r="B146" i="157"/>
  <c r="BN147" i="157"/>
  <c r="BM147" i="157"/>
  <c r="BL147" i="157"/>
  <c r="BK147" i="157"/>
  <c r="BK146" i="157"/>
  <c r="BJ147" i="157"/>
  <c r="BJ146" i="157"/>
  <c r="BI147" i="157"/>
  <c r="BI146" i="157"/>
  <c r="BH147" i="157"/>
  <c r="BH146" i="157"/>
  <c r="BG147" i="157"/>
  <c r="BG146" i="157"/>
  <c r="BF147" i="157"/>
  <c r="BE147" i="157"/>
  <c r="BD147" i="157"/>
  <c r="BC147" i="157"/>
  <c r="BB147" i="157"/>
  <c r="BA147" i="157"/>
  <c r="AZ147" i="157"/>
  <c r="AY147" i="157"/>
  <c r="AY146" i="157"/>
  <c r="AX147" i="157"/>
  <c r="AW147" i="157"/>
  <c r="AV147" i="157"/>
  <c r="AU147" i="157"/>
  <c r="AT147" i="157"/>
  <c r="AT146" i="157"/>
  <c r="AS147" i="157"/>
  <c r="AR147" i="157"/>
  <c r="AQ147" i="157"/>
  <c r="AQ146" i="157"/>
  <c r="AP147" i="157"/>
  <c r="AO147" i="157"/>
  <c r="AN147" i="157"/>
  <c r="AM147" i="157"/>
  <c r="AL147" i="157"/>
  <c r="AK147" i="157"/>
  <c r="AJ147" i="157"/>
  <c r="AJ146" i="157"/>
  <c r="AI147" i="157"/>
  <c r="AI146" i="157"/>
  <c r="AH147" i="157"/>
  <c r="AG147" i="157"/>
  <c r="AF147" i="157"/>
  <c r="AE147" i="157"/>
  <c r="AD147" i="157"/>
  <c r="AD146" i="157"/>
  <c r="AC147" i="157"/>
  <c r="AC146" i="157"/>
  <c r="AB147" i="157"/>
  <c r="AB146" i="157"/>
  <c r="AA147" i="157"/>
  <c r="AA146" i="157"/>
  <c r="Z147" i="157"/>
  <c r="Y147" i="157"/>
  <c r="X147" i="157"/>
  <c r="W147" i="157"/>
  <c r="V147" i="157"/>
  <c r="U147" i="157"/>
  <c r="T147" i="157"/>
  <c r="S147" i="157"/>
  <c r="S146" i="157"/>
  <c r="R147" i="157"/>
  <c r="Q147" i="157"/>
  <c r="P147" i="157"/>
  <c r="O147" i="157"/>
  <c r="N147" i="157"/>
  <c r="N146" i="157"/>
  <c r="M147" i="157"/>
  <c r="M146" i="157"/>
  <c r="L147" i="157"/>
  <c r="L146" i="157"/>
  <c r="K147" i="157"/>
  <c r="K146" i="157"/>
  <c r="J147" i="157"/>
  <c r="J146" i="157"/>
  <c r="J145" i="157"/>
  <c r="I147" i="157"/>
  <c r="H147" i="157"/>
  <c r="G147" i="157"/>
  <c r="F147" i="157"/>
  <c r="E147" i="157"/>
  <c r="D147" i="157"/>
  <c r="C147" i="157"/>
  <c r="C146" i="157"/>
  <c r="B147" i="157"/>
  <c r="BB146" i="157"/>
  <c r="AZ146" i="157"/>
  <c r="AS146" i="157"/>
  <c r="AR146" i="157"/>
  <c r="AL146" i="157"/>
  <c r="AK146" i="157"/>
  <c r="U146" i="157"/>
  <c r="T146" i="157"/>
  <c r="F146" i="157"/>
  <c r="E146" i="157"/>
  <c r="D146" i="157"/>
  <c r="AS145" i="157"/>
  <c r="BN140" i="157"/>
  <c r="BN138" i="157"/>
  <c r="BM140" i="157"/>
  <c r="BL140" i="157"/>
  <c r="BK140" i="157"/>
  <c r="BJ140" i="157"/>
  <c r="BJ138" i="157"/>
  <c r="BI140" i="157"/>
  <c r="BH140" i="157"/>
  <c r="BH138" i="157"/>
  <c r="BH131" i="157"/>
  <c r="BG140" i="157"/>
  <c r="BG138" i="157"/>
  <c r="BG131" i="157"/>
  <c r="BF140" i="157"/>
  <c r="BE140" i="157"/>
  <c r="BD140" i="157"/>
  <c r="BD138" i="157"/>
  <c r="BC140" i="157"/>
  <c r="BC138" i="157"/>
  <c r="BB140" i="157"/>
  <c r="BB138" i="157"/>
  <c r="BA140" i="157"/>
  <c r="BA138" i="157"/>
  <c r="AZ140" i="157"/>
  <c r="AZ138" i="157"/>
  <c r="AY140" i="157"/>
  <c r="AY138" i="157"/>
  <c r="AX140" i="157"/>
  <c r="AX138" i="157"/>
  <c r="AW140" i="157"/>
  <c r="AV140" i="157"/>
  <c r="AU140" i="157"/>
  <c r="AT140" i="157"/>
  <c r="AT138" i="157"/>
  <c r="AS140" i="157"/>
  <c r="AR140" i="157"/>
  <c r="AR138" i="157"/>
  <c r="AQ140" i="157"/>
  <c r="AP140" i="157"/>
  <c r="AO140" i="157"/>
  <c r="AO138" i="157"/>
  <c r="AN140" i="157"/>
  <c r="AN138" i="157"/>
  <c r="AM140" i="157"/>
  <c r="AM138" i="157"/>
  <c r="AL140" i="157"/>
  <c r="AL138" i="157"/>
  <c r="AK140" i="157"/>
  <c r="AK138" i="157"/>
  <c r="AJ140" i="157"/>
  <c r="AJ138" i="157"/>
  <c r="AI140" i="157"/>
  <c r="AI138" i="157"/>
  <c r="AH140" i="157"/>
  <c r="AH138" i="157"/>
  <c r="AG140" i="157"/>
  <c r="AF140" i="157"/>
  <c r="AE140" i="157"/>
  <c r="AD140" i="157"/>
  <c r="AD138" i="157"/>
  <c r="AC140" i="157"/>
  <c r="AB140" i="157"/>
  <c r="AB138" i="157"/>
  <c r="AA140" i="157"/>
  <c r="Z140" i="157"/>
  <c r="Y140" i="157"/>
  <c r="X140" i="157"/>
  <c r="W140" i="157"/>
  <c r="V140" i="157"/>
  <c r="V138" i="157"/>
  <c r="U140" i="157"/>
  <c r="U138" i="157"/>
  <c r="T140" i="157"/>
  <c r="T138" i="157"/>
  <c r="S140" i="157"/>
  <c r="S138" i="157"/>
  <c r="R140" i="157"/>
  <c r="R138" i="157"/>
  <c r="Q140" i="157"/>
  <c r="Q138" i="157"/>
  <c r="P140" i="157"/>
  <c r="O140" i="157"/>
  <c r="N140" i="157"/>
  <c r="N138" i="157"/>
  <c r="M140" i="157"/>
  <c r="L140" i="157"/>
  <c r="L138" i="157"/>
  <c r="K140" i="157"/>
  <c r="K138" i="157"/>
  <c r="K131" i="157"/>
  <c r="J140" i="157"/>
  <c r="I140" i="157"/>
  <c r="I138" i="157"/>
  <c r="H140" i="157"/>
  <c r="H138" i="157"/>
  <c r="G140" i="157"/>
  <c r="G138" i="157"/>
  <c r="F140" i="157"/>
  <c r="F138" i="157"/>
  <c r="E140" i="157"/>
  <c r="E138" i="157"/>
  <c r="E131" i="157"/>
  <c r="D140" i="157"/>
  <c r="D138" i="157"/>
  <c r="D131" i="157"/>
  <c r="C140" i="157"/>
  <c r="C138" i="157"/>
  <c r="B140" i="157"/>
  <c r="BM138" i="157"/>
  <c r="BL138" i="157"/>
  <c r="BK138" i="157"/>
  <c r="BI138" i="157"/>
  <c r="BF138" i="157"/>
  <c r="BE138" i="157"/>
  <c r="AW138" i="157"/>
  <c r="AV138" i="157"/>
  <c r="AU138" i="157"/>
  <c r="AS138" i="157"/>
  <c r="AS131" i="157"/>
  <c r="AQ138" i="157"/>
  <c r="AP138" i="157"/>
  <c r="AG138" i="157"/>
  <c r="AF138" i="157"/>
  <c r="AE138" i="157"/>
  <c r="AC138" i="157"/>
  <c r="AA138" i="157"/>
  <c r="Z138" i="157"/>
  <c r="Y138" i="157"/>
  <c r="X138" i="157"/>
  <c r="W138" i="157"/>
  <c r="P138" i="157"/>
  <c r="O138" i="157"/>
  <c r="M138" i="157"/>
  <c r="J138" i="157"/>
  <c r="B138" i="157"/>
  <c r="BN134" i="157"/>
  <c r="BM134" i="157"/>
  <c r="BM132" i="157"/>
  <c r="BM131" i="157"/>
  <c r="BL134" i="157"/>
  <c r="BL132" i="157"/>
  <c r="BL131" i="157"/>
  <c r="BK134" i="157"/>
  <c r="BJ134" i="157"/>
  <c r="BJ132" i="157"/>
  <c r="BI134" i="157"/>
  <c r="BH134" i="157"/>
  <c r="BG134" i="157"/>
  <c r="BF134" i="157"/>
  <c r="BF132" i="157"/>
  <c r="BF131" i="157"/>
  <c r="BE134" i="157"/>
  <c r="BE132" i="157"/>
  <c r="BE131" i="157"/>
  <c r="BD134" i="157"/>
  <c r="BD132" i="157"/>
  <c r="BC134" i="157"/>
  <c r="BB134" i="157"/>
  <c r="BB132" i="157"/>
  <c r="BA134" i="157"/>
  <c r="BA132" i="157"/>
  <c r="AZ134" i="157"/>
  <c r="AZ132" i="157"/>
  <c r="AY134" i="157"/>
  <c r="AY132" i="157"/>
  <c r="AY131" i="157"/>
  <c r="AX134" i="157"/>
  <c r="AX132" i="157"/>
  <c r="AW134" i="157"/>
  <c r="AW132" i="157"/>
  <c r="AW131" i="157"/>
  <c r="AV134" i="157"/>
  <c r="AV132" i="157"/>
  <c r="AV131" i="157"/>
  <c r="AU134" i="157"/>
  <c r="AT134" i="157"/>
  <c r="AT132" i="157"/>
  <c r="AS134" i="157"/>
  <c r="AR134" i="157"/>
  <c r="AQ134" i="157"/>
  <c r="AP134" i="157"/>
  <c r="AP132" i="157"/>
  <c r="AP131" i="157"/>
  <c r="AO134" i="157"/>
  <c r="AO132" i="157"/>
  <c r="AN134" i="157"/>
  <c r="AN132" i="157"/>
  <c r="AM134" i="157"/>
  <c r="AM132" i="157"/>
  <c r="AL134" i="157"/>
  <c r="AL132" i="157"/>
  <c r="AK134" i="157"/>
  <c r="AK132" i="157"/>
  <c r="AJ134" i="157"/>
  <c r="AJ132" i="157"/>
  <c r="AI134" i="157"/>
  <c r="AI132" i="157"/>
  <c r="AI131" i="157"/>
  <c r="AH134" i="157"/>
  <c r="AH132" i="157"/>
  <c r="AG134" i="157"/>
  <c r="AG132" i="157"/>
  <c r="AG131" i="157"/>
  <c r="AF134" i="157"/>
  <c r="AF132" i="157"/>
  <c r="AF131" i="157"/>
  <c r="AE134" i="157"/>
  <c r="AE132" i="157"/>
  <c r="AE131" i="157"/>
  <c r="AD134" i="157"/>
  <c r="AD132" i="157"/>
  <c r="AC134" i="157"/>
  <c r="AB134" i="157"/>
  <c r="AA134" i="157"/>
  <c r="Z134" i="157"/>
  <c r="Y134" i="157"/>
  <c r="X134" i="157"/>
  <c r="X132" i="157"/>
  <c r="W134" i="157"/>
  <c r="V134" i="157"/>
  <c r="V132" i="157"/>
  <c r="U134" i="157"/>
  <c r="U132" i="157"/>
  <c r="T134" i="157"/>
  <c r="T132" i="157"/>
  <c r="S134" i="157"/>
  <c r="S132" i="157"/>
  <c r="S131" i="157"/>
  <c r="R134" i="157"/>
  <c r="R132" i="157"/>
  <c r="Q134" i="157"/>
  <c r="Q132" i="157"/>
  <c r="Q131" i="157"/>
  <c r="P134" i="157"/>
  <c r="P132" i="157"/>
  <c r="O134" i="157"/>
  <c r="O132" i="157"/>
  <c r="O131" i="157"/>
  <c r="N134" i="157"/>
  <c r="N132" i="157"/>
  <c r="M134" i="157"/>
  <c r="L134" i="157"/>
  <c r="K134" i="157"/>
  <c r="J134" i="157"/>
  <c r="J132" i="157"/>
  <c r="J131" i="157"/>
  <c r="I134" i="157"/>
  <c r="I132" i="157"/>
  <c r="H134" i="157"/>
  <c r="H132" i="157"/>
  <c r="G134" i="157"/>
  <c r="F134" i="157"/>
  <c r="F132" i="157"/>
  <c r="E134" i="157"/>
  <c r="D134" i="157"/>
  <c r="C134" i="157"/>
  <c r="B134" i="157"/>
  <c r="BN132" i="157"/>
  <c r="BN131" i="157"/>
  <c r="BK132" i="157"/>
  <c r="BI132" i="157"/>
  <c r="BH132" i="157"/>
  <c r="BG132" i="157"/>
  <c r="BC132" i="157"/>
  <c r="AU132" i="157"/>
  <c r="AS132" i="157"/>
  <c r="AR132" i="157"/>
  <c r="AQ132" i="157"/>
  <c r="AQ131" i="157"/>
  <c r="AC132" i="157"/>
  <c r="AB132" i="157"/>
  <c r="AA132" i="157"/>
  <c r="AA131" i="157"/>
  <c r="Z132" i="157"/>
  <c r="Z131" i="157"/>
  <c r="Y132" i="157"/>
  <c r="Y131" i="157"/>
  <c r="W132" i="157"/>
  <c r="W131" i="157"/>
  <c r="M132" i="157"/>
  <c r="L132" i="157"/>
  <c r="K132" i="157"/>
  <c r="G132" i="157"/>
  <c r="E132" i="157"/>
  <c r="D132" i="157"/>
  <c r="C132" i="157"/>
  <c r="C131" i="157"/>
  <c r="B132" i="157"/>
  <c r="P131" i="157"/>
  <c r="B131" i="157"/>
  <c r="BN126" i="157"/>
  <c r="BN125" i="157"/>
  <c r="BN119" i="157"/>
  <c r="BM126" i="157"/>
  <c r="BM125" i="157"/>
  <c r="BM119" i="157"/>
  <c r="BL126" i="157"/>
  <c r="BK126" i="157"/>
  <c r="BJ126" i="157"/>
  <c r="BI126" i="157"/>
  <c r="BH126" i="157"/>
  <c r="BG126" i="157"/>
  <c r="BG125" i="157"/>
  <c r="BF126" i="157"/>
  <c r="BE126" i="157"/>
  <c r="BE125" i="157"/>
  <c r="BD126" i="157"/>
  <c r="BD125" i="157"/>
  <c r="BC126" i="157"/>
  <c r="BC125" i="157"/>
  <c r="BB126" i="157"/>
  <c r="BB125" i="157"/>
  <c r="BA126" i="157"/>
  <c r="BA125" i="157"/>
  <c r="AZ126" i="157"/>
  <c r="AZ125" i="157"/>
  <c r="AY126" i="157"/>
  <c r="AY125" i="157"/>
  <c r="AX126" i="157"/>
  <c r="AW126" i="157"/>
  <c r="AW125" i="157"/>
  <c r="AV126" i="157"/>
  <c r="AU126" i="157"/>
  <c r="AT126" i="157"/>
  <c r="AS126" i="157"/>
  <c r="AR126" i="157"/>
  <c r="AR125" i="157"/>
  <c r="AQ126" i="157"/>
  <c r="AQ125" i="157"/>
  <c r="AP126" i="157"/>
  <c r="AO126" i="157"/>
  <c r="AO125" i="157"/>
  <c r="AN126" i="157"/>
  <c r="AN125" i="157"/>
  <c r="AM126" i="157"/>
  <c r="AM125" i="157"/>
  <c r="AL126" i="157"/>
  <c r="AL125" i="157"/>
  <c r="AK126" i="157"/>
  <c r="AK125" i="157"/>
  <c r="AJ126" i="157"/>
  <c r="AJ125" i="157"/>
  <c r="AI126" i="157"/>
  <c r="AI125" i="157"/>
  <c r="AH126" i="157"/>
  <c r="AH125" i="157"/>
  <c r="AH119" i="157"/>
  <c r="AG126" i="157"/>
  <c r="AG125" i="157"/>
  <c r="AF126" i="157"/>
  <c r="AE126" i="157"/>
  <c r="AD126" i="157"/>
  <c r="AC126" i="157"/>
  <c r="AB126" i="157"/>
  <c r="AA126" i="157"/>
  <c r="AA125" i="157"/>
  <c r="Z126" i="157"/>
  <c r="Y126" i="157"/>
  <c r="Y125" i="157"/>
  <c r="X126" i="157"/>
  <c r="W126" i="157"/>
  <c r="W125" i="157"/>
  <c r="V126" i="157"/>
  <c r="V125" i="157"/>
  <c r="U126" i="157"/>
  <c r="U125" i="157"/>
  <c r="T126" i="157"/>
  <c r="T125" i="157"/>
  <c r="S126" i="157"/>
  <c r="S125" i="157"/>
  <c r="R126" i="157"/>
  <c r="R125" i="157"/>
  <c r="R119" i="157"/>
  <c r="Q126" i="157"/>
  <c r="Q125" i="157"/>
  <c r="Q119" i="157"/>
  <c r="P126" i="157"/>
  <c r="O126" i="157"/>
  <c r="N126" i="157"/>
  <c r="M126" i="157"/>
  <c r="L126" i="157"/>
  <c r="L125" i="157"/>
  <c r="K126" i="157"/>
  <c r="K125" i="157"/>
  <c r="J126" i="157"/>
  <c r="I126" i="157"/>
  <c r="I125" i="157"/>
  <c r="H126" i="157"/>
  <c r="G126" i="157"/>
  <c r="F126" i="157"/>
  <c r="E126" i="157"/>
  <c r="D126" i="157"/>
  <c r="D125" i="157"/>
  <c r="C126" i="157"/>
  <c r="C125" i="157"/>
  <c r="B126" i="157"/>
  <c r="B125" i="157"/>
  <c r="B119" i="157"/>
  <c r="BL125" i="157"/>
  <c r="BK125" i="157"/>
  <c r="BJ125" i="157"/>
  <c r="BI125" i="157"/>
  <c r="BH125" i="157"/>
  <c r="BF125" i="157"/>
  <c r="AX125" i="157"/>
  <c r="AV125" i="157"/>
  <c r="AU125" i="157"/>
  <c r="AU119" i="157"/>
  <c r="AT125" i="157"/>
  <c r="AS125" i="157"/>
  <c r="AP125" i="157"/>
  <c r="AF125" i="157"/>
  <c r="AE125" i="157"/>
  <c r="AD125" i="157"/>
  <c r="AC125" i="157"/>
  <c r="AB125" i="157"/>
  <c r="Z125" i="157"/>
  <c r="Z119" i="157"/>
  <c r="X125" i="157"/>
  <c r="P125" i="157"/>
  <c r="O125" i="157"/>
  <c r="N125" i="157"/>
  <c r="M125" i="157"/>
  <c r="J125" i="157"/>
  <c r="H125" i="157"/>
  <c r="G125" i="157"/>
  <c r="F125" i="157"/>
  <c r="E125" i="157"/>
  <c r="BN121" i="157"/>
  <c r="BM121" i="157"/>
  <c r="BL121" i="157"/>
  <c r="BK121" i="157"/>
  <c r="BJ121" i="157"/>
  <c r="BI121" i="157"/>
  <c r="BI120" i="157"/>
  <c r="BI119" i="157"/>
  <c r="BH121" i="157"/>
  <c r="BG121" i="157"/>
  <c r="BG120" i="157"/>
  <c r="BF121" i="157"/>
  <c r="BF120" i="157"/>
  <c r="BE121" i="157"/>
  <c r="BE120" i="157"/>
  <c r="BD121" i="157"/>
  <c r="BD120" i="157"/>
  <c r="BD119" i="157"/>
  <c r="BC121" i="157"/>
  <c r="BC120" i="157"/>
  <c r="BB121" i="157"/>
  <c r="BB120" i="157"/>
  <c r="BA121" i="157"/>
  <c r="BA120" i="157"/>
  <c r="AZ121" i="157"/>
  <c r="AY121" i="157"/>
  <c r="AY120" i="157"/>
  <c r="AX121" i="157"/>
  <c r="AW121" i="157"/>
  <c r="AV121" i="157"/>
  <c r="AU121" i="157"/>
  <c r="AT121" i="157"/>
  <c r="AT120" i="157"/>
  <c r="AT119" i="157"/>
  <c r="AS121" i="157"/>
  <c r="AS120" i="157"/>
  <c r="AS119" i="157"/>
  <c r="AR121" i="157"/>
  <c r="AQ121" i="157"/>
  <c r="AQ120" i="157"/>
  <c r="AP121" i="157"/>
  <c r="AP120" i="157"/>
  <c r="AO121" i="157"/>
  <c r="AO120" i="157"/>
  <c r="AN121" i="157"/>
  <c r="AN120" i="157"/>
  <c r="AN119" i="157"/>
  <c r="AM121" i="157"/>
  <c r="AM120" i="157"/>
  <c r="AL121" i="157"/>
  <c r="AL120" i="157"/>
  <c r="AK121" i="157"/>
  <c r="AK120" i="157"/>
  <c r="AJ121" i="157"/>
  <c r="AJ120" i="157"/>
  <c r="AI121" i="157"/>
  <c r="AI120" i="157"/>
  <c r="AH121" i="157"/>
  <c r="AG121" i="157"/>
  <c r="AF121" i="157"/>
  <c r="AE121" i="157"/>
  <c r="AD121" i="157"/>
  <c r="AC121" i="157"/>
  <c r="AC120" i="157"/>
  <c r="AB121" i="157"/>
  <c r="AA121" i="157"/>
  <c r="AA120" i="157"/>
  <c r="Z121" i="157"/>
  <c r="Y121" i="157"/>
  <c r="Y120" i="157"/>
  <c r="X121" i="157"/>
  <c r="X120" i="157"/>
  <c r="X119" i="157"/>
  <c r="W121" i="157"/>
  <c r="W120" i="157"/>
  <c r="V121" i="157"/>
  <c r="V120" i="157"/>
  <c r="U121" i="157"/>
  <c r="U120" i="157"/>
  <c r="T121" i="157"/>
  <c r="T120" i="157"/>
  <c r="S121" i="157"/>
  <c r="S120" i="157"/>
  <c r="R121" i="157"/>
  <c r="Q121" i="157"/>
  <c r="P121" i="157"/>
  <c r="O121" i="157"/>
  <c r="N121" i="157"/>
  <c r="M121" i="157"/>
  <c r="M120" i="157"/>
  <c r="M119" i="157"/>
  <c r="L121" i="157"/>
  <c r="K121" i="157"/>
  <c r="K120" i="157"/>
  <c r="J121" i="157"/>
  <c r="I121" i="157"/>
  <c r="H121" i="157"/>
  <c r="G121" i="157"/>
  <c r="G120" i="157"/>
  <c r="G119" i="157"/>
  <c r="F121" i="157"/>
  <c r="F120" i="157"/>
  <c r="F119" i="157"/>
  <c r="E121" i="157"/>
  <c r="E120" i="157"/>
  <c r="E119" i="157"/>
  <c r="D121" i="157"/>
  <c r="D120" i="157"/>
  <c r="D119" i="157"/>
  <c r="C121" i="157"/>
  <c r="C120" i="157"/>
  <c r="B121" i="157"/>
  <c r="BN120" i="157"/>
  <c r="BM120" i="157"/>
  <c r="BL120" i="157"/>
  <c r="BK120" i="157"/>
  <c r="BK119" i="157"/>
  <c r="BJ120" i="157"/>
  <c r="BJ119" i="157"/>
  <c r="BH120" i="157"/>
  <c r="AZ120" i="157"/>
  <c r="AX120" i="157"/>
  <c r="AW120" i="157"/>
  <c r="AV120" i="157"/>
  <c r="AV119" i="157"/>
  <c r="AU120" i="157"/>
  <c r="AR120" i="157"/>
  <c r="AH120" i="157"/>
  <c r="AG120" i="157"/>
  <c r="AF120" i="157"/>
  <c r="AE120" i="157"/>
  <c r="AD120" i="157"/>
  <c r="AD119" i="157"/>
  <c r="AB120" i="157"/>
  <c r="Z120" i="157"/>
  <c r="R120" i="157"/>
  <c r="Q120" i="157"/>
  <c r="P120" i="157"/>
  <c r="P119" i="157"/>
  <c r="O120" i="157"/>
  <c r="O119" i="157"/>
  <c r="N120" i="157"/>
  <c r="N119" i="157"/>
  <c r="L120" i="157"/>
  <c r="J120" i="157"/>
  <c r="I120" i="157"/>
  <c r="H120" i="157"/>
  <c r="H119" i="157"/>
  <c r="B120" i="157"/>
  <c r="BL119" i="157"/>
  <c r="AF119" i="157"/>
  <c r="AE119" i="157"/>
  <c r="BN113" i="157"/>
  <c r="BM113" i="157"/>
  <c r="BL113" i="157"/>
  <c r="BK113" i="157"/>
  <c r="BJ113" i="157"/>
  <c r="BI113" i="157"/>
  <c r="BH113" i="157"/>
  <c r="BG113" i="157"/>
  <c r="BF113" i="157"/>
  <c r="BE113" i="157"/>
  <c r="BE103" i="157"/>
  <c r="BD113" i="157"/>
  <c r="BC113" i="157"/>
  <c r="BB113" i="157"/>
  <c r="BA113" i="157"/>
  <c r="AZ113" i="157"/>
  <c r="AY113" i="157"/>
  <c r="AX113" i="157"/>
  <c r="AW113" i="157"/>
  <c r="AV113" i="157"/>
  <c r="AU113" i="157"/>
  <c r="AT113" i="157"/>
  <c r="AS113" i="157"/>
  <c r="AR113" i="157"/>
  <c r="AQ113" i="157"/>
  <c r="AP113" i="157"/>
  <c r="AO113" i="157"/>
  <c r="AO103" i="157"/>
  <c r="AN113" i="157"/>
  <c r="AM113" i="157"/>
  <c r="AL113" i="157"/>
  <c r="AK113" i="157"/>
  <c r="AJ113" i="157"/>
  <c r="AI113" i="157"/>
  <c r="AH113" i="157"/>
  <c r="AG113" i="157"/>
  <c r="AF113" i="157"/>
  <c r="AE113" i="157"/>
  <c r="AD113" i="157"/>
  <c r="AC113" i="157"/>
  <c r="AB113" i="157"/>
  <c r="AA113" i="157"/>
  <c r="Z113" i="157"/>
  <c r="Y113" i="157"/>
  <c r="Y103" i="157"/>
  <c r="X113" i="157"/>
  <c r="W113" i="157"/>
  <c r="V113" i="157"/>
  <c r="U113" i="157"/>
  <c r="T113" i="157"/>
  <c r="S113" i="157"/>
  <c r="R113" i="157"/>
  <c r="Q113" i="157"/>
  <c r="P113" i="157"/>
  <c r="O113" i="157"/>
  <c r="N113" i="157"/>
  <c r="M113" i="157"/>
  <c r="L113" i="157"/>
  <c r="K113" i="157"/>
  <c r="J113" i="157"/>
  <c r="I113" i="157"/>
  <c r="I103" i="157"/>
  <c r="H113" i="157"/>
  <c r="G113" i="157"/>
  <c r="F113" i="157"/>
  <c r="E113" i="157"/>
  <c r="D113" i="157"/>
  <c r="C113" i="157"/>
  <c r="B113" i="157"/>
  <c r="BN105" i="157"/>
  <c r="BM105" i="157"/>
  <c r="BL105" i="157"/>
  <c r="BL103" i="157"/>
  <c r="BK105" i="157"/>
  <c r="BJ105" i="157"/>
  <c r="BJ103" i="157"/>
  <c r="BI105" i="157"/>
  <c r="BI103" i="157"/>
  <c r="BH105" i="157"/>
  <c r="BH103" i="157"/>
  <c r="BG105" i="157"/>
  <c r="BG103" i="157"/>
  <c r="BF105" i="157"/>
  <c r="BE105" i="157"/>
  <c r="BD105" i="157"/>
  <c r="BC105" i="157"/>
  <c r="BB105" i="157"/>
  <c r="BA105" i="157"/>
  <c r="AZ105" i="157"/>
  <c r="AY105" i="157"/>
  <c r="AY103" i="157"/>
  <c r="AX105" i="157"/>
  <c r="AW105" i="157"/>
  <c r="AV105" i="157"/>
  <c r="AV103" i="157"/>
  <c r="AU105" i="157"/>
  <c r="AT105" i="157"/>
  <c r="AT103" i="157"/>
  <c r="AS105" i="157"/>
  <c r="AS103" i="157"/>
  <c r="AR105" i="157"/>
  <c r="AR103" i="157"/>
  <c r="AQ105" i="157"/>
  <c r="AQ103" i="157"/>
  <c r="AP105" i="157"/>
  <c r="AO105" i="157"/>
  <c r="AN105" i="157"/>
  <c r="AM105" i="157"/>
  <c r="AL105" i="157"/>
  <c r="AK105" i="157"/>
  <c r="AJ105" i="157"/>
  <c r="AJ103" i="157"/>
  <c r="AI105" i="157"/>
  <c r="AI103" i="157"/>
  <c r="AH105" i="157"/>
  <c r="AG105" i="157"/>
  <c r="AF105" i="157"/>
  <c r="AF103" i="157"/>
  <c r="AE105" i="157"/>
  <c r="AD105" i="157"/>
  <c r="AD103" i="157"/>
  <c r="AC105" i="157"/>
  <c r="AC103" i="157"/>
  <c r="AB105" i="157"/>
  <c r="AB103" i="157"/>
  <c r="AA105" i="157"/>
  <c r="AA103" i="157"/>
  <c r="Z105" i="157"/>
  <c r="Y105" i="157"/>
  <c r="X105" i="157"/>
  <c r="W105" i="157"/>
  <c r="V105" i="157"/>
  <c r="U105" i="157"/>
  <c r="T105" i="157"/>
  <c r="S105" i="157"/>
  <c r="S103" i="157"/>
  <c r="R105" i="157"/>
  <c r="Q105" i="157"/>
  <c r="P105" i="157"/>
  <c r="P103" i="157"/>
  <c r="O105" i="157"/>
  <c r="N105" i="157"/>
  <c r="N103" i="157"/>
  <c r="M105" i="157"/>
  <c r="M103" i="157"/>
  <c r="L105" i="157"/>
  <c r="L103" i="157"/>
  <c r="K105" i="157"/>
  <c r="K103" i="157"/>
  <c r="J105" i="157"/>
  <c r="I105" i="157"/>
  <c r="H105" i="157"/>
  <c r="G105" i="157"/>
  <c r="F105" i="157"/>
  <c r="E105" i="157"/>
  <c r="D105" i="157"/>
  <c r="D103" i="157"/>
  <c r="C105" i="157"/>
  <c r="C103" i="157"/>
  <c r="B105" i="157"/>
  <c r="BM103" i="157"/>
  <c r="BB103" i="157"/>
  <c r="BA103" i="157"/>
  <c r="AZ103" i="157"/>
  <c r="AL103" i="157"/>
  <c r="AK103" i="157"/>
  <c r="V103" i="157"/>
  <c r="U103" i="157"/>
  <c r="T103" i="157"/>
  <c r="Q103" i="157"/>
  <c r="F103" i="157"/>
  <c r="E103" i="157"/>
  <c r="BN99" i="157"/>
  <c r="BM99" i="157"/>
  <c r="BL99" i="157"/>
  <c r="BK99" i="157"/>
  <c r="BJ99" i="157"/>
  <c r="BI99" i="157"/>
  <c r="BI90" i="157"/>
  <c r="BH99" i="157"/>
  <c r="BG99" i="157"/>
  <c r="BF99" i="157"/>
  <c r="BE99" i="157"/>
  <c r="BD99" i="157"/>
  <c r="BC99" i="157"/>
  <c r="BB99" i="157"/>
  <c r="BA99" i="157"/>
  <c r="AZ99" i="157"/>
  <c r="AY99" i="157"/>
  <c r="AX99" i="157"/>
  <c r="AW99" i="157"/>
  <c r="AV99" i="157"/>
  <c r="AU99" i="157"/>
  <c r="AT99" i="157"/>
  <c r="AS99" i="157"/>
  <c r="AR99" i="157"/>
  <c r="AQ99" i="157"/>
  <c r="AP99" i="157"/>
  <c r="AO99" i="157"/>
  <c r="AN99" i="157"/>
  <c r="AM99" i="157"/>
  <c r="AL99" i="157"/>
  <c r="AK99" i="157"/>
  <c r="AJ99" i="157"/>
  <c r="AI99" i="157"/>
  <c r="AH99" i="157"/>
  <c r="AG99" i="157"/>
  <c r="AF99" i="157"/>
  <c r="AE99" i="157"/>
  <c r="AD99" i="157"/>
  <c r="AC99" i="157"/>
  <c r="AB99" i="157"/>
  <c r="AA99" i="157"/>
  <c r="Z99" i="157"/>
  <c r="Y99" i="157"/>
  <c r="X99" i="157"/>
  <c r="W99" i="157"/>
  <c r="V99" i="157"/>
  <c r="U99" i="157"/>
  <c r="T99" i="157"/>
  <c r="S99" i="157"/>
  <c r="R99" i="157"/>
  <c r="Q99" i="157"/>
  <c r="P99" i="157"/>
  <c r="O99" i="157"/>
  <c r="N99" i="157"/>
  <c r="M99" i="157"/>
  <c r="M90" i="157"/>
  <c r="L99" i="157"/>
  <c r="K99" i="157"/>
  <c r="J99" i="157"/>
  <c r="I99" i="157"/>
  <c r="H99" i="157"/>
  <c r="G99" i="157"/>
  <c r="F99" i="157"/>
  <c r="E99" i="157"/>
  <c r="D99" i="157"/>
  <c r="C99" i="157"/>
  <c r="B99" i="157"/>
  <c r="BN96" i="157"/>
  <c r="BM96" i="157"/>
  <c r="BL96" i="157"/>
  <c r="BK96" i="157"/>
  <c r="BK90" i="157"/>
  <c r="BJ96" i="157"/>
  <c r="BI96" i="157"/>
  <c r="BH96" i="157"/>
  <c r="BG96" i="157"/>
  <c r="BG90" i="157"/>
  <c r="BF96" i="157"/>
  <c r="BE96" i="157"/>
  <c r="BD96" i="157"/>
  <c r="BC96" i="157"/>
  <c r="BC90" i="157"/>
  <c r="BB96" i="157"/>
  <c r="BA96" i="157"/>
  <c r="AZ96" i="157"/>
  <c r="AY96" i="157"/>
  <c r="AX96" i="157"/>
  <c r="AW96" i="157"/>
  <c r="AV96" i="157"/>
  <c r="AU96" i="157"/>
  <c r="AU90" i="157"/>
  <c r="AT96" i="157"/>
  <c r="AS96" i="157"/>
  <c r="AS90" i="157"/>
  <c r="AR96" i="157"/>
  <c r="AQ96" i="157"/>
  <c r="AQ90" i="157"/>
  <c r="AP96" i="157"/>
  <c r="AO96" i="157"/>
  <c r="AN96" i="157"/>
  <c r="AM96" i="157"/>
  <c r="AL96" i="157"/>
  <c r="AK96" i="157"/>
  <c r="AJ96" i="157"/>
  <c r="AI96" i="157"/>
  <c r="AH96" i="157"/>
  <c r="AG96" i="157"/>
  <c r="AF96" i="157"/>
  <c r="AE96" i="157"/>
  <c r="AE90" i="157"/>
  <c r="AD96" i="157"/>
  <c r="AC96" i="157"/>
  <c r="AB96" i="157"/>
  <c r="AA96" i="157"/>
  <c r="AA90" i="157"/>
  <c r="Z96" i="157"/>
  <c r="Y96" i="157"/>
  <c r="X96" i="157"/>
  <c r="W96" i="157"/>
  <c r="W90" i="157"/>
  <c r="V96" i="157"/>
  <c r="U96" i="157"/>
  <c r="T96" i="157"/>
  <c r="S96" i="157"/>
  <c r="R96" i="157"/>
  <c r="Q96" i="157"/>
  <c r="P96" i="157"/>
  <c r="O96" i="157"/>
  <c r="N96" i="157"/>
  <c r="M96" i="157"/>
  <c r="L96" i="157"/>
  <c r="K96" i="157"/>
  <c r="K90" i="157"/>
  <c r="J96" i="157"/>
  <c r="I96" i="157"/>
  <c r="H96" i="157"/>
  <c r="G96" i="157"/>
  <c r="G90" i="157"/>
  <c r="F96" i="157"/>
  <c r="E96" i="157"/>
  <c r="D96" i="157"/>
  <c r="C96" i="157"/>
  <c r="B96" i="157"/>
  <c r="BN91" i="157"/>
  <c r="BM91" i="157"/>
  <c r="BM90" i="157"/>
  <c r="BL91" i="157"/>
  <c r="BK91" i="157"/>
  <c r="BJ91" i="157"/>
  <c r="BI91" i="157"/>
  <c r="BH91" i="157"/>
  <c r="BG91" i="157"/>
  <c r="BF91" i="157"/>
  <c r="BE91" i="157"/>
  <c r="BE90" i="157"/>
  <c r="BD91" i="157"/>
  <c r="BD90" i="157"/>
  <c r="BC91" i="157"/>
  <c r="BB91" i="157"/>
  <c r="BA91" i="157"/>
  <c r="AZ91" i="157"/>
  <c r="AZ90" i="157"/>
  <c r="AY91" i="157"/>
  <c r="AX91" i="157"/>
  <c r="AW91" i="157"/>
  <c r="AW90" i="157"/>
  <c r="AV91" i="157"/>
  <c r="AV90" i="157"/>
  <c r="AU91" i="157"/>
  <c r="AT91" i="157"/>
  <c r="AS91" i="157"/>
  <c r="AR91" i="157"/>
  <c r="AQ91" i="157"/>
  <c r="AP91" i="157"/>
  <c r="AO91" i="157"/>
  <c r="AO90" i="157"/>
  <c r="AN91" i="157"/>
  <c r="AN90" i="157"/>
  <c r="AM91" i="157"/>
  <c r="AL91" i="157"/>
  <c r="AK91" i="157"/>
  <c r="AJ91" i="157"/>
  <c r="AJ90" i="157"/>
  <c r="AI91" i="157"/>
  <c r="AH91" i="157"/>
  <c r="AG91" i="157"/>
  <c r="AG90" i="157"/>
  <c r="AF91" i="157"/>
  <c r="AF90" i="157"/>
  <c r="AE91" i="157"/>
  <c r="AD91" i="157"/>
  <c r="AC91" i="157"/>
  <c r="AB91" i="157"/>
  <c r="AA91" i="157"/>
  <c r="Z91" i="157"/>
  <c r="Y91" i="157"/>
  <c r="X91" i="157"/>
  <c r="X90" i="157"/>
  <c r="W91" i="157"/>
  <c r="V91" i="157"/>
  <c r="U91" i="157"/>
  <c r="T91" i="157"/>
  <c r="T90" i="157"/>
  <c r="S91" i="157"/>
  <c r="R91" i="157"/>
  <c r="Q91" i="157"/>
  <c r="Q90" i="157"/>
  <c r="P91" i="157"/>
  <c r="P90" i="157"/>
  <c r="O91" i="157"/>
  <c r="O90" i="157"/>
  <c r="N91" i="157"/>
  <c r="M91" i="157"/>
  <c r="L91" i="157"/>
  <c r="K91" i="157"/>
  <c r="J91" i="157"/>
  <c r="I91" i="157"/>
  <c r="H91" i="157"/>
  <c r="H90" i="157"/>
  <c r="G91" i="157"/>
  <c r="F91" i="157"/>
  <c r="E91" i="157"/>
  <c r="D91" i="157"/>
  <c r="D90" i="157"/>
  <c r="C91" i="157"/>
  <c r="B91" i="157"/>
  <c r="BL90" i="157"/>
  <c r="AM90" i="157"/>
  <c r="AC90" i="157"/>
  <c r="Y90" i="157"/>
  <c r="I90" i="157"/>
  <c r="BN82" i="157"/>
  <c r="BM82" i="157"/>
  <c r="BL82" i="157"/>
  <c r="BK82" i="157"/>
  <c r="BJ82" i="157"/>
  <c r="BI82" i="157"/>
  <c r="BI77" i="157"/>
  <c r="BH82" i="157"/>
  <c r="BG82" i="157"/>
  <c r="BF82" i="157"/>
  <c r="BE82" i="157"/>
  <c r="BD82" i="157"/>
  <c r="BC82" i="157"/>
  <c r="BB82" i="157"/>
  <c r="BA82" i="157"/>
  <c r="BA77" i="157"/>
  <c r="AZ82" i="157"/>
  <c r="AY82" i="157"/>
  <c r="AX82" i="157"/>
  <c r="AW82" i="157"/>
  <c r="AV82" i="157"/>
  <c r="AU82" i="157"/>
  <c r="AT82" i="157"/>
  <c r="AS82" i="157"/>
  <c r="AS77" i="157"/>
  <c r="AR82" i="157"/>
  <c r="AQ82" i="157"/>
  <c r="AQ77" i="157"/>
  <c r="AP82" i="157"/>
  <c r="AO82" i="157"/>
  <c r="AN82" i="157"/>
  <c r="AM82" i="157"/>
  <c r="AL82" i="157"/>
  <c r="AK82" i="157"/>
  <c r="AJ82" i="157"/>
  <c r="AI82" i="157"/>
  <c r="AH82" i="157"/>
  <c r="AG82" i="157"/>
  <c r="AF82" i="157"/>
  <c r="AE82" i="157"/>
  <c r="AD82" i="157"/>
  <c r="AC82" i="157"/>
  <c r="AC77" i="157"/>
  <c r="AB82" i="157"/>
  <c r="AB77" i="157"/>
  <c r="AA82" i="157"/>
  <c r="AA77" i="157"/>
  <c r="Z82" i="157"/>
  <c r="Y82" i="157"/>
  <c r="X82" i="157"/>
  <c r="W82" i="157"/>
  <c r="V82" i="157"/>
  <c r="U82" i="157"/>
  <c r="U77" i="157"/>
  <c r="T82" i="157"/>
  <c r="S82" i="157"/>
  <c r="R82" i="157"/>
  <c r="Q82" i="157"/>
  <c r="P82" i="157"/>
  <c r="O82" i="157"/>
  <c r="N82" i="157"/>
  <c r="M82" i="157"/>
  <c r="L82" i="157"/>
  <c r="K82" i="157"/>
  <c r="J82" i="157"/>
  <c r="I82" i="157"/>
  <c r="H82" i="157"/>
  <c r="G82" i="157"/>
  <c r="F82" i="157"/>
  <c r="E82" i="157"/>
  <c r="D82" i="157"/>
  <c r="C82" i="157"/>
  <c r="B82" i="157"/>
  <c r="BN78" i="157"/>
  <c r="BM78" i="157"/>
  <c r="BM77" i="157"/>
  <c r="BL78" i="157"/>
  <c r="BL77" i="157"/>
  <c r="BK78" i="157"/>
  <c r="BK77" i="157"/>
  <c r="BJ78" i="157"/>
  <c r="BI78" i="157"/>
  <c r="BH78" i="157"/>
  <c r="BG78" i="157"/>
  <c r="BF78" i="157"/>
  <c r="BE78" i="157"/>
  <c r="BD78" i="157"/>
  <c r="BC78" i="157"/>
  <c r="BC77" i="157"/>
  <c r="BB78" i="157"/>
  <c r="BA78" i="157"/>
  <c r="AZ78" i="157"/>
  <c r="AY78" i="157"/>
  <c r="AY77" i="157"/>
  <c r="AX78" i="157"/>
  <c r="AX77" i="157"/>
  <c r="AW78" i="157"/>
  <c r="AW77" i="157"/>
  <c r="AV78" i="157"/>
  <c r="AV77" i="157"/>
  <c r="AU78" i="157"/>
  <c r="AU77" i="157"/>
  <c r="AU64" i="157"/>
  <c r="AT78" i="157"/>
  <c r="AS78" i="157"/>
  <c r="AR78" i="157"/>
  <c r="AR77" i="157"/>
  <c r="AQ78" i="157"/>
  <c r="AP78" i="157"/>
  <c r="AO78" i="157"/>
  <c r="AN78" i="157"/>
  <c r="AM78" i="157"/>
  <c r="AM77" i="157"/>
  <c r="AL78" i="157"/>
  <c r="AK78" i="157"/>
  <c r="AJ78" i="157"/>
  <c r="AI78" i="157"/>
  <c r="AH78" i="157"/>
  <c r="AG78" i="157"/>
  <c r="AG77" i="157"/>
  <c r="AF78" i="157"/>
  <c r="AE78" i="157"/>
  <c r="AE77" i="157"/>
  <c r="AD78" i="157"/>
  <c r="AC78" i="157"/>
  <c r="AB78" i="157"/>
  <c r="AA78" i="157"/>
  <c r="Z78" i="157"/>
  <c r="Y78" i="157"/>
  <c r="X78" i="157"/>
  <c r="W78" i="157"/>
  <c r="W77" i="157"/>
  <c r="V78" i="157"/>
  <c r="U78" i="157"/>
  <c r="T78" i="157"/>
  <c r="S78" i="157"/>
  <c r="R78" i="157"/>
  <c r="R77" i="157"/>
  <c r="Q78" i="157"/>
  <c r="Q77" i="157"/>
  <c r="P78" i="157"/>
  <c r="P77" i="157"/>
  <c r="O78" i="157"/>
  <c r="O77" i="157"/>
  <c r="O64" i="157"/>
  <c r="N78" i="157"/>
  <c r="M78" i="157"/>
  <c r="M77" i="157"/>
  <c r="L78" i="157"/>
  <c r="K78" i="157"/>
  <c r="J78" i="157"/>
  <c r="I78" i="157"/>
  <c r="H78" i="157"/>
  <c r="G78" i="157"/>
  <c r="G77" i="157"/>
  <c r="F78" i="157"/>
  <c r="E78" i="157"/>
  <c r="D78" i="157"/>
  <c r="C78" i="157"/>
  <c r="B78" i="157"/>
  <c r="B77" i="157"/>
  <c r="BN77" i="157"/>
  <c r="BH77" i="157"/>
  <c r="BH64" i="157"/>
  <c r="BG77" i="157"/>
  <c r="BF77" i="157"/>
  <c r="AZ77" i="157"/>
  <c r="AP77" i="157"/>
  <c r="AN77" i="157"/>
  <c r="AK77" i="157"/>
  <c r="AJ77" i="157"/>
  <c r="AI77" i="157"/>
  <c r="AH77" i="157"/>
  <c r="Z77" i="157"/>
  <c r="X77" i="157"/>
  <c r="T77" i="157"/>
  <c r="S77" i="157"/>
  <c r="L77" i="157"/>
  <c r="K77" i="157"/>
  <c r="J77" i="157"/>
  <c r="E77" i="157"/>
  <c r="D77" i="157"/>
  <c r="C77" i="157"/>
  <c r="BN73" i="157"/>
  <c r="BM73" i="157"/>
  <c r="BL73" i="157"/>
  <c r="BK73" i="157"/>
  <c r="BJ73" i="157"/>
  <c r="BI73" i="157"/>
  <c r="BI68" i="157"/>
  <c r="BI64" i="157"/>
  <c r="BH73" i="157"/>
  <c r="BG73" i="157"/>
  <c r="BF73" i="157"/>
  <c r="BE73" i="157"/>
  <c r="BD73" i="157"/>
  <c r="BC73" i="157"/>
  <c r="BB73" i="157"/>
  <c r="BA73" i="157"/>
  <c r="AZ73" i="157"/>
  <c r="AY73" i="157"/>
  <c r="AX73" i="157"/>
  <c r="AW73" i="157"/>
  <c r="AV73" i="157"/>
  <c r="AU73" i="157"/>
  <c r="AT73" i="157"/>
  <c r="AS73" i="157"/>
  <c r="AR73" i="157"/>
  <c r="AQ73" i="157"/>
  <c r="AP73" i="157"/>
  <c r="AO73" i="157"/>
  <c r="AN73" i="157"/>
  <c r="AM73" i="157"/>
  <c r="AL73" i="157"/>
  <c r="AK73" i="157"/>
  <c r="AJ73" i="157"/>
  <c r="AI73" i="157"/>
  <c r="AI68" i="157"/>
  <c r="AH73" i="157"/>
  <c r="AG73" i="157"/>
  <c r="AG68" i="157"/>
  <c r="AF73" i="157"/>
  <c r="AE73" i="157"/>
  <c r="AD73" i="157"/>
  <c r="AC73" i="157"/>
  <c r="AC68" i="157"/>
  <c r="AC64" i="157"/>
  <c r="AB73" i="157"/>
  <c r="AA73" i="157"/>
  <c r="Z73" i="157"/>
  <c r="Y73" i="157"/>
  <c r="X73" i="157"/>
  <c r="W73" i="157"/>
  <c r="V73" i="157"/>
  <c r="U73" i="157"/>
  <c r="T73" i="157"/>
  <c r="S73" i="157"/>
  <c r="S68" i="157"/>
  <c r="R73" i="157"/>
  <c r="Q73" i="157"/>
  <c r="Q68" i="157"/>
  <c r="P73" i="157"/>
  <c r="O73" i="157"/>
  <c r="N73" i="157"/>
  <c r="M73" i="157"/>
  <c r="L73" i="157"/>
  <c r="K73" i="157"/>
  <c r="J73" i="157"/>
  <c r="I73" i="157"/>
  <c r="H73" i="157"/>
  <c r="G73" i="157"/>
  <c r="F73" i="157"/>
  <c r="E73" i="157"/>
  <c r="D73" i="157"/>
  <c r="C73" i="157"/>
  <c r="C68" i="157"/>
  <c r="B73" i="157"/>
  <c r="BN69" i="157"/>
  <c r="BN68" i="157"/>
  <c r="BM69" i="157"/>
  <c r="BL69" i="157"/>
  <c r="BL68" i="157"/>
  <c r="BK69" i="157"/>
  <c r="BK68" i="157"/>
  <c r="BJ69" i="157"/>
  <c r="BJ68" i="157"/>
  <c r="BI69" i="157"/>
  <c r="BH69" i="157"/>
  <c r="BH68" i="157"/>
  <c r="BG69" i="157"/>
  <c r="BF69" i="157"/>
  <c r="BF68" i="157"/>
  <c r="BF64" i="157"/>
  <c r="BE69" i="157"/>
  <c r="BD69" i="157"/>
  <c r="BD68" i="157"/>
  <c r="BC69" i="157"/>
  <c r="BC68" i="157"/>
  <c r="BB69" i="157"/>
  <c r="BB68" i="157"/>
  <c r="BA69" i="157"/>
  <c r="BA68" i="157"/>
  <c r="AZ69" i="157"/>
  <c r="AY69" i="157"/>
  <c r="AX69" i="157"/>
  <c r="AX68" i="157"/>
  <c r="AW69" i="157"/>
  <c r="AV69" i="157"/>
  <c r="AV68" i="157"/>
  <c r="AU69" i="157"/>
  <c r="AT69" i="157"/>
  <c r="AS69" i="157"/>
  <c r="AR69" i="157"/>
  <c r="AR68" i="157"/>
  <c r="AQ69" i="157"/>
  <c r="AP69" i="157"/>
  <c r="AP68" i="157"/>
  <c r="AP64" i="157"/>
  <c r="AO69" i="157"/>
  <c r="AN69" i="157"/>
  <c r="AM69" i="157"/>
  <c r="AM68" i="157"/>
  <c r="AL69" i="157"/>
  <c r="AL68" i="157"/>
  <c r="AK69" i="157"/>
  <c r="AK68" i="157"/>
  <c r="AK64" i="157"/>
  <c r="AJ69" i="157"/>
  <c r="AI69" i="157"/>
  <c r="AH69" i="157"/>
  <c r="AH68" i="157"/>
  <c r="AG69" i="157"/>
  <c r="AF69" i="157"/>
  <c r="AF68" i="157"/>
  <c r="AE69" i="157"/>
  <c r="AE68" i="157"/>
  <c r="AD69" i="157"/>
  <c r="AD68" i="157"/>
  <c r="AC69" i="157"/>
  <c r="AB69" i="157"/>
  <c r="AB68" i="157"/>
  <c r="AA69" i="157"/>
  <c r="Z69" i="157"/>
  <c r="Z68" i="157"/>
  <c r="Y69" i="157"/>
  <c r="X69" i="157"/>
  <c r="X68" i="157"/>
  <c r="W69" i="157"/>
  <c r="W68" i="157"/>
  <c r="V69" i="157"/>
  <c r="V68" i="157"/>
  <c r="U69" i="157"/>
  <c r="U68" i="157"/>
  <c r="T69" i="157"/>
  <c r="S69" i="157"/>
  <c r="R69" i="157"/>
  <c r="R68" i="157"/>
  <c r="Q69" i="157"/>
  <c r="P69" i="157"/>
  <c r="P68" i="157"/>
  <c r="O69" i="157"/>
  <c r="N69" i="157"/>
  <c r="M69" i="157"/>
  <c r="L69" i="157"/>
  <c r="L68" i="157"/>
  <c r="K69" i="157"/>
  <c r="J69" i="157"/>
  <c r="J68" i="157"/>
  <c r="I69" i="157"/>
  <c r="H69" i="157"/>
  <c r="G69" i="157"/>
  <c r="G68" i="157"/>
  <c r="F69" i="157"/>
  <c r="F68" i="157"/>
  <c r="E69" i="157"/>
  <c r="E68" i="157"/>
  <c r="E64" i="157"/>
  <c r="D69" i="157"/>
  <c r="C69" i="157"/>
  <c r="B69" i="157"/>
  <c r="B68" i="157"/>
  <c r="AY68" i="157"/>
  <c r="AU68" i="157"/>
  <c r="AT68" i="157"/>
  <c r="AS68" i="157"/>
  <c r="AN68" i="157"/>
  <c r="AA68" i="157"/>
  <c r="O68" i="157"/>
  <c r="N68" i="157"/>
  <c r="M68" i="157"/>
  <c r="K68" i="157"/>
  <c r="K64" i="157"/>
  <c r="H68" i="157"/>
  <c r="BN56" i="157"/>
  <c r="BM56" i="157"/>
  <c r="BL56" i="157"/>
  <c r="BK56" i="157"/>
  <c r="BJ56" i="157"/>
  <c r="BI56" i="157"/>
  <c r="BH56" i="157"/>
  <c r="BG56" i="157"/>
  <c r="BF56" i="157"/>
  <c r="BE56" i="157"/>
  <c r="BD56" i="157"/>
  <c r="BC56" i="157"/>
  <c r="BB56" i="157"/>
  <c r="BA56" i="157"/>
  <c r="AZ56" i="157"/>
  <c r="AY56" i="157"/>
  <c r="AX56" i="157"/>
  <c r="AW56" i="157"/>
  <c r="AV56" i="157"/>
  <c r="AU56" i="157"/>
  <c r="AT56" i="157"/>
  <c r="AS56" i="157"/>
  <c r="AR56" i="157"/>
  <c r="AQ56" i="157"/>
  <c r="AP56" i="157"/>
  <c r="AO56" i="157"/>
  <c r="AN56" i="157"/>
  <c r="AM56" i="157"/>
  <c r="AL56" i="157"/>
  <c r="AK56" i="157"/>
  <c r="AJ56" i="157"/>
  <c r="AI56" i="157"/>
  <c r="AH56" i="157"/>
  <c r="AG56" i="157"/>
  <c r="AF56" i="157"/>
  <c r="AE56" i="157"/>
  <c r="AD56" i="157"/>
  <c r="AC56" i="157"/>
  <c r="AB56" i="157"/>
  <c r="AA56" i="157"/>
  <c r="Z56" i="157"/>
  <c r="Y56" i="157"/>
  <c r="X56" i="157"/>
  <c r="W56" i="157"/>
  <c r="V56" i="157"/>
  <c r="U56" i="157"/>
  <c r="T56" i="157"/>
  <c r="S56" i="157"/>
  <c r="R56" i="157"/>
  <c r="Q56" i="157"/>
  <c r="P56" i="157"/>
  <c r="O56" i="157"/>
  <c r="N56" i="157"/>
  <c r="M56" i="157"/>
  <c r="M18" i="157"/>
  <c r="L56" i="157"/>
  <c r="K56" i="157"/>
  <c r="J56" i="157"/>
  <c r="I56" i="157"/>
  <c r="H56" i="157"/>
  <c r="G56" i="157"/>
  <c r="F56" i="157"/>
  <c r="E56" i="157"/>
  <c r="D56" i="157"/>
  <c r="C56" i="157"/>
  <c r="B56" i="157"/>
  <c r="BN49" i="157"/>
  <c r="BM49" i="157"/>
  <c r="BL49" i="157"/>
  <c r="BK49" i="157"/>
  <c r="BJ49" i="157"/>
  <c r="BI49" i="157"/>
  <c r="BH49" i="157"/>
  <c r="BG49" i="157"/>
  <c r="BF49" i="157"/>
  <c r="BE49" i="157"/>
  <c r="BD49" i="157"/>
  <c r="BC49" i="157"/>
  <c r="BB49" i="157"/>
  <c r="BA49" i="157"/>
  <c r="AZ49" i="157"/>
  <c r="AY49" i="157"/>
  <c r="AX49" i="157"/>
  <c r="AW49" i="157"/>
  <c r="AV49" i="157"/>
  <c r="AU49" i="157"/>
  <c r="AT49" i="157"/>
  <c r="AS49" i="157"/>
  <c r="AR49" i="157"/>
  <c r="AQ49" i="157"/>
  <c r="AP49" i="157"/>
  <c r="AO49" i="157"/>
  <c r="AN49" i="157"/>
  <c r="AM49" i="157"/>
  <c r="AL49" i="157"/>
  <c r="AK49" i="157"/>
  <c r="AJ49" i="157"/>
  <c r="AI49" i="157"/>
  <c r="AH49" i="157"/>
  <c r="AG49" i="157"/>
  <c r="AF49" i="157"/>
  <c r="AE49" i="157"/>
  <c r="AD49" i="157"/>
  <c r="AC49" i="157"/>
  <c r="AB49" i="157"/>
  <c r="AA49" i="157"/>
  <c r="Z49" i="157"/>
  <c r="Y49" i="157"/>
  <c r="X49" i="157"/>
  <c r="W49" i="157"/>
  <c r="V49" i="157"/>
  <c r="U49" i="157"/>
  <c r="T49" i="157"/>
  <c r="S49" i="157"/>
  <c r="R49" i="157"/>
  <c r="Q49" i="157"/>
  <c r="P49" i="157"/>
  <c r="O49" i="157"/>
  <c r="N49" i="157"/>
  <c r="M49" i="157"/>
  <c r="L49" i="157"/>
  <c r="K49" i="157"/>
  <c r="J49" i="157"/>
  <c r="I49" i="157"/>
  <c r="H49" i="157"/>
  <c r="G49" i="157"/>
  <c r="F49" i="157"/>
  <c r="E49" i="157"/>
  <c r="D49" i="157"/>
  <c r="C49" i="157"/>
  <c r="B49" i="157"/>
  <c r="BN40" i="157"/>
  <c r="BM40" i="157"/>
  <c r="BL40" i="157"/>
  <c r="BK40" i="157"/>
  <c r="BK35" i="157"/>
  <c r="BJ40" i="157"/>
  <c r="BI40" i="157"/>
  <c r="BH40" i="157"/>
  <c r="BG40" i="157"/>
  <c r="BF40" i="157"/>
  <c r="BE40" i="157"/>
  <c r="BD40" i="157"/>
  <c r="BC40" i="157"/>
  <c r="BC35" i="157"/>
  <c r="BB40" i="157"/>
  <c r="BA40" i="157"/>
  <c r="AZ40" i="157"/>
  <c r="AY40" i="157"/>
  <c r="AX40" i="157"/>
  <c r="AW40" i="157"/>
  <c r="AV40" i="157"/>
  <c r="AU40" i="157"/>
  <c r="AU35" i="157"/>
  <c r="AT40" i="157"/>
  <c r="AT35" i="157"/>
  <c r="AS40" i="157"/>
  <c r="AR40" i="157"/>
  <c r="AQ40" i="157"/>
  <c r="AP40" i="157"/>
  <c r="AO40" i="157"/>
  <c r="AN40" i="157"/>
  <c r="AM40" i="157"/>
  <c r="AM35" i="157"/>
  <c r="AL40" i="157"/>
  <c r="AK40" i="157"/>
  <c r="AJ40" i="157"/>
  <c r="AI40" i="157"/>
  <c r="AH40" i="157"/>
  <c r="AG40" i="157"/>
  <c r="AF40" i="157"/>
  <c r="AE40" i="157"/>
  <c r="AE35" i="157"/>
  <c r="AD40" i="157"/>
  <c r="AC40" i="157"/>
  <c r="AB40" i="157"/>
  <c r="AA40" i="157"/>
  <c r="Z40" i="157"/>
  <c r="Y40" i="157"/>
  <c r="X40" i="157"/>
  <c r="W40" i="157"/>
  <c r="W35" i="157"/>
  <c r="V40" i="157"/>
  <c r="U40" i="157"/>
  <c r="T40" i="157"/>
  <c r="S40" i="157"/>
  <c r="R40" i="157"/>
  <c r="Q40" i="157"/>
  <c r="P40" i="157"/>
  <c r="O40" i="157"/>
  <c r="O35" i="157"/>
  <c r="N40" i="157"/>
  <c r="N35" i="157"/>
  <c r="M40" i="157"/>
  <c r="L40" i="157"/>
  <c r="K40" i="157"/>
  <c r="J40" i="157"/>
  <c r="I40" i="157"/>
  <c r="H40" i="157"/>
  <c r="G40" i="157"/>
  <c r="G35" i="157"/>
  <c r="F40" i="157"/>
  <c r="E40" i="157"/>
  <c r="D40" i="157"/>
  <c r="C40" i="157"/>
  <c r="B40" i="157"/>
  <c r="BN36" i="157"/>
  <c r="BN35" i="157"/>
  <c r="BM36" i="157"/>
  <c r="BM35" i="157"/>
  <c r="BL36" i="157"/>
  <c r="BK36" i="157"/>
  <c r="BJ36" i="157"/>
  <c r="BI36" i="157"/>
  <c r="BH36" i="157"/>
  <c r="BG36" i="157"/>
  <c r="BF36" i="157"/>
  <c r="BF35" i="157"/>
  <c r="BE36" i="157"/>
  <c r="BE35" i="157"/>
  <c r="BD36" i="157"/>
  <c r="BD35" i="157"/>
  <c r="BC36" i="157"/>
  <c r="BB36" i="157"/>
  <c r="BB35" i="157"/>
  <c r="BA36" i="157"/>
  <c r="AZ36" i="157"/>
  <c r="AZ35" i="157"/>
  <c r="AY36" i="157"/>
  <c r="AY35" i="157"/>
  <c r="AX36" i="157"/>
  <c r="AX35" i="157"/>
  <c r="AW36" i="157"/>
  <c r="AW35" i="157"/>
  <c r="AV36" i="157"/>
  <c r="AU36" i="157"/>
  <c r="AT36" i="157"/>
  <c r="AS36" i="157"/>
  <c r="AR36" i="157"/>
  <c r="AR35" i="157"/>
  <c r="AQ36" i="157"/>
  <c r="AP36" i="157"/>
  <c r="AP35" i="157"/>
  <c r="AO36" i="157"/>
  <c r="AN36" i="157"/>
  <c r="AN35" i="157"/>
  <c r="AM36" i="157"/>
  <c r="AL36" i="157"/>
  <c r="AL35" i="157"/>
  <c r="AK36" i="157"/>
  <c r="AJ36" i="157"/>
  <c r="AI36" i="157"/>
  <c r="AH36" i="157"/>
  <c r="AH35" i="157"/>
  <c r="AG36" i="157"/>
  <c r="AG35" i="157"/>
  <c r="AF36" i="157"/>
  <c r="AE36" i="157"/>
  <c r="AD36" i="157"/>
  <c r="AC36" i="157"/>
  <c r="AB36" i="157"/>
  <c r="AA36" i="157"/>
  <c r="Z36" i="157"/>
  <c r="Z35" i="157"/>
  <c r="Y36" i="157"/>
  <c r="X36" i="157"/>
  <c r="X35" i="157"/>
  <c r="W36" i="157"/>
  <c r="V36" i="157"/>
  <c r="V35" i="157"/>
  <c r="U36" i="157"/>
  <c r="T36" i="157"/>
  <c r="T35" i="157"/>
  <c r="S36" i="157"/>
  <c r="S35" i="157"/>
  <c r="R36" i="157"/>
  <c r="R35" i="157"/>
  <c r="Q36" i="157"/>
  <c r="Q35" i="157"/>
  <c r="P36" i="157"/>
  <c r="O36" i="157"/>
  <c r="N36" i="157"/>
  <c r="M36" i="157"/>
  <c r="L36" i="157"/>
  <c r="K36" i="157"/>
  <c r="J36" i="157"/>
  <c r="J35" i="157"/>
  <c r="I36" i="157"/>
  <c r="H36" i="157"/>
  <c r="H35" i="157"/>
  <c r="G36" i="157"/>
  <c r="F36" i="157"/>
  <c r="F35" i="157"/>
  <c r="E36" i="157"/>
  <c r="D36" i="157"/>
  <c r="D35" i="157"/>
  <c r="C36" i="157"/>
  <c r="C35" i="157"/>
  <c r="B36" i="157"/>
  <c r="B35" i="157"/>
  <c r="BJ35" i="157"/>
  <c r="BI35" i="157"/>
  <c r="BH35" i="157"/>
  <c r="BG35" i="157"/>
  <c r="BA35" i="157"/>
  <c r="AS35" i="157"/>
  <c r="AQ35" i="157"/>
  <c r="AK35" i="157"/>
  <c r="AJ35" i="157"/>
  <c r="AI35" i="157"/>
  <c r="AD35" i="157"/>
  <c r="AC35" i="157"/>
  <c r="AB35" i="157"/>
  <c r="AA35" i="157"/>
  <c r="U35" i="157"/>
  <c r="M35" i="157"/>
  <c r="L35" i="157"/>
  <c r="K35" i="157"/>
  <c r="E35" i="157"/>
  <c r="BN30" i="157"/>
  <c r="BM30" i="157"/>
  <c r="BL30" i="157"/>
  <c r="BL25" i="157"/>
  <c r="BK30" i="157"/>
  <c r="BK25" i="157"/>
  <c r="BK18" i="157"/>
  <c r="BJ30" i="157"/>
  <c r="BI30" i="157"/>
  <c r="BH30" i="157"/>
  <c r="BG30" i="157"/>
  <c r="BF30" i="157"/>
  <c r="BE30" i="157"/>
  <c r="BD30" i="157"/>
  <c r="BD25" i="157"/>
  <c r="BC30" i="157"/>
  <c r="BB30" i="157"/>
  <c r="BA30" i="157"/>
  <c r="AZ30" i="157"/>
  <c r="AY30" i="157"/>
  <c r="AX30" i="157"/>
  <c r="AW30" i="157"/>
  <c r="AV30" i="157"/>
  <c r="AV25" i="157"/>
  <c r="AU30" i="157"/>
  <c r="AT30" i="157"/>
  <c r="AS30" i="157"/>
  <c r="AR30" i="157"/>
  <c r="AQ30" i="157"/>
  <c r="AP30" i="157"/>
  <c r="AO30" i="157"/>
  <c r="AN30" i="157"/>
  <c r="AM30" i="157"/>
  <c r="AL30" i="157"/>
  <c r="AK30" i="157"/>
  <c r="AJ30" i="157"/>
  <c r="AI30" i="157"/>
  <c r="AH30" i="157"/>
  <c r="AG30" i="157"/>
  <c r="AF30" i="157"/>
  <c r="AF25" i="157"/>
  <c r="AE30" i="157"/>
  <c r="AD30" i="157"/>
  <c r="AC30" i="157"/>
  <c r="AB30" i="157"/>
  <c r="AA30" i="157"/>
  <c r="Z30" i="157"/>
  <c r="Z25" i="157"/>
  <c r="Y30" i="157"/>
  <c r="X30" i="157"/>
  <c r="X25" i="157"/>
  <c r="W30" i="157"/>
  <c r="V30" i="157"/>
  <c r="U30" i="157"/>
  <c r="T30" i="157"/>
  <c r="S30" i="157"/>
  <c r="R30" i="157"/>
  <c r="Q30" i="157"/>
  <c r="P30" i="157"/>
  <c r="O30" i="157"/>
  <c r="O25" i="157"/>
  <c r="N30" i="157"/>
  <c r="M30" i="157"/>
  <c r="L30" i="157"/>
  <c r="L25" i="157"/>
  <c r="K30" i="157"/>
  <c r="J30" i="157"/>
  <c r="J25" i="157"/>
  <c r="I30" i="157"/>
  <c r="H30" i="157"/>
  <c r="G30" i="157"/>
  <c r="F30" i="157"/>
  <c r="E30" i="157"/>
  <c r="D30" i="157"/>
  <c r="C30" i="157"/>
  <c r="B30" i="157"/>
  <c r="BN26" i="157"/>
  <c r="BM26" i="157"/>
  <c r="BL26" i="157"/>
  <c r="BK26" i="157"/>
  <c r="BJ26" i="157"/>
  <c r="BI26" i="157"/>
  <c r="BI25" i="157"/>
  <c r="BH26" i="157"/>
  <c r="BG26" i="157"/>
  <c r="BG25" i="157"/>
  <c r="BF26" i="157"/>
  <c r="BE26" i="157"/>
  <c r="BE25" i="157"/>
  <c r="BD26" i="157"/>
  <c r="BC26" i="157"/>
  <c r="BB26" i="157"/>
  <c r="BB25" i="157"/>
  <c r="BB18" i="157"/>
  <c r="BA26" i="157"/>
  <c r="BA25" i="157"/>
  <c r="BA18" i="157"/>
  <c r="AZ26" i="157"/>
  <c r="AY26" i="157"/>
  <c r="AX26" i="157"/>
  <c r="AW26" i="157"/>
  <c r="AW25" i="157"/>
  <c r="AV26" i="157"/>
  <c r="AU26" i="157"/>
  <c r="AU25" i="157"/>
  <c r="AT26" i="157"/>
  <c r="AS26" i="157"/>
  <c r="AS25" i="157"/>
  <c r="AR26" i="157"/>
  <c r="AQ26" i="157"/>
  <c r="AQ25" i="157"/>
  <c r="AP26" i="157"/>
  <c r="AO26" i="157"/>
  <c r="AO25" i="157"/>
  <c r="AN26" i="157"/>
  <c r="AM26" i="157"/>
  <c r="AL26" i="157"/>
  <c r="AL25" i="157"/>
  <c r="AL18" i="157"/>
  <c r="AK26" i="157"/>
  <c r="AK25" i="157"/>
  <c r="AK18" i="157"/>
  <c r="AJ26" i="157"/>
  <c r="AI26" i="157"/>
  <c r="AH26" i="157"/>
  <c r="AG26" i="157"/>
  <c r="AG25" i="157"/>
  <c r="AF26" i="157"/>
  <c r="AE26" i="157"/>
  <c r="AD26" i="157"/>
  <c r="AC26" i="157"/>
  <c r="AC25" i="157"/>
  <c r="AB26" i="157"/>
  <c r="AA26" i="157"/>
  <c r="AA25" i="157"/>
  <c r="Z26" i="157"/>
  <c r="Y26" i="157"/>
  <c r="Y25" i="157"/>
  <c r="X26" i="157"/>
  <c r="W26" i="157"/>
  <c r="V26" i="157"/>
  <c r="V25" i="157"/>
  <c r="V18" i="157"/>
  <c r="U26" i="157"/>
  <c r="U25" i="157"/>
  <c r="U18" i="157"/>
  <c r="T26" i="157"/>
  <c r="S26" i="157"/>
  <c r="R26" i="157"/>
  <c r="Q26" i="157"/>
  <c r="Q25" i="157"/>
  <c r="P26" i="157"/>
  <c r="P25" i="157"/>
  <c r="O26" i="157"/>
  <c r="N26" i="157"/>
  <c r="M26" i="157"/>
  <c r="M25" i="157"/>
  <c r="L26" i="157"/>
  <c r="K26" i="157"/>
  <c r="K25" i="157"/>
  <c r="J26" i="157"/>
  <c r="I26" i="157"/>
  <c r="I25" i="157"/>
  <c r="H26" i="157"/>
  <c r="G26" i="157"/>
  <c r="F26" i="157"/>
  <c r="F25" i="157"/>
  <c r="F18" i="157"/>
  <c r="E26" i="157"/>
  <c r="E25" i="157"/>
  <c r="E18" i="157"/>
  <c r="D26" i="157"/>
  <c r="C26" i="157"/>
  <c r="B26" i="157"/>
  <c r="BM25" i="157"/>
  <c r="BJ25" i="157"/>
  <c r="BH25" i="157"/>
  <c r="BC25" i="157"/>
  <c r="AT25" i="157"/>
  <c r="AN25" i="157"/>
  <c r="AM25" i="157"/>
  <c r="AE25" i="157"/>
  <c r="AE18" i="157"/>
  <c r="AD25" i="157"/>
  <c r="AB25" i="157"/>
  <c r="W25" i="157"/>
  <c r="N25" i="157"/>
  <c r="H25" i="157"/>
  <c r="G25" i="157"/>
  <c r="BC18" i="157"/>
  <c r="H18" i="157"/>
  <c r="BN13" i="157"/>
  <c r="BM13" i="157"/>
  <c r="BL13" i="157"/>
  <c r="BL8" i="157"/>
  <c r="BK13" i="157"/>
  <c r="BJ13" i="157"/>
  <c r="BI13" i="157"/>
  <c r="BH13" i="157"/>
  <c r="BG13" i="157"/>
  <c r="BF13" i="157"/>
  <c r="BE13" i="157"/>
  <c r="BD13" i="157"/>
  <c r="BC13" i="157"/>
  <c r="BB13" i="157"/>
  <c r="BA13" i="157"/>
  <c r="AZ13" i="157"/>
  <c r="AY13" i="157"/>
  <c r="AX13" i="157"/>
  <c r="AW13" i="157"/>
  <c r="AV13" i="157"/>
  <c r="AV8" i="157"/>
  <c r="AU13" i="157"/>
  <c r="AT13" i="157"/>
  <c r="AS13" i="157"/>
  <c r="AR13" i="157"/>
  <c r="AQ13" i="157"/>
  <c r="AP13" i="157"/>
  <c r="AO13" i="157"/>
  <c r="AN13" i="157"/>
  <c r="AM13" i="157"/>
  <c r="AL13" i="157"/>
  <c r="AK13" i="157"/>
  <c r="AJ13" i="157"/>
  <c r="AI13" i="157"/>
  <c r="AH13" i="157"/>
  <c r="AG13" i="157"/>
  <c r="AF13" i="157"/>
  <c r="AF8" i="157"/>
  <c r="AE13" i="157"/>
  <c r="AD13" i="157"/>
  <c r="AC13" i="157"/>
  <c r="AC8" i="157"/>
  <c r="AB13" i="157"/>
  <c r="AA13" i="157"/>
  <c r="Z13" i="157"/>
  <c r="Y13" i="157"/>
  <c r="Y8" i="157"/>
  <c r="X13" i="157"/>
  <c r="W13" i="157"/>
  <c r="V13" i="157"/>
  <c r="U13" i="157"/>
  <c r="T13" i="157"/>
  <c r="S13" i="157"/>
  <c r="R13" i="157"/>
  <c r="Q13" i="157"/>
  <c r="P13" i="157"/>
  <c r="O13" i="157"/>
  <c r="N13" i="157"/>
  <c r="M13" i="157"/>
  <c r="L13" i="157"/>
  <c r="K13" i="157"/>
  <c r="J13" i="157"/>
  <c r="I13" i="157"/>
  <c r="I8" i="157"/>
  <c r="H13" i="157"/>
  <c r="G13" i="157"/>
  <c r="F13" i="157"/>
  <c r="E13" i="157"/>
  <c r="D13" i="157"/>
  <c r="C13" i="157"/>
  <c r="B13" i="157"/>
  <c r="BN9" i="157"/>
  <c r="BN8" i="157"/>
  <c r="BM9" i="157"/>
  <c r="BM8" i="157"/>
  <c r="BL9" i="157"/>
  <c r="BK9" i="157"/>
  <c r="BK8" i="157"/>
  <c r="BJ9" i="157"/>
  <c r="BI9" i="157"/>
  <c r="BH9" i="157"/>
  <c r="BH8" i="157"/>
  <c r="BG9" i="157"/>
  <c r="BF9" i="157"/>
  <c r="BF8" i="157"/>
  <c r="BE9" i="157"/>
  <c r="BD9" i="157"/>
  <c r="BC9" i="157"/>
  <c r="BC8" i="157"/>
  <c r="BB9" i="157"/>
  <c r="BA9" i="157"/>
  <c r="BA8" i="157"/>
  <c r="AZ9" i="157"/>
  <c r="AZ8" i="157"/>
  <c r="AY9" i="157"/>
  <c r="AY8" i="157"/>
  <c r="AX9" i="157"/>
  <c r="AX8" i="157"/>
  <c r="AW9" i="157"/>
  <c r="AV9" i="157"/>
  <c r="AU9" i="157"/>
  <c r="AU8" i="157"/>
  <c r="AT9" i="157"/>
  <c r="AS9" i="157"/>
  <c r="AR9" i="157"/>
  <c r="AQ9" i="157"/>
  <c r="AP9" i="157"/>
  <c r="AO9" i="157"/>
  <c r="AN9" i="157"/>
  <c r="AM9" i="157"/>
  <c r="AM8" i="157"/>
  <c r="AL9" i="157"/>
  <c r="AK9" i="157"/>
  <c r="AK8" i="157"/>
  <c r="AJ9" i="157"/>
  <c r="AJ8" i="157"/>
  <c r="AI9" i="157"/>
  <c r="AI8" i="157"/>
  <c r="AH9" i="157"/>
  <c r="AH8" i="157"/>
  <c r="AG9" i="157"/>
  <c r="AG8" i="157"/>
  <c r="AF9" i="157"/>
  <c r="AE9" i="157"/>
  <c r="AE8" i="157"/>
  <c r="AD9" i="157"/>
  <c r="AC9" i="157"/>
  <c r="AB9" i="157"/>
  <c r="AA9" i="157"/>
  <c r="AA8" i="157"/>
  <c r="Z9" i="157"/>
  <c r="Y9" i="157"/>
  <c r="X9" i="157"/>
  <c r="X8" i="157"/>
  <c r="W9" i="157"/>
  <c r="W8" i="157"/>
  <c r="V9" i="157"/>
  <c r="U9" i="157"/>
  <c r="U8" i="157"/>
  <c r="T9" i="157"/>
  <c r="T8" i="157"/>
  <c r="S9" i="157"/>
  <c r="S8" i="157"/>
  <c r="R9" i="157"/>
  <c r="R8" i="157"/>
  <c r="Q9" i="157"/>
  <c r="P9" i="157"/>
  <c r="O9" i="157"/>
  <c r="O8" i="157"/>
  <c r="N9" i="157"/>
  <c r="M9" i="157"/>
  <c r="L9" i="157"/>
  <c r="K9" i="157"/>
  <c r="K8" i="157"/>
  <c r="J9" i="157"/>
  <c r="J8" i="157"/>
  <c r="I9" i="157"/>
  <c r="H9" i="157"/>
  <c r="H8" i="157"/>
  <c r="G9" i="157"/>
  <c r="G8" i="157"/>
  <c r="F9" i="157"/>
  <c r="E9" i="157"/>
  <c r="E8" i="157"/>
  <c r="D9" i="157"/>
  <c r="D8" i="157"/>
  <c r="C9" i="157"/>
  <c r="C8" i="157"/>
  <c r="B9" i="157"/>
  <c r="B8" i="157"/>
  <c r="BI8" i="157"/>
  <c r="BG8" i="157"/>
  <c r="BE8" i="157"/>
  <c r="BD8" i="157"/>
  <c r="AS8" i="157"/>
  <c r="AR8" i="157"/>
  <c r="AP8" i="157"/>
  <c r="AB8" i="157"/>
  <c r="Z8" i="157"/>
  <c r="P8" i="157"/>
  <c r="M8" i="157"/>
  <c r="L8" i="157"/>
  <c r="BN171" i="156"/>
  <c r="BM171" i="156"/>
  <c r="BM170" i="156"/>
  <c r="BL171" i="156"/>
  <c r="BK171" i="156"/>
  <c r="BJ171" i="156"/>
  <c r="BI171" i="156"/>
  <c r="BH171" i="156"/>
  <c r="BH170" i="156"/>
  <c r="BG171" i="156"/>
  <c r="BG170" i="156"/>
  <c r="BF171" i="156"/>
  <c r="BF170" i="156"/>
  <c r="BE171" i="156"/>
  <c r="BE170" i="156"/>
  <c r="BD171" i="156"/>
  <c r="BC171" i="156"/>
  <c r="BB171" i="156"/>
  <c r="BB170" i="156"/>
  <c r="BA171" i="156"/>
  <c r="BA170" i="156"/>
  <c r="AZ171" i="156"/>
  <c r="AZ170" i="156"/>
  <c r="AY171" i="156"/>
  <c r="AY170" i="156"/>
  <c r="AX171" i="156"/>
  <c r="AW171" i="156"/>
  <c r="AW170" i="156"/>
  <c r="AV171" i="156"/>
  <c r="AU171" i="156"/>
  <c r="AT171" i="156"/>
  <c r="AS171" i="156"/>
  <c r="AS170" i="156"/>
  <c r="AR171" i="156"/>
  <c r="AR170" i="156"/>
  <c r="AQ171" i="156"/>
  <c r="AQ170" i="156"/>
  <c r="AP171" i="156"/>
  <c r="AP170" i="156"/>
  <c r="AO171" i="156"/>
  <c r="AO170" i="156"/>
  <c r="AN171" i="156"/>
  <c r="AN170" i="156"/>
  <c r="AM171" i="156"/>
  <c r="AL171" i="156"/>
  <c r="AL170" i="156"/>
  <c r="AK171" i="156"/>
  <c r="AK170" i="156"/>
  <c r="AJ171" i="156"/>
  <c r="AJ170" i="156"/>
  <c r="AI171" i="156"/>
  <c r="AI170" i="156"/>
  <c r="AH171" i="156"/>
  <c r="AG171" i="156"/>
  <c r="AG170" i="156"/>
  <c r="AF171" i="156"/>
  <c r="AE171" i="156"/>
  <c r="AD171" i="156"/>
  <c r="AD170" i="156"/>
  <c r="AC171" i="156"/>
  <c r="AC170" i="156"/>
  <c r="AB171" i="156"/>
  <c r="AB170" i="156"/>
  <c r="AA171" i="156"/>
  <c r="AA170" i="156"/>
  <c r="Z171" i="156"/>
  <c r="Z170" i="156"/>
  <c r="Y171" i="156"/>
  <c r="X171" i="156"/>
  <c r="X170" i="156"/>
  <c r="W171" i="156"/>
  <c r="V171" i="156"/>
  <c r="U171" i="156"/>
  <c r="T171" i="156"/>
  <c r="T170" i="156"/>
  <c r="S171" i="156"/>
  <c r="S170" i="156"/>
  <c r="R171" i="156"/>
  <c r="Q171" i="156"/>
  <c r="Q170" i="156"/>
  <c r="P171" i="156"/>
  <c r="O171" i="156"/>
  <c r="N171" i="156"/>
  <c r="N170" i="156"/>
  <c r="M171" i="156"/>
  <c r="M170" i="156"/>
  <c r="L171" i="156"/>
  <c r="L170" i="156"/>
  <c r="K171" i="156"/>
  <c r="K170" i="156"/>
  <c r="J171" i="156"/>
  <c r="J170" i="156"/>
  <c r="I171" i="156"/>
  <c r="H171" i="156"/>
  <c r="H170" i="156"/>
  <c r="G171" i="156"/>
  <c r="F171" i="156"/>
  <c r="F170" i="156"/>
  <c r="E171" i="156"/>
  <c r="E170" i="156"/>
  <c r="D171" i="156"/>
  <c r="D170" i="156"/>
  <c r="C171" i="156"/>
  <c r="C170" i="156"/>
  <c r="B171" i="156"/>
  <c r="BN170" i="156"/>
  <c r="BL170" i="156"/>
  <c r="BK170" i="156"/>
  <c r="BJ170" i="156"/>
  <c r="BI170" i="156"/>
  <c r="BD170" i="156"/>
  <c r="BC170" i="156"/>
  <c r="AX170" i="156"/>
  <c r="AV170" i="156"/>
  <c r="AU170" i="156"/>
  <c r="AT170" i="156"/>
  <c r="AM170" i="156"/>
  <c r="AH170" i="156"/>
  <c r="AF170" i="156"/>
  <c r="AE170" i="156"/>
  <c r="Y170" i="156"/>
  <c r="W170" i="156"/>
  <c r="V170" i="156"/>
  <c r="U170" i="156"/>
  <c r="R170" i="156"/>
  <c r="P170" i="156"/>
  <c r="O170" i="156"/>
  <c r="I170" i="156"/>
  <c r="G170" i="156"/>
  <c r="B170" i="156"/>
  <c r="BN166" i="156"/>
  <c r="BM166" i="156"/>
  <c r="BL166" i="156"/>
  <c r="BK166" i="156"/>
  <c r="BJ166" i="156"/>
  <c r="BI166" i="156"/>
  <c r="BH166" i="156"/>
  <c r="BG166" i="156"/>
  <c r="BF166" i="156"/>
  <c r="BE166" i="156"/>
  <c r="BD166" i="156"/>
  <c r="BC166" i="156"/>
  <c r="BB166" i="156"/>
  <c r="BB158" i="156"/>
  <c r="BA166" i="156"/>
  <c r="AZ166" i="156"/>
  <c r="AY166" i="156"/>
  <c r="AX166" i="156"/>
  <c r="AW166" i="156"/>
  <c r="AV166" i="156"/>
  <c r="AU166" i="156"/>
  <c r="AT166" i="156"/>
  <c r="AS166" i="156"/>
  <c r="AR166" i="156"/>
  <c r="AQ166" i="156"/>
  <c r="AQ158" i="156"/>
  <c r="AP166" i="156"/>
  <c r="AO166" i="156"/>
  <c r="AN166" i="156"/>
  <c r="AM166" i="156"/>
  <c r="AL166" i="156"/>
  <c r="AK166" i="156"/>
  <c r="AJ166" i="156"/>
  <c r="AI166" i="156"/>
  <c r="AH166" i="156"/>
  <c r="AG166" i="156"/>
  <c r="AG158" i="156"/>
  <c r="AF166" i="156"/>
  <c r="AE166" i="156"/>
  <c r="AD166" i="156"/>
  <c r="AC166" i="156"/>
  <c r="AB166" i="156"/>
  <c r="AA166" i="156"/>
  <c r="Z166" i="156"/>
  <c r="Y166" i="156"/>
  <c r="X166" i="156"/>
  <c r="W166" i="156"/>
  <c r="V166" i="156"/>
  <c r="U166" i="156"/>
  <c r="T166" i="156"/>
  <c r="S166" i="156"/>
  <c r="R166" i="156"/>
  <c r="Q166" i="156"/>
  <c r="P166" i="156"/>
  <c r="O166" i="156"/>
  <c r="N166" i="156"/>
  <c r="M166" i="156"/>
  <c r="L166" i="156"/>
  <c r="K166" i="156"/>
  <c r="J166" i="156"/>
  <c r="I166" i="156"/>
  <c r="H166" i="156"/>
  <c r="G166" i="156"/>
  <c r="F166" i="156"/>
  <c r="F158" i="156"/>
  <c r="E166" i="156"/>
  <c r="D166" i="156"/>
  <c r="C166" i="156"/>
  <c r="B166" i="156"/>
  <c r="BN162" i="156"/>
  <c r="BN158" i="156"/>
  <c r="BM162" i="156"/>
  <c r="BL162" i="156"/>
  <c r="BK162" i="156"/>
  <c r="BJ162" i="156"/>
  <c r="BI162" i="156"/>
  <c r="BH162" i="156"/>
  <c r="BH158" i="156"/>
  <c r="BG162" i="156"/>
  <c r="BF162" i="156"/>
  <c r="BE162" i="156"/>
  <c r="BD162" i="156"/>
  <c r="BC162" i="156"/>
  <c r="BB162" i="156"/>
  <c r="BA162" i="156"/>
  <c r="AZ162" i="156"/>
  <c r="AZ158" i="156"/>
  <c r="AY162" i="156"/>
  <c r="AX162" i="156"/>
  <c r="AX158" i="156"/>
  <c r="AW162" i="156"/>
  <c r="AV162" i="156"/>
  <c r="AU162" i="156"/>
  <c r="AT162" i="156"/>
  <c r="AS162" i="156"/>
  <c r="AR162" i="156"/>
  <c r="AR158" i="156"/>
  <c r="AQ162" i="156"/>
  <c r="AP162" i="156"/>
  <c r="AO162" i="156"/>
  <c r="AN162" i="156"/>
  <c r="AM162" i="156"/>
  <c r="AL162" i="156"/>
  <c r="AK162" i="156"/>
  <c r="AJ162" i="156"/>
  <c r="AJ158" i="156"/>
  <c r="AI162" i="156"/>
  <c r="AH162" i="156"/>
  <c r="AG162" i="156"/>
  <c r="AF162" i="156"/>
  <c r="AE162" i="156"/>
  <c r="AD162" i="156"/>
  <c r="AC162" i="156"/>
  <c r="AB162" i="156"/>
  <c r="AB158" i="156"/>
  <c r="AA162" i="156"/>
  <c r="Z162" i="156"/>
  <c r="Y162" i="156"/>
  <c r="Y158" i="156"/>
  <c r="X162" i="156"/>
  <c r="W162" i="156"/>
  <c r="V162" i="156"/>
  <c r="U162" i="156"/>
  <c r="T162" i="156"/>
  <c r="T158" i="156"/>
  <c r="S162" i="156"/>
  <c r="R162" i="156"/>
  <c r="Q162" i="156"/>
  <c r="P162" i="156"/>
  <c r="O162" i="156"/>
  <c r="N162" i="156"/>
  <c r="M162" i="156"/>
  <c r="L162" i="156"/>
  <c r="K162" i="156"/>
  <c r="J162" i="156"/>
  <c r="I162" i="156"/>
  <c r="H162" i="156"/>
  <c r="G162" i="156"/>
  <c r="F162" i="156"/>
  <c r="E162" i="156"/>
  <c r="D162" i="156"/>
  <c r="D158" i="156"/>
  <c r="C162" i="156"/>
  <c r="B162" i="156"/>
  <c r="BN159" i="156"/>
  <c r="BM159" i="156"/>
  <c r="BL159" i="156"/>
  <c r="BL158" i="156"/>
  <c r="BK159" i="156"/>
  <c r="BJ159" i="156"/>
  <c r="BI159" i="156"/>
  <c r="BI158" i="156"/>
  <c r="BH159" i="156"/>
  <c r="BG159" i="156"/>
  <c r="BF159" i="156"/>
  <c r="BF158" i="156"/>
  <c r="BE159" i="156"/>
  <c r="BD159" i="156"/>
  <c r="BD158" i="156"/>
  <c r="BC159" i="156"/>
  <c r="BB159" i="156"/>
  <c r="BA159" i="156"/>
  <c r="BA158" i="156"/>
  <c r="AZ159" i="156"/>
  <c r="AY159" i="156"/>
  <c r="AY158" i="156"/>
  <c r="AX159" i="156"/>
  <c r="AW159" i="156"/>
  <c r="AV159" i="156"/>
  <c r="AV158" i="156"/>
  <c r="AU159" i="156"/>
  <c r="AT159" i="156"/>
  <c r="AS159" i="156"/>
  <c r="AS158" i="156"/>
  <c r="AR159" i="156"/>
  <c r="AQ159" i="156"/>
  <c r="AP159" i="156"/>
  <c r="AP158" i="156"/>
  <c r="AO159" i="156"/>
  <c r="AN159" i="156"/>
  <c r="AN158" i="156"/>
  <c r="AM159" i="156"/>
  <c r="AL159" i="156"/>
  <c r="AL158" i="156"/>
  <c r="AK159" i="156"/>
  <c r="AK158" i="156"/>
  <c r="AJ159" i="156"/>
  <c r="AI159" i="156"/>
  <c r="AI158" i="156"/>
  <c r="AH159" i="156"/>
  <c r="AG159" i="156"/>
  <c r="AF159" i="156"/>
  <c r="AF158" i="156"/>
  <c r="AE159" i="156"/>
  <c r="AD159" i="156"/>
  <c r="AC159" i="156"/>
  <c r="AC158" i="156"/>
  <c r="AB159" i="156"/>
  <c r="AA159" i="156"/>
  <c r="AA158" i="156"/>
  <c r="Z159" i="156"/>
  <c r="Y159" i="156"/>
  <c r="X159" i="156"/>
  <c r="X158" i="156"/>
  <c r="W159" i="156"/>
  <c r="V159" i="156"/>
  <c r="V158" i="156"/>
  <c r="U159" i="156"/>
  <c r="U158" i="156"/>
  <c r="T159" i="156"/>
  <c r="S159" i="156"/>
  <c r="R159" i="156"/>
  <c r="Q159" i="156"/>
  <c r="P159" i="156"/>
  <c r="P158" i="156"/>
  <c r="O159" i="156"/>
  <c r="N159" i="156"/>
  <c r="M159" i="156"/>
  <c r="M158" i="156"/>
  <c r="L159" i="156"/>
  <c r="K159" i="156"/>
  <c r="K158" i="156"/>
  <c r="J159" i="156"/>
  <c r="J158" i="156"/>
  <c r="I159" i="156"/>
  <c r="H159" i="156"/>
  <c r="H158" i="156"/>
  <c r="G159" i="156"/>
  <c r="F159" i="156"/>
  <c r="E159" i="156"/>
  <c r="E158" i="156"/>
  <c r="D159" i="156"/>
  <c r="C159" i="156"/>
  <c r="C158" i="156"/>
  <c r="B159" i="156"/>
  <c r="BM158" i="156"/>
  <c r="BG158" i="156"/>
  <c r="AH158" i="156"/>
  <c r="Z158" i="156"/>
  <c r="L158" i="156"/>
  <c r="I158" i="156"/>
  <c r="B158" i="156"/>
  <c r="BN155" i="156"/>
  <c r="BM155" i="156"/>
  <c r="BL155" i="156"/>
  <c r="BK155" i="156"/>
  <c r="BJ155" i="156"/>
  <c r="BJ147" i="156"/>
  <c r="BI155" i="156"/>
  <c r="BH155" i="156"/>
  <c r="BG155" i="156"/>
  <c r="BF155" i="156"/>
  <c r="BE155" i="156"/>
  <c r="BD155" i="156"/>
  <c r="BC155" i="156"/>
  <c r="BB155" i="156"/>
  <c r="BA155" i="156"/>
  <c r="AZ155" i="156"/>
  <c r="AY155" i="156"/>
  <c r="AX155" i="156"/>
  <c r="AW155" i="156"/>
  <c r="AV155" i="156"/>
  <c r="AU155" i="156"/>
  <c r="AT155" i="156"/>
  <c r="AS155" i="156"/>
  <c r="AR155" i="156"/>
  <c r="AQ155" i="156"/>
  <c r="AP155" i="156"/>
  <c r="AO155" i="156"/>
  <c r="AN155" i="156"/>
  <c r="AM155" i="156"/>
  <c r="AL155" i="156"/>
  <c r="AK155" i="156"/>
  <c r="AJ155" i="156"/>
  <c r="AI155" i="156"/>
  <c r="AH155" i="156"/>
  <c r="AG155" i="156"/>
  <c r="AF155" i="156"/>
  <c r="AE155" i="156"/>
  <c r="AD155" i="156"/>
  <c r="AC155" i="156"/>
  <c r="AB155" i="156"/>
  <c r="AA155" i="156"/>
  <c r="Z155" i="156"/>
  <c r="Y155" i="156"/>
  <c r="X155" i="156"/>
  <c r="W155" i="156"/>
  <c r="V155" i="156"/>
  <c r="U155" i="156"/>
  <c r="T155" i="156"/>
  <c r="S155" i="156"/>
  <c r="R155" i="156"/>
  <c r="Q155" i="156"/>
  <c r="P155" i="156"/>
  <c r="O155" i="156"/>
  <c r="N155" i="156"/>
  <c r="N147" i="156"/>
  <c r="M155" i="156"/>
  <c r="L155" i="156"/>
  <c r="K155" i="156"/>
  <c r="J155" i="156"/>
  <c r="I155" i="156"/>
  <c r="H155" i="156"/>
  <c r="G155" i="156"/>
  <c r="F155" i="156"/>
  <c r="E155" i="156"/>
  <c r="D155" i="156"/>
  <c r="C155" i="156"/>
  <c r="B155" i="156"/>
  <c r="BN151" i="156"/>
  <c r="BM151" i="156"/>
  <c r="BM147" i="156"/>
  <c r="BM146" i="156"/>
  <c r="BL151" i="156"/>
  <c r="BK151" i="156"/>
  <c r="BK147" i="156"/>
  <c r="BJ151" i="156"/>
  <c r="BI151" i="156"/>
  <c r="BH151" i="156"/>
  <c r="BG151" i="156"/>
  <c r="BF151" i="156"/>
  <c r="BE151" i="156"/>
  <c r="BD151" i="156"/>
  <c r="BC151" i="156"/>
  <c r="BB151" i="156"/>
  <c r="BA151" i="156"/>
  <c r="AZ151" i="156"/>
  <c r="AZ147" i="156"/>
  <c r="AZ146" i="156"/>
  <c r="AY151" i="156"/>
  <c r="AX151" i="156"/>
  <c r="AW151" i="156"/>
  <c r="AV151" i="156"/>
  <c r="AU151" i="156"/>
  <c r="AU147" i="156"/>
  <c r="AT151" i="156"/>
  <c r="AS151" i="156"/>
  <c r="AR151" i="156"/>
  <c r="AQ151" i="156"/>
  <c r="AP151" i="156"/>
  <c r="AO151" i="156"/>
  <c r="AN151" i="156"/>
  <c r="AM151" i="156"/>
  <c r="AL151" i="156"/>
  <c r="AK151" i="156"/>
  <c r="AJ151" i="156"/>
  <c r="AI151" i="156"/>
  <c r="AH151" i="156"/>
  <c r="AG151" i="156"/>
  <c r="AG147" i="156"/>
  <c r="AF151" i="156"/>
  <c r="AE151" i="156"/>
  <c r="AD151" i="156"/>
  <c r="AC151" i="156"/>
  <c r="AB151" i="156"/>
  <c r="AA151" i="156"/>
  <c r="Z151" i="156"/>
  <c r="Y151" i="156"/>
  <c r="X151" i="156"/>
  <c r="W151" i="156"/>
  <c r="V151" i="156"/>
  <c r="U151" i="156"/>
  <c r="T151" i="156"/>
  <c r="T147" i="156"/>
  <c r="T146" i="156"/>
  <c r="S151" i="156"/>
  <c r="R151" i="156"/>
  <c r="Q151" i="156"/>
  <c r="Q147" i="156"/>
  <c r="P151" i="156"/>
  <c r="O151" i="156"/>
  <c r="O147" i="156"/>
  <c r="N151" i="156"/>
  <c r="M151" i="156"/>
  <c r="L151" i="156"/>
  <c r="K151" i="156"/>
  <c r="J151" i="156"/>
  <c r="I151" i="156"/>
  <c r="H151" i="156"/>
  <c r="G151" i="156"/>
  <c r="F151" i="156"/>
  <c r="E151" i="156"/>
  <c r="D151" i="156"/>
  <c r="C151" i="156"/>
  <c r="B151" i="156"/>
  <c r="BN148" i="156"/>
  <c r="BN147" i="156"/>
  <c r="BN146" i="156"/>
  <c r="BM148" i="156"/>
  <c r="BL148" i="156"/>
  <c r="BK148" i="156"/>
  <c r="BJ148" i="156"/>
  <c r="BI148" i="156"/>
  <c r="BH148" i="156"/>
  <c r="BG148" i="156"/>
  <c r="BF148" i="156"/>
  <c r="BF147" i="156"/>
  <c r="BE148" i="156"/>
  <c r="BD148" i="156"/>
  <c r="BC148" i="156"/>
  <c r="BB148" i="156"/>
  <c r="BA148" i="156"/>
  <c r="BA147" i="156"/>
  <c r="BA146" i="156"/>
  <c r="AZ148" i="156"/>
  <c r="AY148" i="156"/>
  <c r="AX148" i="156"/>
  <c r="AX147" i="156"/>
  <c r="AW148" i="156"/>
  <c r="AV148" i="156"/>
  <c r="AV147" i="156"/>
  <c r="AV146" i="156"/>
  <c r="AU148" i="156"/>
  <c r="AT148" i="156"/>
  <c r="AS148" i="156"/>
  <c r="AS147" i="156"/>
  <c r="AS146" i="156"/>
  <c r="AR148" i="156"/>
  <c r="AQ148" i="156"/>
  <c r="AP148" i="156"/>
  <c r="AP147" i="156"/>
  <c r="AO148" i="156"/>
  <c r="AN148" i="156"/>
  <c r="AM148" i="156"/>
  <c r="AL148" i="156"/>
  <c r="AK148" i="156"/>
  <c r="AK147" i="156"/>
  <c r="AK146" i="156"/>
  <c r="AJ148" i="156"/>
  <c r="AI148" i="156"/>
  <c r="AH148" i="156"/>
  <c r="AH147" i="156"/>
  <c r="AH146" i="156"/>
  <c r="AG148" i="156"/>
  <c r="AF148" i="156"/>
  <c r="AF147" i="156"/>
  <c r="AE148" i="156"/>
  <c r="AD148" i="156"/>
  <c r="AC148" i="156"/>
  <c r="AC147" i="156"/>
  <c r="AC146" i="156"/>
  <c r="AB148" i="156"/>
  <c r="AA148" i="156"/>
  <c r="Z148" i="156"/>
  <c r="Z147" i="156"/>
  <c r="Z146" i="156"/>
  <c r="Y148" i="156"/>
  <c r="X148" i="156"/>
  <c r="W148" i="156"/>
  <c r="V148" i="156"/>
  <c r="V147" i="156"/>
  <c r="U148" i="156"/>
  <c r="T148" i="156"/>
  <c r="S148" i="156"/>
  <c r="R148" i="156"/>
  <c r="R147" i="156"/>
  <c r="Q148" i="156"/>
  <c r="P148" i="156"/>
  <c r="P147" i="156"/>
  <c r="P146" i="156"/>
  <c r="O148" i="156"/>
  <c r="N148" i="156"/>
  <c r="M148" i="156"/>
  <c r="M147" i="156"/>
  <c r="L148" i="156"/>
  <c r="K148" i="156"/>
  <c r="J148" i="156"/>
  <c r="I148" i="156"/>
  <c r="H148" i="156"/>
  <c r="G148" i="156"/>
  <c r="F148" i="156"/>
  <c r="E148" i="156"/>
  <c r="E147" i="156"/>
  <c r="E146" i="156"/>
  <c r="D148" i="156"/>
  <c r="C148" i="156"/>
  <c r="B148" i="156"/>
  <c r="B147" i="156"/>
  <c r="BL147" i="156"/>
  <c r="AW147" i="156"/>
  <c r="AT147" i="156"/>
  <c r="AD147" i="156"/>
  <c r="BN141" i="156"/>
  <c r="BN139" i="156"/>
  <c r="BM141" i="156"/>
  <c r="BL141" i="156"/>
  <c r="BL139" i="156"/>
  <c r="BK141" i="156"/>
  <c r="BK139" i="156"/>
  <c r="BJ141" i="156"/>
  <c r="BJ139" i="156"/>
  <c r="BI141" i="156"/>
  <c r="BH141" i="156"/>
  <c r="BH139" i="156"/>
  <c r="BG141" i="156"/>
  <c r="BF141" i="156"/>
  <c r="BF139" i="156"/>
  <c r="BE141" i="156"/>
  <c r="BD141" i="156"/>
  <c r="BD139" i="156"/>
  <c r="BC141" i="156"/>
  <c r="BC139" i="156"/>
  <c r="BB141" i="156"/>
  <c r="BB139" i="156"/>
  <c r="BA141" i="156"/>
  <c r="BA139" i="156"/>
  <c r="AZ141" i="156"/>
  <c r="AZ139" i="156"/>
  <c r="AY141" i="156"/>
  <c r="AY139" i="156"/>
  <c r="AX141" i="156"/>
  <c r="AX139" i="156"/>
  <c r="AW141" i="156"/>
  <c r="AV141" i="156"/>
  <c r="AV139" i="156"/>
  <c r="AU141" i="156"/>
  <c r="AU139" i="156"/>
  <c r="AT141" i="156"/>
  <c r="AT139" i="156"/>
  <c r="AS141" i="156"/>
  <c r="AR141" i="156"/>
  <c r="AR139" i="156"/>
  <c r="AQ141" i="156"/>
  <c r="AP141" i="156"/>
  <c r="AO141" i="156"/>
  <c r="AO139" i="156"/>
  <c r="AN141" i="156"/>
  <c r="AN139" i="156"/>
  <c r="AM141" i="156"/>
  <c r="AM139" i="156"/>
  <c r="AM132" i="156"/>
  <c r="AL141" i="156"/>
  <c r="AL139" i="156"/>
  <c r="AL132" i="156"/>
  <c r="AK141" i="156"/>
  <c r="AK139" i="156"/>
  <c r="AJ141" i="156"/>
  <c r="AJ139" i="156"/>
  <c r="AI141" i="156"/>
  <c r="AI139" i="156"/>
  <c r="AH141" i="156"/>
  <c r="AG141" i="156"/>
  <c r="AG139" i="156"/>
  <c r="AF141" i="156"/>
  <c r="AE141" i="156"/>
  <c r="AE139" i="156"/>
  <c r="AD141" i="156"/>
  <c r="AD139" i="156"/>
  <c r="AC141" i="156"/>
  <c r="AB141" i="156"/>
  <c r="AB139" i="156"/>
  <c r="AA141" i="156"/>
  <c r="Z141" i="156"/>
  <c r="Y141" i="156"/>
  <c r="X141" i="156"/>
  <c r="X139" i="156"/>
  <c r="W141" i="156"/>
  <c r="W139" i="156"/>
  <c r="V141" i="156"/>
  <c r="V139" i="156"/>
  <c r="U141" i="156"/>
  <c r="U139" i="156"/>
  <c r="T141" i="156"/>
  <c r="T139" i="156"/>
  <c r="S141" i="156"/>
  <c r="S139" i="156"/>
  <c r="R141" i="156"/>
  <c r="R139" i="156"/>
  <c r="Q141" i="156"/>
  <c r="P141" i="156"/>
  <c r="P139" i="156"/>
  <c r="O141" i="156"/>
  <c r="O139" i="156"/>
  <c r="N141" i="156"/>
  <c r="N139" i="156"/>
  <c r="M141" i="156"/>
  <c r="L141" i="156"/>
  <c r="L139" i="156"/>
  <c r="L132" i="156"/>
  <c r="K141" i="156"/>
  <c r="J141" i="156"/>
  <c r="J139" i="156"/>
  <c r="I141" i="156"/>
  <c r="H141" i="156"/>
  <c r="H139" i="156"/>
  <c r="G141" i="156"/>
  <c r="F141" i="156"/>
  <c r="F139" i="156"/>
  <c r="E141" i="156"/>
  <c r="E139" i="156"/>
  <c r="D141" i="156"/>
  <c r="D139" i="156"/>
  <c r="C141" i="156"/>
  <c r="C139" i="156"/>
  <c r="B141" i="156"/>
  <c r="B139" i="156"/>
  <c r="BM139" i="156"/>
  <c r="BI139" i="156"/>
  <c r="BG139" i="156"/>
  <c r="BG132" i="156"/>
  <c r="BE139" i="156"/>
  <c r="AW139" i="156"/>
  <c r="AS139" i="156"/>
  <c r="AQ139" i="156"/>
  <c r="AP139" i="156"/>
  <c r="AH139" i="156"/>
  <c r="AF139" i="156"/>
  <c r="AC139" i="156"/>
  <c r="AA139" i="156"/>
  <c r="Z139" i="156"/>
  <c r="Y139" i="156"/>
  <c r="Q139" i="156"/>
  <c r="M139" i="156"/>
  <c r="K139" i="156"/>
  <c r="I139" i="156"/>
  <c r="G139" i="156"/>
  <c r="G132" i="156"/>
  <c r="BN135" i="156"/>
  <c r="BN133" i="156"/>
  <c r="BM135" i="156"/>
  <c r="BM133" i="156"/>
  <c r="BL135" i="156"/>
  <c r="BL133" i="156"/>
  <c r="BL132" i="156"/>
  <c r="BK135" i="156"/>
  <c r="BK133" i="156"/>
  <c r="BK132" i="156"/>
  <c r="BJ135" i="156"/>
  <c r="BJ133" i="156"/>
  <c r="BI135" i="156"/>
  <c r="BI133" i="156"/>
  <c r="BI132" i="156"/>
  <c r="BH135" i="156"/>
  <c r="BG135" i="156"/>
  <c r="BF135" i="156"/>
  <c r="BE135" i="156"/>
  <c r="BE133" i="156"/>
  <c r="BE132" i="156"/>
  <c r="BD135" i="156"/>
  <c r="BD133" i="156"/>
  <c r="BC135" i="156"/>
  <c r="BC133" i="156"/>
  <c r="BB135" i="156"/>
  <c r="BA135" i="156"/>
  <c r="BA133" i="156"/>
  <c r="BA132" i="156"/>
  <c r="AZ135" i="156"/>
  <c r="AZ133" i="156"/>
  <c r="AZ132" i="156"/>
  <c r="AY135" i="156"/>
  <c r="AY133" i="156"/>
  <c r="AX135" i="156"/>
  <c r="AX133" i="156"/>
  <c r="AW135" i="156"/>
  <c r="AW133" i="156"/>
  <c r="AV135" i="156"/>
  <c r="AV133" i="156"/>
  <c r="AU135" i="156"/>
  <c r="AT135" i="156"/>
  <c r="AT133" i="156"/>
  <c r="AS135" i="156"/>
  <c r="AS133" i="156"/>
  <c r="AS132" i="156"/>
  <c r="AR135" i="156"/>
  <c r="AQ135" i="156"/>
  <c r="AP135" i="156"/>
  <c r="AO135" i="156"/>
  <c r="AO133" i="156"/>
  <c r="AO132" i="156"/>
  <c r="AN135" i="156"/>
  <c r="AN133" i="156"/>
  <c r="AN132" i="156"/>
  <c r="AM135" i="156"/>
  <c r="AM133" i="156"/>
  <c r="AL135" i="156"/>
  <c r="AK135" i="156"/>
  <c r="AK133" i="156"/>
  <c r="AK132" i="156"/>
  <c r="AJ135" i="156"/>
  <c r="AJ133" i="156"/>
  <c r="AI135" i="156"/>
  <c r="AI133" i="156"/>
  <c r="AH135" i="156"/>
  <c r="AH133" i="156"/>
  <c r="AH132" i="156"/>
  <c r="AG135" i="156"/>
  <c r="AG133" i="156"/>
  <c r="AF135" i="156"/>
  <c r="AF133" i="156"/>
  <c r="AF132" i="156"/>
  <c r="AE135" i="156"/>
  <c r="AD135" i="156"/>
  <c r="AD133" i="156"/>
  <c r="AC135" i="156"/>
  <c r="AC133" i="156"/>
  <c r="AB135" i="156"/>
  <c r="AA135" i="156"/>
  <c r="Z135" i="156"/>
  <c r="Z133" i="156"/>
  <c r="Z132" i="156"/>
  <c r="Y135" i="156"/>
  <c r="Y133" i="156"/>
  <c r="Y132" i="156"/>
  <c r="X135" i="156"/>
  <c r="X133" i="156"/>
  <c r="X132" i="156"/>
  <c r="W135" i="156"/>
  <c r="W133" i="156"/>
  <c r="V135" i="156"/>
  <c r="U135" i="156"/>
  <c r="U133" i="156"/>
  <c r="T135" i="156"/>
  <c r="T133" i="156"/>
  <c r="T132" i="156"/>
  <c r="S135" i="156"/>
  <c r="R135" i="156"/>
  <c r="R133" i="156"/>
  <c r="Q135" i="156"/>
  <c r="Q133" i="156"/>
  <c r="P135" i="156"/>
  <c r="P133" i="156"/>
  <c r="O135" i="156"/>
  <c r="O133" i="156"/>
  <c r="N135" i="156"/>
  <c r="N133" i="156"/>
  <c r="M135" i="156"/>
  <c r="M133" i="156"/>
  <c r="M132" i="156"/>
  <c r="L135" i="156"/>
  <c r="K135" i="156"/>
  <c r="J135" i="156"/>
  <c r="J133" i="156"/>
  <c r="I135" i="156"/>
  <c r="I133" i="156"/>
  <c r="H135" i="156"/>
  <c r="H133" i="156"/>
  <c r="H132" i="156"/>
  <c r="G135" i="156"/>
  <c r="G133" i="156"/>
  <c r="F135" i="156"/>
  <c r="E135" i="156"/>
  <c r="D135" i="156"/>
  <c r="D133" i="156"/>
  <c r="C135" i="156"/>
  <c r="B135" i="156"/>
  <c r="B133" i="156"/>
  <c r="BH133" i="156"/>
  <c r="BH132" i="156"/>
  <c r="BG133" i="156"/>
  <c r="BF133" i="156"/>
  <c r="BB133" i="156"/>
  <c r="AU133" i="156"/>
  <c r="AR133" i="156"/>
  <c r="AQ133" i="156"/>
  <c r="AQ132" i="156"/>
  <c r="AP133" i="156"/>
  <c r="AP132" i="156"/>
  <c r="AL133" i="156"/>
  <c r="AE133" i="156"/>
  <c r="AE132" i="156"/>
  <c r="AB133" i="156"/>
  <c r="AA133" i="156"/>
  <c r="AA132" i="156"/>
  <c r="V133" i="156"/>
  <c r="V132" i="156"/>
  <c r="S133" i="156"/>
  <c r="S132" i="156"/>
  <c r="L133" i="156"/>
  <c r="K133" i="156"/>
  <c r="F133" i="156"/>
  <c r="E133" i="156"/>
  <c r="E132" i="156"/>
  <c r="C133" i="156"/>
  <c r="C132" i="156"/>
  <c r="AR132" i="156"/>
  <c r="U132" i="156"/>
  <c r="K132" i="156"/>
  <c r="BN127" i="156"/>
  <c r="BM127" i="156"/>
  <c r="BM126" i="156"/>
  <c r="BL127" i="156"/>
  <c r="BK127" i="156"/>
  <c r="BJ127" i="156"/>
  <c r="BI127" i="156"/>
  <c r="BH127" i="156"/>
  <c r="BG127" i="156"/>
  <c r="BG126" i="156"/>
  <c r="BF127" i="156"/>
  <c r="BF126" i="156"/>
  <c r="BE127" i="156"/>
  <c r="BD127" i="156"/>
  <c r="BD126" i="156"/>
  <c r="BC127" i="156"/>
  <c r="BB127" i="156"/>
  <c r="BB126" i="156"/>
  <c r="BA127" i="156"/>
  <c r="BA126" i="156"/>
  <c r="AZ127" i="156"/>
  <c r="AZ126" i="156"/>
  <c r="AY127" i="156"/>
  <c r="AY126" i="156"/>
  <c r="AX127" i="156"/>
  <c r="AX126" i="156"/>
  <c r="AX120" i="156"/>
  <c r="AW127" i="156"/>
  <c r="AW126" i="156"/>
  <c r="AV127" i="156"/>
  <c r="AV126" i="156"/>
  <c r="AU127" i="156"/>
  <c r="AU126" i="156"/>
  <c r="AT127" i="156"/>
  <c r="AT126" i="156"/>
  <c r="AS127" i="156"/>
  <c r="AR127" i="156"/>
  <c r="AR126" i="156"/>
  <c r="AQ127" i="156"/>
  <c r="AQ126" i="156"/>
  <c r="AP127" i="156"/>
  <c r="AP126" i="156"/>
  <c r="AO127" i="156"/>
  <c r="AN127" i="156"/>
  <c r="AM127" i="156"/>
  <c r="AL127" i="156"/>
  <c r="AK127" i="156"/>
  <c r="AJ127" i="156"/>
  <c r="AI127" i="156"/>
  <c r="AI126" i="156"/>
  <c r="AH127" i="156"/>
  <c r="AH126" i="156"/>
  <c r="AH120" i="156"/>
  <c r="AG127" i="156"/>
  <c r="AG126" i="156"/>
  <c r="AF127" i="156"/>
  <c r="AF126" i="156"/>
  <c r="AE127" i="156"/>
  <c r="AE126" i="156"/>
  <c r="AD127" i="156"/>
  <c r="AD126" i="156"/>
  <c r="AC127" i="156"/>
  <c r="AC126" i="156"/>
  <c r="AB127" i="156"/>
  <c r="AB126" i="156"/>
  <c r="AA127" i="156"/>
  <c r="AA126" i="156"/>
  <c r="Z127" i="156"/>
  <c r="Z126" i="156"/>
  <c r="Y127" i="156"/>
  <c r="X127" i="156"/>
  <c r="X126" i="156"/>
  <c r="W127" i="156"/>
  <c r="W126" i="156"/>
  <c r="V127" i="156"/>
  <c r="U127" i="156"/>
  <c r="U126" i="156"/>
  <c r="T127" i="156"/>
  <c r="S127" i="156"/>
  <c r="S126" i="156"/>
  <c r="R127" i="156"/>
  <c r="Q127" i="156"/>
  <c r="Q126" i="156"/>
  <c r="P127" i="156"/>
  <c r="P126" i="156"/>
  <c r="O127" i="156"/>
  <c r="O126" i="156"/>
  <c r="N127" i="156"/>
  <c r="N126" i="156"/>
  <c r="M127" i="156"/>
  <c r="M126" i="156"/>
  <c r="L127" i="156"/>
  <c r="K127" i="156"/>
  <c r="K126" i="156"/>
  <c r="J127" i="156"/>
  <c r="J126" i="156"/>
  <c r="I127" i="156"/>
  <c r="H127" i="156"/>
  <c r="H126" i="156"/>
  <c r="G127" i="156"/>
  <c r="F127" i="156"/>
  <c r="E127" i="156"/>
  <c r="E126" i="156"/>
  <c r="D127" i="156"/>
  <c r="D126" i="156"/>
  <c r="C127" i="156"/>
  <c r="C126" i="156"/>
  <c r="B127" i="156"/>
  <c r="B126" i="156"/>
  <c r="B120" i="156"/>
  <c r="BN126" i="156"/>
  <c r="BN120" i="156"/>
  <c r="BL126" i="156"/>
  <c r="BK126" i="156"/>
  <c r="BJ126" i="156"/>
  <c r="BI126" i="156"/>
  <c r="BH126" i="156"/>
  <c r="BE126" i="156"/>
  <c r="BC126" i="156"/>
  <c r="AS126" i="156"/>
  <c r="AO126" i="156"/>
  <c r="AN126" i="156"/>
  <c r="AM126" i="156"/>
  <c r="AL126" i="156"/>
  <c r="AK126" i="156"/>
  <c r="AJ126" i="156"/>
  <c r="Y126" i="156"/>
  <c r="V126" i="156"/>
  <c r="T126" i="156"/>
  <c r="R126" i="156"/>
  <c r="L126" i="156"/>
  <c r="I126" i="156"/>
  <c r="G126" i="156"/>
  <c r="F126" i="156"/>
  <c r="BN122" i="156"/>
  <c r="BM122" i="156"/>
  <c r="BM121" i="156"/>
  <c r="BL122" i="156"/>
  <c r="BL121" i="156"/>
  <c r="BK122" i="156"/>
  <c r="BK121" i="156"/>
  <c r="BJ122" i="156"/>
  <c r="BI122" i="156"/>
  <c r="BI121" i="156"/>
  <c r="BH122" i="156"/>
  <c r="BH121" i="156"/>
  <c r="BH120" i="156"/>
  <c r="BG122" i="156"/>
  <c r="BF122" i="156"/>
  <c r="BF121" i="156"/>
  <c r="BE122" i="156"/>
  <c r="BD122" i="156"/>
  <c r="BD121" i="156"/>
  <c r="BC122" i="156"/>
  <c r="BB122" i="156"/>
  <c r="BB121" i="156"/>
  <c r="BA122" i="156"/>
  <c r="BA121" i="156"/>
  <c r="AZ122" i="156"/>
  <c r="AZ121" i="156"/>
  <c r="AY122" i="156"/>
  <c r="AY121" i="156"/>
  <c r="AY120" i="156"/>
  <c r="AX122" i="156"/>
  <c r="AW122" i="156"/>
  <c r="AW121" i="156"/>
  <c r="AV122" i="156"/>
  <c r="AV121" i="156"/>
  <c r="AU122" i="156"/>
  <c r="AU121" i="156"/>
  <c r="AU120" i="156"/>
  <c r="AT122" i="156"/>
  <c r="AT121" i="156"/>
  <c r="AT120" i="156"/>
  <c r="AS122" i="156"/>
  <c r="AS121" i="156"/>
  <c r="AR122" i="156"/>
  <c r="AR121" i="156"/>
  <c r="AQ122" i="156"/>
  <c r="AP122" i="156"/>
  <c r="AP121" i="156"/>
  <c r="AO122" i="156"/>
  <c r="AN122" i="156"/>
  <c r="AM122" i="156"/>
  <c r="AL122" i="156"/>
  <c r="AL121" i="156"/>
  <c r="AL120" i="156"/>
  <c r="AK122" i="156"/>
  <c r="AK121" i="156"/>
  <c r="AK120" i="156"/>
  <c r="AJ122" i="156"/>
  <c r="AJ121" i="156"/>
  <c r="AJ120" i="156"/>
  <c r="AI122" i="156"/>
  <c r="AI121" i="156"/>
  <c r="AI120" i="156"/>
  <c r="AH122" i="156"/>
  <c r="AG122" i="156"/>
  <c r="AG121" i="156"/>
  <c r="AF122" i="156"/>
  <c r="AF121" i="156"/>
  <c r="AE122" i="156"/>
  <c r="AE121" i="156"/>
  <c r="AD122" i="156"/>
  <c r="AD121" i="156"/>
  <c r="AD120" i="156"/>
  <c r="AC122" i="156"/>
  <c r="AC121" i="156"/>
  <c r="AB122" i="156"/>
  <c r="AB121" i="156"/>
  <c r="AA122" i="156"/>
  <c r="Z122" i="156"/>
  <c r="Z121" i="156"/>
  <c r="Y122" i="156"/>
  <c r="X122" i="156"/>
  <c r="W122" i="156"/>
  <c r="V122" i="156"/>
  <c r="V121" i="156"/>
  <c r="U122" i="156"/>
  <c r="U121" i="156"/>
  <c r="U120" i="156"/>
  <c r="T122" i="156"/>
  <c r="T121" i="156"/>
  <c r="S122" i="156"/>
  <c r="S121" i="156"/>
  <c r="S120" i="156"/>
  <c r="R122" i="156"/>
  <c r="R121" i="156"/>
  <c r="R120" i="156"/>
  <c r="Q122" i="156"/>
  <c r="Q121" i="156"/>
  <c r="P122" i="156"/>
  <c r="P121" i="156"/>
  <c r="O122" i="156"/>
  <c r="O121" i="156"/>
  <c r="O120" i="156"/>
  <c r="N122" i="156"/>
  <c r="N121" i="156"/>
  <c r="N120" i="156"/>
  <c r="M122" i="156"/>
  <c r="M121" i="156"/>
  <c r="L122" i="156"/>
  <c r="L121" i="156"/>
  <c r="K122" i="156"/>
  <c r="J122" i="156"/>
  <c r="J121" i="156"/>
  <c r="I122" i="156"/>
  <c r="H122" i="156"/>
  <c r="H121" i="156"/>
  <c r="G122" i="156"/>
  <c r="F122" i="156"/>
  <c r="F121" i="156"/>
  <c r="F120" i="156"/>
  <c r="E122" i="156"/>
  <c r="E121" i="156"/>
  <c r="D122" i="156"/>
  <c r="D121" i="156"/>
  <c r="D120" i="156"/>
  <c r="C122" i="156"/>
  <c r="C121" i="156"/>
  <c r="C120" i="156"/>
  <c r="B122" i="156"/>
  <c r="BN121" i="156"/>
  <c r="BJ121" i="156"/>
  <c r="BG121" i="156"/>
  <c r="BG120" i="156"/>
  <c r="BE121" i="156"/>
  <c r="BE120" i="156"/>
  <c r="BC121" i="156"/>
  <c r="AX121" i="156"/>
  <c r="AQ121" i="156"/>
  <c r="AQ120" i="156"/>
  <c r="AO121" i="156"/>
  <c r="AN121" i="156"/>
  <c r="AM121" i="156"/>
  <c r="AM120" i="156"/>
  <c r="AH121" i="156"/>
  <c r="AA121" i="156"/>
  <c r="AA120" i="156"/>
  <c r="Y121" i="156"/>
  <c r="Y120" i="156"/>
  <c r="X121" i="156"/>
  <c r="W121" i="156"/>
  <c r="K121" i="156"/>
  <c r="K120" i="156"/>
  <c r="I121" i="156"/>
  <c r="G121" i="156"/>
  <c r="G120" i="156"/>
  <c r="B121" i="156"/>
  <c r="AO120" i="156"/>
  <c r="BN114" i="156"/>
  <c r="BM114" i="156"/>
  <c r="BL114" i="156"/>
  <c r="BL104" i="156"/>
  <c r="BK114" i="156"/>
  <c r="BJ114" i="156"/>
  <c r="BI114" i="156"/>
  <c r="BI104" i="156"/>
  <c r="BH114" i="156"/>
  <c r="BG114" i="156"/>
  <c r="BG104" i="156"/>
  <c r="BF114" i="156"/>
  <c r="BE114" i="156"/>
  <c r="BD114" i="156"/>
  <c r="BC114" i="156"/>
  <c r="BB114" i="156"/>
  <c r="BB104" i="156"/>
  <c r="BA114" i="156"/>
  <c r="AZ114" i="156"/>
  <c r="AY114" i="156"/>
  <c r="AX114" i="156"/>
  <c r="AW114" i="156"/>
  <c r="AV114" i="156"/>
  <c r="AV104" i="156"/>
  <c r="AU114" i="156"/>
  <c r="AT114" i="156"/>
  <c r="AS114" i="156"/>
  <c r="AR114" i="156"/>
  <c r="AQ114" i="156"/>
  <c r="AQ104" i="156"/>
  <c r="AP114" i="156"/>
  <c r="AO114" i="156"/>
  <c r="AN114" i="156"/>
  <c r="AM114" i="156"/>
  <c r="AL114" i="156"/>
  <c r="AL104" i="156"/>
  <c r="AK114" i="156"/>
  <c r="AJ114" i="156"/>
  <c r="AI114" i="156"/>
  <c r="AH114" i="156"/>
  <c r="AG114" i="156"/>
  <c r="AF114" i="156"/>
  <c r="AE114" i="156"/>
  <c r="AD114" i="156"/>
  <c r="AC114" i="156"/>
  <c r="AB114" i="156"/>
  <c r="AA114" i="156"/>
  <c r="AA104" i="156"/>
  <c r="Z114" i="156"/>
  <c r="Y114" i="156"/>
  <c r="X114" i="156"/>
  <c r="W114" i="156"/>
  <c r="V114" i="156"/>
  <c r="V104" i="156"/>
  <c r="U114" i="156"/>
  <c r="T114" i="156"/>
  <c r="S114" i="156"/>
  <c r="R114" i="156"/>
  <c r="Q114" i="156"/>
  <c r="P114" i="156"/>
  <c r="P104" i="156"/>
  <c r="O114" i="156"/>
  <c r="N114" i="156"/>
  <c r="M114" i="156"/>
  <c r="L114" i="156"/>
  <c r="K114" i="156"/>
  <c r="J114" i="156"/>
  <c r="I114" i="156"/>
  <c r="H114" i="156"/>
  <c r="G114" i="156"/>
  <c r="F114" i="156"/>
  <c r="E114" i="156"/>
  <c r="D114" i="156"/>
  <c r="C114" i="156"/>
  <c r="B114" i="156"/>
  <c r="BN106" i="156"/>
  <c r="BM106" i="156"/>
  <c r="BM104" i="156"/>
  <c r="BL106" i="156"/>
  <c r="BK106" i="156"/>
  <c r="BJ106" i="156"/>
  <c r="BI106" i="156"/>
  <c r="BH106" i="156"/>
  <c r="BG106" i="156"/>
  <c r="BF106" i="156"/>
  <c r="BF104" i="156"/>
  <c r="BE106" i="156"/>
  <c r="BD106" i="156"/>
  <c r="BC106" i="156"/>
  <c r="BB106" i="156"/>
  <c r="BA106" i="156"/>
  <c r="BA104" i="156"/>
  <c r="AZ106" i="156"/>
  <c r="AZ104" i="156"/>
  <c r="AY106" i="156"/>
  <c r="AX106" i="156"/>
  <c r="AX104" i="156"/>
  <c r="AW106" i="156"/>
  <c r="AW104" i="156"/>
  <c r="AV106" i="156"/>
  <c r="AU106" i="156"/>
  <c r="AU104" i="156"/>
  <c r="AT106" i="156"/>
  <c r="AS106" i="156"/>
  <c r="AR106" i="156"/>
  <c r="AR104" i="156"/>
  <c r="AQ106" i="156"/>
  <c r="AP106" i="156"/>
  <c r="AP104" i="156"/>
  <c r="AO106" i="156"/>
  <c r="AN106" i="156"/>
  <c r="AM106" i="156"/>
  <c r="AL106" i="156"/>
  <c r="AK106" i="156"/>
  <c r="AJ106" i="156"/>
  <c r="AI106" i="156"/>
  <c r="AI104" i="156"/>
  <c r="AH106" i="156"/>
  <c r="AG106" i="156"/>
  <c r="AG104" i="156"/>
  <c r="AF106" i="156"/>
  <c r="AE106" i="156"/>
  <c r="AE104" i="156"/>
  <c r="AD106" i="156"/>
  <c r="AD104" i="156"/>
  <c r="AC106" i="156"/>
  <c r="AB106" i="156"/>
  <c r="AB104" i="156"/>
  <c r="AA106" i="156"/>
  <c r="Z106" i="156"/>
  <c r="Z104" i="156"/>
  <c r="Y106" i="156"/>
  <c r="Y104" i="156"/>
  <c r="X106" i="156"/>
  <c r="W106" i="156"/>
  <c r="V106" i="156"/>
  <c r="U106" i="156"/>
  <c r="T106" i="156"/>
  <c r="S106" i="156"/>
  <c r="S104" i="156"/>
  <c r="R106" i="156"/>
  <c r="R104" i="156"/>
  <c r="Q106" i="156"/>
  <c r="Q104" i="156"/>
  <c r="P106" i="156"/>
  <c r="O106" i="156"/>
  <c r="N106" i="156"/>
  <c r="N104" i="156"/>
  <c r="M106" i="156"/>
  <c r="L106" i="156"/>
  <c r="L104" i="156"/>
  <c r="K106" i="156"/>
  <c r="J106" i="156"/>
  <c r="J104" i="156"/>
  <c r="I106" i="156"/>
  <c r="H106" i="156"/>
  <c r="G106" i="156"/>
  <c r="F106" i="156"/>
  <c r="E106" i="156"/>
  <c r="D106" i="156"/>
  <c r="D104" i="156"/>
  <c r="C106" i="156"/>
  <c r="C104" i="156"/>
  <c r="B106" i="156"/>
  <c r="B104" i="156"/>
  <c r="BN104" i="156"/>
  <c r="BK104" i="156"/>
  <c r="BJ104" i="156"/>
  <c r="BE104" i="156"/>
  <c r="AT104" i="156"/>
  <c r="AS104" i="156"/>
  <c r="AK104" i="156"/>
  <c r="AJ104" i="156"/>
  <c r="AF104" i="156"/>
  <c r="U104" i="156"/>
  <c r="T104" i="156"/>
  <c r="O104" i="156"/>
  <c r="F104" i="156"/>
  <c r="E104" i="156"/>
  <c r="BN100" i="156"/>
  <c r="BM100" i="156"/>
  <c r="BL100" i="156"/>
  <c r="BK100" i="156"/>
  <c r="BJ100" i="156"/>
  <c r="BI100" i="156"/>
  <c r="BH100" i="156"/>
  <c r="BG100" i="156"/>
  <c r="BG91" i="156"/>
  <c r="BF100" i="156"/>
  <c r="BE100" i="156"/>
  <c r="BD100" i="156"/>
  <c r="BC100" i="156"/>
  <c r="BB100" i="156"/>
  <c r="BA100" i="156"/>
  <c r="AZ100" i="156"/>
  <c r="AY100" i="156"/>
  <c r="AX100" i="156"/>
  <c r="AW100" i="156"/>
  <c r="AV100" i="156"/>
  <c r="AU100" i="156"/>
  <c r="AT100" i="156"/>
  <c r="AS100" i="156"/>
  <c r="AR100" i="156"/>
  <c r="AQ100" i="156"/>
  <c r="AP100" i="156"/>
  <c r="AO100" i="156"/>
  <c r="AN100" i="156"/>
  <c r="AM100" i="156"/>
  <c r="AL100" i="156"/>
  <c r="AK100" i="156"/>
  <c r="AJ100" i="156"/>
  <c r="AI100" i="156"/>
  <c r="AH100" i="156"/>
  <c r="AG100" i="156"/>
  <c r="AF100" i="156"/>
  <c r="AE100" i="156"/>
  <c r="AD100" i="156"/>
  <c r="AC100" i="156"/>
  <c r="AB100" i="156"/>
  <c r="AA100" i="156"/>
  <c r="AA91" i="156"/>
  <c r="Z100" i="156"/>
  <c r="Y100" i="156"/>
  <c r="X100" i="156"/>
  <c r="W100" i="156"/>
  <c r="V100" i="156"/>
  <c r="U100" i="156"/>
  <c r="T100" i="156"/>
  <c r="S100" i="156"/>
  <c r="R100" i="156"/>
  <c r="Q100" i="156"/>
  <c r="P100" i="156"/>
  <c r="O100" i="156"/>
  <c r="N100" i="156"/>
  <c r="M100" i="156"/>
  <c r="L100" i="156"/>
  <c r="K100" i="156"/>
  <c r="K91" i="156"/>
  <c r="J100" i="156"/>
  <c r="I100" i="156"/>
  <c r="H100" i="156"/>
  <c r="G100" i="156"/>
  <c r="F100" i="156"/>
  <c r="E100" i="156"/>
  <c r="D100" i="156"/>
  <c r="C100" i="156"/>
  <c r="B100" i="156"/>
  <c r="BN97" i="156"/>
  <c r="BM97" i="156"/>
  <c r="BM91" i="156"/>
  <c r="BL97" i="156"/>
  <c r="BK97" i="156"/>
  <c r="BJ97" i="156"/>
  <c r="BI97" i="156"/>
  <c r="BH97" i="156"/>
  <c r="BG97" i="156"/>
  <c r="BF97" i="156"/>
  <c r="BE97" i="156"/>
  <c r="BD97" i="156"/>
  <c r="BC97" i="156"/>
  <c r="BC91" i="156"/>
  <c r="BB97" i="156"/>
  <c r="BA97" i="156"/>
  <c r="AZ97" i="156"/>
  <c r="AY97" i="156"/>
  <c r="AX97" i="156"/>
  <c r="AW97" i="156"/>
  <c r="AW91" i="156"/>
  <c r="AV97" i="156"/>
  <c r="AU97" i="156"/>
  <c r="AT97" i="156"/>
  <c r="AS97" i="156"/>
  <c r="AR97" i="156"/>
  <c r="AQ97" i="156"/>
  <c r="AP97" i="156"/>
  <c r="AO97" i="156"/>
  <c r="AN97" i="156"/>
  <c r="AM97" i="156"/>
  <c r="AL97" i="156"/>
  <c r="AK97" i="156"/>
  <c r="AJ97" i="156"/>
  <c r="AI97" i="156"/>
  <c r="AH97" i="156"/>
  <c r="AG97" i="156"/>
  <c r="AG91" i="156"/>
  <c r="AF97" i="156"/>
  <c r="AE97" i="156"/>
  <c r="AD97" i="156"/>
  <c r="AC97" i="156"/>
  <c r="AB97" i="156"/>
  <c r="AA97" i="156"/>
  <c r="Z97" i="156"/>
  <c r="Y97" i="156"/>
  <c r="X97" i="156"/>
  <c r="W97" i="156"/>
  <c r="V97" i="156"/>
  <c r="U97" i="156"/>
  <c r="T97" i="156"/>
  <c r="S97" i="156"/>
  <c r="R97" i="156"/>
  <c r="Q97" i="156"/>
  <c r="Q91" i="156"/>
  <c r="P97" i="156"/>
  <c r="O97" i="156"/>
  <c r="N97" i="156"/>
  <c r="M97" i="156"/>
  <c r="L97" i="156"/>
  <c r="K97" i="156"/>
  <c r="J97" i="156"/>
  <c r="I97" i="156"/>
  <c r="H97" i="156"/>
  <c r="G97" i="156"/>
  <c r="G91" i="156"/>
  <c r="F97" i="156"/>
  <c r="E97" i="156"/>
  <c r="D97" i="156"/>
  <c r="C97" i="156"/>
  <c r="B97" i="156"/>
  <c r="BN92" i="156"/>
  <c r="BN91" i="156"/>
  <c r="BM92" i="156"/>
  <c r="BL92" i="156"/>
  <c r="BK92" i="156"/>
  <c r="BJ92" i="156"/>
  <c r="BI92" i="156"/>
  <c r="BH92" i="156"/>
  <c r="BG92" i="156"/>
  <c r="BF92" i="156"/>
  <c r="BF91" i="156"/>
  <c r="BE92" i="156"/>
  <c r="BD92" i="156"/>
  <c r="BD91" i="156"/>
  <c r="BC92" i="156"/>
  <c r="BB92" i="156"/>
  <c r="BA92" i="156"/>
  <c r="AZ92" i="156"/>
  <c r="AY92" i="156"/>
  <c r="AY91" i="156"/>
  <c r="AX92" i="156"/>
  <c r="AX91" i="156"/>
  <c r="AW92" i="156"/>
  <c r="AV92" i="156"/>
  <c r="AU92" i="156"/>
  <c r="AT92" i="156"/>
  <c r="AS92" i="156"/>
  <c r="AS91" i="156"/>
  <c r="AR92" i="156"/>
  <c r="AQ92" i="156"/>
  <c r="AP92" i="156"/>
  <c r="AO92" i="156"/>
  <c r="AN92" i="156"/>
  <c r="AN91" i="156"/>
  <c r="AM92" i="156"/>
  <c r="AL92" i="156"/>
  <c r="AK92" i="156"/>
  <c r="AJ92" i="156"/>
  <c r="AI92" i="156"/>
  <c r="AH92" i="156"/>
  <c r="AH91" i="156"/>
  <c r="AG92" i="156"/>
  <c r="AF92" i="156"/>
  <c r="AF91" i="156"/>
  <c r="AE92" i="156"/>
  <c r="AD92" i="156"/>
  <c r="AC92" i="156"/>
  <c r="AC91" i="156"/>
  <c r="AB92" i="156"/>
  <c r="AA92" i="156"/>
  <c r="Z92" i="156"/>
  <c r="Z91" i="156"/>
  <c r="Y92" i="156"/>
  <c r="X92" i="156"/>
  <c r="X91" i="156"/>
  <c r="W92" i="156"/>
  <c r="V92" i="156"/>
  <c r="U92" i="156"/>
  <c r="T92" i="156"/>
  <c r="S92" i="156"/>
  <c r="R92" i="156"/>
  <c r="R91" i="156"/>
  <c r="Q92" i="156"/>
  <c r="P92" i="156"/>
  <c r="P91" i="156"/>
  <c r="O92" i="156"/>
  <c r="N92" i="156"/>
  <c r="M92" i="156"/>
  <c r="M91" i="156"/>
  <c r="L92" i="156"/>
  <c r="K92" i="156"/>
  <c r="J92" i="156"/>
  <c r="I92" i="156"/>
  <c r="H92" i="156"/>
  <c r="H91" i="156"/>
  <c r="G92" i="156"/>
  <c r="F92" i="156"/>
  <c r="E92" i="156"/>
  <c r="D92" i="156"/>
  <c r="C92" i="156"/>
  <c r="B92" i="156"/>
  <c r="B91" i="156"/>
  <c r="AI91" i="156"/>
  <c r="J91" i="156"/>
  <c r="BN83" i="156"/>
  <c r="BM83" i="156"/>
  <c r="BL83" i="156"/>
  <c r="BK83" i="156"/>
  <c r="BJ83" i="156"/>
  <c r="BI83" i="156"/>
  <c r="BH83" i="156"/>
  <c r="BH78" i="156"/>
  <c r="BH65" i="156"/>
  <c r="BG83" i="156"/>
  <c r="BF83" i="156"/>
  <c r="BE83" i="156"/>
  <c r="BD83" i="156"/>
  <c r="BC83" i="156"/>
  <c r="BC78" i="156"/>
  <c r="BB83" i="156"/>
  <c r="BA83" i="156"/>
  <c r="AZ83" i="156"/>
  <c r="AY83" i="156"/>
  <c r="AX83" i="156"/>
  <c r="AW83" i="156"/>
  <c r="AV83" i="156"/>
  <c r="AU83" i="156"/>
  <c r="AT83" i="156"/>
  <c r="AT78" i="156"/>
  <c r="AS83" i="156"/>
  <c r="AR83" i="156"/>
  <c r="AR78" i="156"/>
  <c r="AR65" i="156"/>
  <c r="AQ83" i="156"/>
  <c r="AP83" i="156"/>
  <c r="AO83" i="156"/>
  <c r="AN83" i="156"/>
  <c r="AM83" i="156"/>
  <c r="AM78" i="156"/>
  <c r="AL83" i="156"/>
  <c r="AK83" i="156"/>
  <c r="AJ83" i="156"/>
  <c r="AI83" i="156"/>
  <c r="AH83" i="156"/>
  <c r="AG83" i="156"/>
  <c r="AF83" i="156"/>
  <c r="AE83" i="156"/>
  <c r="AD83" i="156"/>
  <c r="AD78" i="156"/>
  <c r="AC83" i="156"/>
  <c r="AB83" i="156"/>
  <c r="AA83" i="156"/>
  <c r="Z83" i="156"/>
  <c r="Y83" i="156"/>
  <c r="X83" i="156"/>
  <c r="W83" i="156"/>
  <c r="V83" i="156"/>
  <c r="U83" i="156"/>
  <c r="T83" i="156"/>
  <c r="S83" i="156"/>
  <c r="R83" i="156"/>
  <c r="Q83" i="156"/>
  <c r="P83" i="156"/>
  <c r="O83" i="156"/>
  <c r="N83" i="156"/>
  <c r="N78" i="156"/>
  <c r="M83" i="156"/>
  <c r="L83" i="156"/>
  <c r="K83" i="156"/>
  <c r="J83" i="156"/>
  <c r="I83" i="156"/>
  <c r="H83" i="156"/>
  <c r="G83" i="156"/>
  <c r="G78" i="156"/>
  <c r="F83" i="156"/>
  <c r="E83" i="156"/>
  <c r="D83" i="156"/>
  <c r="C83" i="156"/>
  <c r="B83" i="156"/>
  <c r="BN79" i="156"/>
  <c r="BM79" i="156"/>
  <c r="BL79" i="156"/>
  <c r="BL78" i="156"/>
  <c r="BK79" i="156"/>
  <c r="BK78" i="156"/>
  <c r="BJ79" i="156"/>
  <c r="BI79" i="156"/>
  <c r="BI78" i="156"/>
  <c r="BH79" i="156"/>
  <c r="BG79" i="156"/>
  <c r="BF79" i="156"/>
  <c r="BF78" i="156"/>
  <c r="BE79" i="156"/>
  <c r="BD79" i="156"/>
  <c r="BC79" i="156"/>
  <c r="BB79" i="156"/>
  <c r="BA79" i="156"/>
  <c r="AZ79" i="156"/>
  <c r="AZ78" i="156"/>
  <c r="AY79" i="156"/>
  <c r="AX79" i="156"/>
  <c r="AW79" i="156"/>
  <c r="AV79" i="156"/>
  <c r="AU79" i="156"/>
  <c r="AU78" i="156"/>
  <c r="AT79" i="156"/>
  <c r="AS79" i="156"/>
  <c r="AS78" i="156"/>
  <c r="AR79" i="156"/>
  <c r="AQ79" i="156"/>
  <c r="AP79" i="156"/>
  <c r="AP78" i="156"/>
  <c r="AO79" i="156"/>
  <c r="AN79" i="156"/>
  <c r="AM79" i="156"/>
  <c r="AL79" i="156"/>
  <c r="AK79" i="156"/>
  <c r="AK78" i="156"/>
  <c r="AJ79" i="156"/>
  <c r="AJ78" i="156"/>
  <c r="AI79" i="156"/>
  <c r="AI78" i="156"/>
  <c r="AH79" i="156"/>
  <c r="AH78" i="156"/>
  <c r="AH65" i="156"/>
  <c r="AG79" i="156"/>
  <c r="AF79" i="156"/>
  <c r="AE79" i="156"/>
  <c r="AE78" i="156"/>
  <c r="AD79" i="156"/>
  <c r="AC79" i="156"/>
  <c r="AC78" i="156"/>
  <c r="AB79" i="156"/>
  <c r="AA79" i="156"/>
  <c r="AA78" i="156"/>
  <c r="Z79" i="156"/>
  <c r="Z78" i="156"/>
  <c r="Y79" i="156"/>
  <c r="X79" i="156"/>
  <c r="W79" i="156"/>
  <c r="V79" i="156"/>
  <c r="U79" i="156"/>
  <c r="U78" i="156"/>
  <c r="T79" i="156"/>
  <c r="T78" i="156"/>
  <c r="S79" i="156"/>
  <c r="S78" i="156"/>
  <c r="R79" i="156"/>
  <c r="R78" i="156"/>
  <c r="Q79" i="156"/>
  <c r="P79" i="156"/>
  <c r="O79" i="156"/>
  <c r="O78" i="156"/>
  <c r="N79" i="156"/>
  <c r="M79" i="156"/>
  <c r="M78" i="156"/>
  <c r="L79" i="156"/>
  <c r="K79" i="156"/>
  <c r="K78" i="156"/>
  <c r="J79" i="156"/>
  <c r="J78" i="156"/>
  <c r="I79" i="156"/>
  <c r="H79" i="156"/>
  <c r="G79" i="156"/>
  <c r="F79" i="156"/>
  <c r="E79" i="156"/>
  <c r="D79" i="156"/>
  <c r="D78" i="156"/>
  <c r="C79" i="156"/>
  <c r="B79" i="156"/>
  <c r="B78" i="156"/>
  <c r="BB78" i="156"/>
  <c r="BA78" i="156"/>
  <c r="AV78" i="156"/>
  <c r="AQ78" i="156"/>
  <c r="AL78" i="156"/>
  <c r="W78" i="156"/>
  <c r="V78" i="156"/>
  <c r="P78" i="156"/>
  <c r="F78" i="156"/>
  <c r="E78" i="156"/>
  <c r="BN74" i="156"/>
  <c r="BM74" i="156"/>
  <c r="BL74" i="156"/>
  <c r="BK74" i="156"/>
  <c r="BK69" i="156"/>
  <c r="BK65" i="156"/>
  <c r="BJ74" i="156"/>
  <c r="BI74" i="156"/>
  <c r="BI69" i="156"/>
  <c r="BH74" i="156"/>
  <c r="BG74" i="156"/>
  <c r="BF74" i="156"/>
  <c r="BE74" i="156"/>
  <c r="BD74" i="156"/>
  <c r="BC74" i="156"/>
  <c r="BB74" i="156"/>
  <c r="BA74" i="156"/>
  <c r="BA69" i="156"/>
  <c r="AZ74" i="156"/>
  <c r="AY74" i="156"/>
  <c r="AY69" i="156"/>
  <c r="AX74" i="156"/>
  <c r="AW74" i="156"/>
  <c r="AV74" i="156"/>
  <c r="AU74" i="156"/>
  <c r="AT74" i="156"/>
  <c r="AS74" i="156"/>
  <c r="AS69" i="156"/>
  <c r="AR74" i="156"/>
  <c r="AQ74" i="156"/>
  <c r="AP74" i="156"/>
  <c r="AP69" i="156"/>
  <c r="AP65" i="156"/>
  <c r="AO74" i="156"/>
  <c r="AN74" i="156"/>
  <c r="AM74" i="156"/>
  <c r="AL74" i="156"/>
  <c r="AK74" i="156"/>
  <c r="AJ74" i="156"/>
  <c r="AI74" i="156"/>
  <c r="AI69" i="156"/>
  <c r="AH74" i="156"/>
  <c r="AG74" i="156"/>
  <c r="AF74" i="156"/>
  <c r="AE74" i="156"/>
  <c r="AD74" i="156"/>
  <c r="AC74" i="156"/>
  <c r="AC69" i="156"/>
  <c r="AC65" i="156"/>
  <c r="AB74" i="156"/>
  <c r="AA74" i="156"/>
  <c r="Z74" i="156"/>
  <c r="Z69" i="156"/>
  <c r="Z65" i="156"/>
  <c r="Y74" i="156"/>
  <c r="X74" i="156"/>
  <c r="X69" i="156"/>
  <c r="W74" i="156"/>
  <c r="V74" i="156"/>
  <c r="U74" i="156"/>
  <c r="T74" i="156"/>
  <c r="S74" i="156"/>
  <c r="S69" i="156"/>
  <c r="R74" i="156"/>
  <c r="Q74" i="156"/>
  <c r="P74" i="156"/>
  <c r="O74" i="156"/>
  <c r="N74" i="156"/>
  <c r="M74" i="156"/>
  <c r="M69" i="156"/>
  <c r="L74" i="156"/>
  <c r="K74" i="156"/>
  <c r="J74" i="156"/>
  <c r="I74" i="156"/>
  <c r="H74" i="156"/>
  <c r="H69" i="156"/>
  <c r="G74" i="156"/>
  <c r="F74" i="156"/>
  <c r="E74" i="156"/>
  <c r="D74" i="156"/>
  <c r="C74" i="156"/>
  <c r="C69" i="156"/>
  <c r="B74" i="156"/>
  <c r="BN70" i="156"/>
  <c r="BN69" i="156"/>
  <c r="BM70" i="156"/>
  <c r="BL70" i="156"/>
  <c r="BK70" i="156"/>
  <c r="BJ70" i="156"/>
  <c r="BJ69" i="156"/>
  <c r="BI70" i="156"/>
  <c r="BH70" i="156"/>
  <c r="BG70" i="156"/>
  <c r="BF70" i="156"/>
  <c r="BF69" i="156"/>
  <c r="BF65" i="156"/>
  <c r="BE70" i="156"/>
  <c r="BE69" i="156"/>
  <c r="BD70" i="156"/>
  <c r="BC70" i="156"/>
  <c r="BC69" i="156"/>
  <c r="BB70" i="156"/>
  <c r="BA70" i="156"/>
  <c r="AZ70" i="156"/>
  <c r="AZ69" i="156"/>
  <c r="AY70" i="156"/>
  <c r="AX70" i="156"/>
  <c r="AX69" i="156"/>
  <c r="AW70" i="156"/>
  <c r="AV70" i="156"/>
  <c r="AV69" i="156"/>
  <c r="AV65" i="156"/>
  <c r="AU70" i="156"/>
  <c r="AT70" i="156"/>
  <c r="AT69" i="156"/>
  <c r="AS70" i="156"/>
  <c r="AR70" i="156"/>
  <c r="AQ70" i="156"/>
  <c r="AP70" i="156"/>
  <c r="AO70" i="156"/>
  <c r="AO69" i="156"/>
  <c r="AN70" i="156"/>
  <c r="AN69" i="156"/>
  <c r="AM70" i="156"/>
  <c r="AM69" i="156"/>
  <c r="AL70" i="156"/>
  <c r="AL69" i="156"/>
  <c r="AK70" i="156"/>
  <c r="AJ70" i="156"/>
  <c r="AJ69" i="156"/>
  <c r="AI70" i="156"/>
  <c r="AH70" i="156"/>
  <c r="AH69" i="156"/>
  <c r="AG70" i="156"/>
  <c r="AF70" i="156"/>
  <c r="AF69" i="156"/>
  <c r="AE70" i="156"/>
  <c r="AD70" i="156"/>
  <c r="AD69" i="156"/>
  <c r="AD65" i="156"/>
  <c r="AC70" i="156"/>
  <c r="AB70" i="156"/>
  <c r="AA70" i="156"/>
  <c r="AA69" i="156"/>
  <c r="Z70" i="156"/>
  <c r="Y70" i="156"/>
  <c r="Y69" i="156"/>
  <c r="X70" i="156"/>
  <c r="W70" i="156"/>
  <c r="W69" i="156"/>
  <c r="V70" i="156"/>
  <c r="V69" i="156"/>
  <c r="U70" i="156"/>
  <c r="T70" i="156"/>
  <c r="T69" i="156"/>
  <c r="S70" i="156"/>
  <c r="R70" i="156"/>
  <c r="R69" i="156"/>
  <c r="Q70" i="156"/>
  <c r="P70" i="156"/>
  <c r="P69" i="156"/>
  <c r="O70" i="156"/>
  <c r="N70" i="156"/>
  <c r="N69" i="156"/>
  <c r="M70" i="156"/>
  <c r="L70" i="156"/>
  <c r="K70" i="156"/>
  <c r="J70" i="156"/>
  <c r="J69" i="156"/>
  <c r="I70" i="156"/>
  <c r="I69" i="156"/>
  <c r="H70" i="156"/>
  <c r="G70" i="156"/>
  <c r="G69" i="156"/>
  <c r="F70" i="156"/>
  <c r="F69" i="156"/>
  <c r="F65" i="156"/>
  <c r="E70" i="156"/>
  <c r="D70" i="156"/>
  <c r="D69" i="156"/>
  <c r="C70" i="156"/>
  <c r="B70" i="156"/>
  <c r="B69" i="156"/>
  <c r="BM69" i="156"/>
  <c r="BL69" i="156"/>
  <c r="BH69" i="156"/>
  <c r="BB69" i="156"/>
  <c r="BB65" i="156"/>
  <c r="AW69" i="156"/>
  <c r="AR69" i="156"/>
  <c r="AG69" i="156"/>
  <c r="AB69" i="156"/>
  <c r="Q69" i="156"/>
  <c r="L69" i="156"/>
  <c r="K69" i="156"/>
  <c r="BN57" i="156"/>
  <c r="BM57" i="156"/>
  <c r="BL57" i="156"/>
  <c r="BK57" i="156"/>
  <c r="BJ57" i="156"/>
  <c r="BI57" i="156"/>
  <c r="BH57" i="156"/>
  <c r="BG57" i="156"/>
  <c r="BF57" i="156"/>
  <c r="BE57" i="156"/>
  <c r="BD57" i="156"/>
  <c r="BC57" i="156"/>
  <c r="BB57" i="156"/>
  <c r="BA57" i="156"/>
  <c r="AZ57" i="156"/>
  <c r="AY57" i="156"/>
  <c r="AX57" i="156"/>
  <c r="AW57" i="156"/>
  <c r="AV57" i="156"/>
  <c r="AU57" i="156"/>
  <c r="AT57" i="156"/>
  <c r="AS57" i="156"/>
  <c r="AR57" i="156"/>
  <c r="AQ57" i="156"/>
  <c r="AP57" i="156"/>
  <c r="AO57" i="156"/>
  <c r="AN57" i="156"/>
  <c r="AM57" i="156"/>
  <c r="AL57" i="156"/>
  <c r="AK57" i="156"/>
  <c r="AJ57" i="156"/>
  <c r="AI57" i="156"/>
  <c r="AH57" i="156"/>
  <c r="AG57" i="156"/>
  <c r="AF57" i="156"/>
  <c r="AE57" i="156"/>
  <c r="AD57" i="156"/>
  <c r="AC57" i="156"/>
  <c r="AB57" i="156"/>
  <c r="AA57" i="156"/>
  <c r="Z57" i="156"/>
  <c r="Y57" i="156"/>
  <c r="X57" i="156"/>
  <c r="W57" i="156"/>
  <c r="V57" i="156"/>
  <c r="U57" i="156"/>
  <c r="T57" i="156"/>
  <c r="S57" i="156"/>
  <c r="R57" i="156"/>
  <c r="Q57" i="156"/>
  <c r="P57" i="156"/>
  <c r="O57" i="156"/>
  <c r="N57" i="156"/>
  <c r="M57" i="156"/>
  <c r="L57" i="156"/>
  <c r="K57" i="156"/>
  <c r="J57" i="156"/>
  <c r="I57" i="156"/>
  <c r="H57" i="156"/>
  <c r="G57" i="156"/>
  <c r="F57" i="156"/>
  <c r="E57" i="156"/>
  <c r="D57" i="156"/>
  <c r="C57" i="156"/>
  <c r="B57" i="156"/>
  <c r="BN50" i="156"/>
  <c r="BM50" i="156"/>
  <c r="BL50" i="156"/>
  <c r="BK50" i="156"/>
  <c r="BJ50" i="156"/>
  <c r="BI50" i="156"/>
  <c r="BH50" i="156"/>
  <c r="BG50" i="156"/>
  <c r="BF50" i="156"/>
  <c r="BE50" i="156"/>
  <c r="BD50" i="156"/>
  <c r="BC50" i="156"/>
  <c r="BB50" i="156"/>
  <c r="BA50" i="156"/>
  <c r="AZ50" i="156"/>
  <c r="AY50" i="156"/>
  <c r="AX50" i="156"/>
  <c r="AW50" i="156"/>
  <c r="AV50" i="156"/>
  <c r="AU50" i="156"/>
  <c r="AT50" i="156"/>
  <c r="AS50" i="156"/>
  <c r="AR50" i="156"/>
  <c r="AQ50" i="156"/>
  <c r="AP50" i="156"/>
  <c r="AO50" i="156"/>
  <c r="AN50" i="156"/>
  <c r="AM50" i="156"/>
  <c r="AL50" i="156"/>
  <c r="AK50" i="156"/>
  <c r="AJ50" i="156"/>
  <c r="AI50" i="156"/>
  <c r="AH50" i="156"/>
  <c r="AG50" i="156"/>
  <c r="AF50" i="156"/>
  <c r="AE50" i="156"/>
  <c r="AD50" i="156"/>
  <c r="AC50" i="156"/>
  <c r="AB50" i="156"/>
  <c r="AA50" i="156"/>
  <c r="Z50" i="156"/>
  <c r="Y50" i="156"/>
  <c r="X50" i="156"/>
  <c r="W50" i="156"/>
  <c r="V50" i="156"/>
  <c r="U50" i="156"/>
  <c r="T50" i="156"/>
  <c r="S50" i="156"/>
  <c r="R50" i="156"/>
  <c r="Q50" i="156"/>
  <c r="P50" i="156"/>
  <c r="O50" i="156"/>
  <c r="N50" i="156"/>
  <c r="M50" i="156"/>
  <c r="L50" i="156"/>
  <c r="K50" i="156"/>
  <c r="J50" i="156"/>
  <c r="I50" i="156"/>
  <c r="H50" i="156"/>
  <c r="G50" i="156"/>
  <c r="F50" i="156"/>
  <c r="E50" i="156"/>
  <c r="D50" i="156"/>
  <c r="C50" i="156"/>
  <c r="B50" i="156"/>
  <c r="BN41" i="156"/>
  <c r="BM41" i="156"/>
  <c r="BL41" i="156"/>
  <c r="BK41" i="156"/>
  <c r="BJ41" i="156"/>
  <c r="BI41" i="156"/>
  <c r="BH41" i="156"/>
  <c r="BG41" i="156"/>
  <c r="BF41" i="156"/>
  <c r="BE41" i="156"/>
  <c r="BD41" i="156"/>
  <c r="BC41" i="156"/>
  <c r="BC36" i="156"/>
  <c r="BB41" i="156"/>
  <c r="BA41" i="156"/>
  <c r="AZ41" i="156"/>
  <c r="AZ36" i="156"/>
  <c r="AY41" i="156"/>
  <c r="AX41" i="156"/>
  <c r="AX36" i="156"/>
  <c r="AW41" i="156"/>
  <c r="AV41" i="156"/>
  <c r="AU41" i="156"/>
  <c r="AT41" i="156"/>
  <c r="AS41" i="156"/>
  <c r="AR41" i="156"/>
  <c r="AQ41" i="156"/>
  <c r="AP41" i="156"/>
  <c r="AO41" i="156"/>
  <c r="AN41" i="156"/>
  <c r="AM41" i="156"/>
  <c r="AL41" i="156"/>
  <c r="AK41" i="156"/>
  <c r="AJ41" i="156"/>
  <c r="AJ36" i="156"/>
  <c r="AI41" i="156"/>
  <c r="AH41" i="156"/>
  <c r="AH36" i="156"/>
  <c r="AG41" i="156"/>
  <c r="AF41" i="156"/>
  <c r="AE41" i="156"/>
  <c r="AE36" i="156"/>
  <c r="AD41" i="156"/>
  <c r="AC41" i="156"/>
  <c r="AB41" i="156"/>
  <c r="AA41" i="156"/>
  <c r="Z41" i="156"/>
  <c r="Y41" i="156"/>
  <c r="X41" i="156"/>
  <c r="W41" i="156"/>
  <c r="W36" i="156"/>
  <c r="W18" i="156"/>
  <c r="V41" i="156"/>
  <c r="U41" i="156"/>
  <c r="T41" i="156"/>
  <c r="S41" i="156"/>
  <c r="R41" i="156"/>
  <c r="Q41" i="156"/>
  <c r="P41" i="156"/>
  <c r="O41" i="156"/>
  <c r="O36" i="156"/>
  <c r="N41" i="156"/>
  <c r="M41" i="156"/>
  <c r="L41" i="156"/>
  <c r="K41" i="156"/>
  <c r="J41" i="156"/>
  <c r="I41" i="156"/>
  <c r="H41" i="156"/>
  <c r="G41" i="156"/>
  <c r="G36" i="156"/>
  <c r="F41" i="156"/>
  <c r="E41" i="156"/>
  <c r="D41" i="156"/>
  <c r="D36" i="156"/>
  <c r="C41" i="156"/>
  <c r="B41" i="156"/>
  <c r="BN37" i="156"/>
  <c r="BM37" i="156"/>
  <c r="BL37" i="156"/>
  <c r="BL36" i="156"/>
  <c r="BK37" i="156"/>
  <c r="BJ37" i="156"/>
  <c r="BJ36" i="156"/>
  <c r="BI37" i="156"/>
  <c r="BH37" i="156"/>
  <c r="BG37" i="156"/>
  <c r="BG36" i="156"/>
  <c r="BF37" i="156"/>
  <c r="BF36" i="156"/>
  <c r="BE37" i="156"/>
  <c r="BD37" i="156"/>
  <c r="BC37" i="156"/>
  <c r="BB37" i="156"/>
  <c r="BB36" i="156"/>
  <c r="BA37" i="156"/>
  <c r="AZ37" i="156"/>
  <c r="AY37" i="156"/>
  <c r="AY36" i="156"/>
  <c r="AX37" i="156"/>
  <c r="AW37" i="156"/>
  <c r="AV37" i="156"/>
  <c r="AV36" i="156"/>
  <c r="AU37" i="156"/>
  <c r="AT37" i="156"/>
  <c r="AT36" i="156"/>
  <c r="AS37" i="156"/>
  <c r="AR37" i="156"/>
  <c r="AQ37" i="156"/>
  <c r="AQ36" i="156"/>
  <c r="AP37" i="156"/>
  <c r="AP36" i="156"/>
  <c r="AO37" i="156"/>
  <c r="AN37" i="156"/>
  <c r="AM37" i="156"/>
  <c r="AL37" i="156"/>
  <c r="AL36" i="156"/>
  <c r="AK37" i="156"/>
  <c r="AJ37" i="156"/>
  <c r="AI37" i="156"/>
  <c r="AI36" i="156"/>
  <c r="AH37" i="156"/>
  <c r="AG37" i="156"/>
  <c r="AG36" i="156"/>
  <c r="AF37" i="156"/>
  <c r="AF36" i="156"/>
  <c r="AE37" i="156"/>
  <c r="AD37" i="156"/>
  <c r="AD36" i="156"/>
  <c r="AC37" i="156"/>
  <c r="AB37" i="156"/>
  <c r="AA37" i="156"/>
  <c r="AA36" i="156"/>
  <c r="Z37" i="156"/>
  <c r="Y37" i="156"/>
  <c r="X37" i="156"/>
  <c r="W37" i="156"/>
  <c r="V37" i="156"/>
  <c r="U37" i="156"/>
  <c r="T37" i="156"/>
  <c r="S37" i="156"/>
  <c r="S36" i="156"/>
  <c r="S18" i="156"/>
  <c r="R37" i="156"/>
  <c r="Q37" i="156"/>
  <c r="P37" i="156"/>
  <c r="P36" i="156"/>
  <c r="O37" i="156"/>
  <c r="N37" i="156"/>
  <c r="N36" i="156"/>
  <c r="N18" i="156"/>
  <c r="M37" i="156"/>
  <c r="L37" i="156"/>
  <c r="K37" i="156"/>
  <c r="K36" i="156"/>
  <c r="J37" i="156"/>
  <c r="J36" i="156"/>
  <c r="I37" i="156"/>
  <c r="H37" i="156"/>
  <c r="G37" i="156"/>
  <c r="F37" i="156"/>
  <c r="F36" i="156"/>
  <c r="E37" i="156"/>
  <c r="D37" i="156"/>
  <c r="C37" i="156"/>
  <c r="C36" i="156"/>
  <c r="B37" i="156"/>
  <c r="BM36" i="156"/>
  <c r="BK36" i="156"/>
  <c r="AW36" i="156"/>
  <c r="AU36" i="156"/>
  <c r="AM36" i="156"/>
  <c r="Z36" i="156"/>
  <c r="V36" i="156"/>
  <c r="T36" i="156"/>
  <c r="Q36" i="156"/>
  <c r="BN31" i="156"/>
  <c r="BM31" i="156"/>
  <c r="BL31" i="156"/>
  <c r="BK31" i="156"/>
  <c r="BJ31" i="156"/>
  <c r="BI31" i="156"/>
  <c r="BH31" i="156"/>
  <c r="BG31" i="156"/>
  <c r="BF31" i="156"/>
  <c r="BE31" i="156"/>
  <c r="BD31" i="156"/>
  <c r="BC31" i="156"/>
  <c r="BC26" i="156"/>
  <c r="BB31" i="156"/>
  <c r="BA31" i="156"/>
  <c r="AZ31" i="156"/>
  <c r="AY31" i="156"/>
  <c r="AX31" i="156"/>
  <c r="AW31" i="156"/>
  <c r="AV31" i="156"/>
  <c r="AU31" i="156"/>
  <c r="AT31" i="156"/>
  <c r="AS31" i="156"/>
  <c r="AR31" i="156"/>
  <c r="AQ31" i="156"/>
  <c r="AP31" i="156"/>
  <c r="AO31" i="156"/>
  <c r="AN31" i="156"/>
  <c r="AM31" i="156"/>
  <c r="AM26" i="156"/>
  <c r="AM18" i="156"/>
  <c r="AL31" i="156"/>
  <c r="AK31" i="156"/>
  <c r="AJ31" i="156"/>
  <c r="AI31" i="156"/>
  <c r="AH31" i="156"/>
  <c r="AG31" i="156"/>
  <c r="AF31" i="156"/>
  <c r="AE31" i="156"/>
  <c r="AD31" i="156"/>
  <c r="AC31" i="156"/>
  <c r="AB31" i="156"/>
  <c r="AA31" i="156"/>
  <c r="Z31" i="156"/>
  <c r="Y31" i="156"/>
  <c r="X31" i="156"/>
  <c r="W31" i="156"/>
  <c r="W26" i="156"/>
  <c r="V31" i="156"/>
  <c r="U31" i="156"/>
  <c r="T31" i="156"/>
  <c r="S31" i="156"/>
  <c r="R31" i="156"/>
  <c r="Q31" i="156"/>
  <c r="Q26" i="156"/>
  <c r="Q18" i="156"/>
  <c r="P31" i="156"/>
  <c r="O31" i="156"/>
  <c r="N31" i="156"/>
  <c r="M31" i="156"/>
  <c r="L31" i="156"/>
  <c r="K31" i="156"/>
  <c r="J31" i="156"/>
  <c r="I31" i="156"/>
  <c r="I26" i="156"/>
  <c r="H31" i="156"/>
  <c r="G31" i="156"/>
  <c r="G26" i="156"/>
  <c r="F31" i="156"/>
  <c r="E31" i="156"/>
  <c r="D31" i="156"/>
  <c r="C31" i="156"/>
  <c r="B31" i="156"/>
  <c r="BN27" i="156"/>
  <c r="BN26" i="156"/>
  <c r="BM27" i="156"/>
  <c r="BL27" i="156"/>
  <c r="BK27" i="156"/>
  <c r="BJ27" i="156"/>
  <c r="BI27" i="156"/>
  <c r="BI26" i="156"/>
  <c r="BH27" i="156"/>
  <c r="BG27" i="156"/>
  <c r="BF27" i="156"/>
  <c r="BF26" i="156"/>
  <c r="BF18" i="156"/>
  <c r="BE27" i="156"/>
  <c r="BD27" i="156"/>
  <c r="BC27" i="156"/>
  <c r="BB27" i="156"/>
  <c r="BA27" i="156"/>
  <c r="BA26" i="156"/>
  <c r="AZ27" i="156"/>
  <c r="AY27" i="156"/>
  <c r="AY26" i="156"/>
  <c r="AY18" i="156"/>
  <c r="AX27" i="156"/>
  <c r="AX26" i="156"/>
  <c r="AW27" i="156"/>
  <c r="AV27" i="156"/>
  <c r="AU27" i="156"/>
  <c r="AT27" i="156"/>
  <c r="AS27" i="156"/>
  <c r="AS26" i="156"/>
  <c r="AR27" i="156"/>
  <c r="AQ27" i="156"/>
  <c r="AP27" i="156"/>
  <c r="AO27" i="156"/>
  <c r="AN27" i="156"/>
  <c r="AM27" i="156"/>
  <c r="AL27" i="156"/>
  <c r="AK27" i="156"/>
  <c r="AK26" i="156"/>
  <c r="AJ27" i="156"/>
  <c r="AI27" i="156"/>
  <c r="AH27" i="156"/>
  <c r="AH26" i="156"/>
  <c r="AG27" i="156"/>
  <c r="AF27" i="156"/>
  <c r="AE27" i="156"/>
  <c r="AD27" i="156"/>
  <c r="AC27" i="156"/>
  <c r="AC26" i="156"/>
  <c r="AB27" i="156"/>
  <c r="AA27" i="156"/>
  <c r="Z27" i="156"/>
  <c r="Z26" i="156"/>
  <c r="Z18" i="156"/>
  <c r="Y27" i="156"/>
  <c r="X27" i="156"/>
  <c r="W27" i="156"/>
  <c r="V27" i="156"/>
  <c r="V26" i="156"/>
  <c r="U27" i="156"/>
  <c r="U26" i="156"/>
  <c r="T27" i="156"/>
  <c r="S27" i="156"/>
  <c r="R27" i="156"/>
  <c r="R26" i="156"/>
  <c r="Q27" i="156"/>
  <c r="P27" i="156"/>
  <c r="O27" i="156"/>
  <c r="N27" i="156"/>
  <c r="N26" i="156"/>
  <c r="M27" i="156"/>
  <c r="L27" i="156"/>
  <c r="K27" i="156"/>
  <c r="J27" i="156"/>
  <c r="J26" i="156"/>
  <c r="J18" i="156"/>
  <c r="I27" i="156"/>
  <c r="H27" i="156"/>
  <c r="G27" i="156"/>
  <c r="F27" i="156"/>
  <c r="E27" i="156"/>
  <c r="E26" i="156"/>
  <c r="D27" i="156"/>
  <c r="C27" i="156"/>
  <c r="C26" i="156"/>
  <c r="C18" i="156"/>
  <c r="B27" i="156"/>
  <c r="B26" i="156"/>
  <c r="BB26" i="156"/>
  <c r="BB18" i="156"/>
  <c r="AZ26" i="156"/>
  <c r="AZ18" i="156"/>
  <c r="AP26" i="156"/>
  <c r="AL26" i="156"/>
  <c r="S26" i="156"/>
  <c r="M26" i="156"/>
  <c r="F26" i="156"/>
  <c r="BN13" i="156"/>
  <c r="BM13" i="156"/>
  <c r="BL13" i="156"/>
  <c r="BK13" i="156"/>
  <c r="BJ13" i="156"/>
  <c r="BI13" i="156"/>
  <c r="BH13" i="156"/>
  <c r="BG13" i="156"/>
  <c r="BF13" i="156"/>
  <c r="BE13" i="156"/>
  <c r="BD13" i="156"/>
  <c r="BC13" i="156"/>
  <c r="BB13" i="156"/>
  <c r="BA13" i="156"/>
  <c r="AZ13" i="156"/>
  <c r="AY13" i="156"/>
  <c r="AX13" i="156"/>
  <c r="AW13" i="156"/>
  <c r="AV13" i="156"/>
  <c r="AU13" i="156"/>
  <c r="AU8" i="156"/>
  <c r="AT13" i="156"/>
  <c r="AS13" i="156"/>
  <c r="AR13" i="156"/>
  <c r="AQ13" i="156"/>
  <c r="AP13" i="156"/>
  <c r="AO13" i="156"/>
  <c r="AN13" i="156"/>
  <c r="AN8" i="156"/>
  <c r="AM13" i="156"/>
  <c r="AL13" i="156"/>
  <c r="AK13" i="156"/>
  <c r="AJ13" i="156"/>
  <c r="AI13" i="156"/>
  <c r="AH13" i="156"/>
  <c r="AG13" i="156"/>
  <c r="AF13" i="156"/>
  <c r="AE13" i="156"/>
  <c r="AE8" i="156"/>
  <c r="AD13" i="156"/>
  <c r="AC13" i="156"/>
  <c r="AB13" i="156"/>
  <c r="AA13" i="156"/>
  <c r="Z13" i="156"/>
  <c r="Y13" i="156"/>
  <c r="X13" i="156"/>
  <c r="W13" i="156"/>
  <c r="V13" i="156"/>
  <c r="U13" i="156"/>
  <c r="T13" i="156"/>
  <c r="S13" i="156"/>
  <c r="R13" i="156"/>
  <c r="Q13" i="156"/>
  <c r="P13" i="156"/>
  <c r="O13" i="156"/>
  <c r="O8" i="156"/>
  <c r="N13" i="156"/>
  <c r="M13" i="156"/>
  <c r="L13" i="156"/>
  <c r="K13" i="156"/>
  <c r="J13" i="156"/>
  <c r="I13" i="156"/>
  <c r="H13" i="156"/>
  <c r="H8" i="156"/>
  <c r="G13" i="156"/>
  <c r="F13" i="156"/>
  <c r="E13" i="156"/>
  <c r="D13" i="156"/>
  <c r="C13" i="156"/>
  <c r="B13" i="156"/>
  <c r="BN9" i="156"/>
  <c r="BM9" i="156"/>
  <c r="BL9" i="156"/>
  <c r="BL8" i="156"/>
  <c r="BK9" i="156"/>
  <c r="BJ9" i="156"/>
  <c r="BJ8" i="156"/>
  <c r="BI9" i="156"/>
  <c r="BH9" i="156"/>
  <c r="BG9" i="156"/>
  <c r="BF9" i="156"/>
  <c r="BE9" i="156"/>
  <c r="BD9" i="156"/>
  <c r="BC9" i="156"/>
  <c r="BB9" i="156"/>
  <c r="BB8" i="156"/>
  <c r="BA9" i="156"/>
  <c r="BA8" i="156"/>
  <c r="AZ9" i="156"/>
  <c r="AY9" i="156"/>
  <c r="AX9" i="156"/>
  <c r="AW9" i="156"/>
  <c r="AV9" i="156"/>
  <c r="AV8" i="156"/>
  <c r="AU9" i="156"/>
  <c r="AT9" i="156"/>
  <c r="AT8" i="156"/>
  <c r="AS9" i="156"/>
  <c r="AS8" i="156"/>
  <c r="AR9" i="156"/>
  <c r="AQ9" i="156"/>
  <c r="AP9" i="156"/>
  <c r="AO9" i="156"/>
  <c r="AO8" i="156"/>
  <c r="AN9" i="156"/>
  <c r="AM9" i="156"/>
  <c r="AL9" i="156"/>
  <c r="AL8" i="156"/>
  <c r="AK9" i="156"/>
  <c r="AK8" i="156"/>
  <c r="AJ9" i="156"/>
  <c r="AI9" i="156"/>
  <c r="AH9" i="156"/>
  <c r="AG9" i="156"/>
  <c r="AG8" i="156"/>
  <c r="AF9" i="156"/>
  <c r="AF8" i="156"/>
  <c r="AE9" i="156"/>
  <c r="AD9" i="156"/>
  <c r="AD8" i="156"/>
  <c r="AC9" i="156"/>
  <c r="AB9" i="156"/>
  <c r="AA9" i="156"/>
  <c r="Z9" i="156"/>
  <c r="Y9" i="156"/>
  <c r="Y8" i="156"/>
  <c r="X9" i="156"/>
  <c r="W9" i="156"/>
  <c r="V9" i="156"/>
  <c r="V8" i="156"/>
  <c r="U9" i="156"/>
  <c r="U8" i="156"/>
  <c r="T9" i="156"/>
  <c r="S9" i="156"/>
  <c r="R9" i="156"/>
  <c r="Q9" i="156"/>
  <c r="P9" i="156"/>
  <c r="P8" i="156"/>
  <c r="O9" i="156"/>
  <c r="N9" i="156"/>
  <c r="N8" i="156"/>
  <c r="M9" i="156"/>
  <c r="L9" i="156"/>
  <c r="K9" i="156"/>
  <c r="J9" i="156"/>
  <c r="I9" i="156"/>
  <c r="I8" i="156"/>
  <c r="H9" i="156"/>
  <c r="G9" i="156"/>
  <c r="F9" i="156"/>
  <c r="F8" i="156"/>
  <c r="E9" i="156"/>
  <c r="E8" i="156"/>
  <c r="D9" i="156"/>
  <c r="C9" i="156"/>
  <c r="B9" i="156"/>
  <c r="BM8" i="156"/>
  <c r="BF8" i="156"/>
  <c r="BE8" i="156"/>
  <c r="BC8" i="156"/>
  <c r="AW8" i="156"/>
  <c r="AP8" i="156"/>
  <c r="AM8" i="156"/>
  <c r="Z8" i="156"/>
  <c r="W8" i="156"/>
  <c r="Q8" i="156"/>
  <c r="J8" i="156"/>
  <c r="G8" i="156"/>
  <c r="BN171" i="155"/>
  <c r="BM171" i="155"/>
  <c r="BM170" i="155"/>
  <c r="BL171" i="155"/>
  <c r="BL170" i="155"/>
  <c r="BK171" i="155"/>
  <c r="BJ171" i="155"/>
  <c r="BI171" i="155"/>
  <c r="BH171" i="155"/>
  <c r="BG171" i="155"/>
  <c r="BF171" i="155"/>
  <c r="BE171" i="155"/>
  <c r="BD171" i="155"/>
  <c r="BD170" i="155"/>
  <c r="BC171" i="155"/>
  <c r="BC170" i="155"/>
  <c r="BB171" i="155"/>
  <c r="BB170" i="155"/>
  <c r="BA171" i="155"/>
  <c r="BA170" i="155"/>
  <c r="AZ171" i="155"/>
  <c r="AZ170" i="155"/>
  <c r="AY171" i="155"/>
  <c r="AY170" i="155"/>
  <c r="AX171" i="155"/>
  <c r="AX170" i="155"/>
  <c r="AW171" i="155"/>
  <c r="AW170" i="155"/>
  <c r="AV171" i="155"/>
  <c r="AV170" i="155"/>
  <c r="AU171" i="155"/>
  <c r="AT171" i="155"/>
  <c r="AT170" i="155"/>
  <c r="AS171" i="155"/>
  <c r="AS170" i="155"/>
  <c r="AR171" i="155"/>
  <c r="AQ171" i="155"/>
  <c r="AP171" i="155"/>
  <c r="AO171" i="155"/>
  <c r="AO170" i="155"/>
  <c r="AN171" i="155"/>
  <c r="AN170" i="155"/>
  <c r="AM171" i="155"/>
  <c r="AM170" i="155"/>
  <c r="AL171" i="155"/>
  <c r="AL170" i="155"/>
  <c r="AK171" i="155"/>
  <c r="AK170" i="155"/>
  <c r="AJ171" i="155"/>
  <c r="AJ170" i="155"/>
  <c r="AI171" i="155"/>
  <c r="AI170" i="155"/>
  <c r="AH171" i="155"/>
  <c r="AH170" i="155"/>
  <c r="AG171" i="155"/>
  <c r="AG170" i="155"/>
  <c r="AF171" i="155"/>
  <c r="AF170" i="155"/>
  <c r="AE171" i="155"/>
  <c r="AE170" i="155"/>
  <c r="AD171" i="155"/>
  <c r="AC171" i="155"/>
  <c r="AC170" i="155"/>
  <c r="AB171" i="155"/>
  <c r="AA171" i="155"/>
  <c r="Z171" i="155"/>
  <c r="Z170" i="155"/>
  <c r="Y171" i="155"/>
  <c r="Y170" i="155"/>
  <c r="X171" i="155"/>
  <c r="X170" i="155"/>
  <c r="W171" i="155"/>
  <c r="V171" i="155"/>
  <c r="V170" i="155"/>
  <c r="U171" i="155"/>
  <c r="T171" i="155"/>
  <c r="T170" i="155"/>
  <c r="S171" i="155"/>
  <c r="S170" i="155"/>
  <c r="R171" i="155"/>
  <c r="R170" i="155"/>
  <c r="Q171" i="155"/>
  <c r="Q170" i="155"/>
  <c r="P171" i="155"/>
  <c r="P170" i="155"/>
  <c r="O171" i="155"/>
  <c r="N171" i="155"/>
  <c r="M171" i="155"/>
  <c r="M170" i="155"/>
  <c r="L171" i="155"/>
  <c r="K171" i="155"/>
  <c r="J171" i="155"/>
  <c r="I171" i="155"/>
  <c r="I170" i="155"/>
  <c r="H171" i="155"/>
  <c r="H170" i="155"/>
  <c r="G171" i="155"/>
  <c r="G170" i="155"/>
  <c r="F171" i="155"/>
  <c r="F170" i="155"/>
  <c r="E171" i="155"/>
  <c r="E170" i="155"/>
  <c r="D171" i="155"/>
  <c r="D170" i="155"/>
  <c r="C171" i="155"/>
  <c r="C170" i="155"/>
  <c r="B171" i="155"/>
  <c r="B170" i="155"/>
  <c r="BN170" i="155"/>
  <c r="BK170" i="155"/>
  <c r="BJ170" i="155"/>
  <c r="BI170" i="155"/>
  <c r="BH170" i="155"/>
  <c r="BG170" i="155"/>
  <c r="BF170" i="155"/>
  <c r="BE170" i="155"/>
  <c r="AU170" i="155"/>
  <c r="AR170" i="155"/>
  <c r="AQ170" i="155"/>
  <c r="AP170" i="155"/>
  <c r="AD170" i="155"/>
  <c r="AB170" i="155"/>
  <c r="AA170" i="155"/>
  <c r="W170" i="155"/>
  <c r="U170" i="155"/>
  <c r="O170" i="155"/>
  <c r="N170" i="155"/>
  <c r="L170" i="155"/>
  <c r="K170" i="155"/>
  <c r="J170" i="155"/>
  <c r="BN166" i="155"/>
  <c r="BM166" i="155"/>
  <c r="BL166" i="155"/>
  <c r="BK166" i="155"/>
  <c r="BJ166" i="155"/>
  <c r="BI166" i="155"/>
  <c r="BH166" i="155"/>
  <c r="BG166" i="155"/>
  <c r="BF166" i="155"/>
  <c r="BE166" i="155"/>
  <c r="BD166" i="155"/>
  <c r="BC166" i="155"/>
  <c r="BB166" i="155"/>
  <c r="BA166" i="155"/>
  <c r="AZ166" i="155"/>
  <c r="AY166" i="155"/>
  <c r="AX166" i="155"/>
  <c r="AW166" i="155"/>
  <c r="AV166" i="155"/>
  <c r="AU166" i="155"/>
  <c r="AT166" i="155"/>
  <c r="AS166" i="155"/>
  <c r="AR166" i="155"/>
  <c r="AQ166" i="155"/>
  <c r="AP166" i="155"/>
  <c r="AO166" i="155"/>
  <c r="AO158" i="155"/>
  <c r="AN166" i="155"/>
  <c r="AM166" i="155"/>
  <c r="AL166" i="155"/>
  <c r="AK166" i="155"/>
  <c r="AJ166" i="155"/>
  <c r="AI166" i="155"/>
  <c r="AH166" i="155"/>
  <c r="AG166" i="155"/>
  <c r="AF166" i="155"/>
  <c r="AE166" i="155"/>
  <c r="AD166" i="155"/>
  <c r="AC166" i="155"/>
  <c r="AB166" i="155"/>
  <c r="AA166" i="155"/>
  <c r="Z166" i="155"/>
  <c r="Y166" i="155"/>
  <c r="X166" i="155"/>
  <c r="W166" i="155"/>
  <c r="V166" i="155"/>
  <c r="U166" i="155"/>
  <c r="T166" i="155"/>
  <c r="S166" i="155"/>
  <c r="R166" i="155"/>
  <c r="Q166" i="155"/>
  <c r="P166" i="155"/>
  <c r="O166" i="155"/>
  <c r="N166" i="155"/>
  <c r="M166" i="155"/>
  <c r="L166" i="155"/>
  <c r="K166" i="155"/>
  <c r="J166" i="155"/>
  <c r="I166" i="155"/>
  <c r="H166" i="155"/>
  <c r="G166" i="155"/>
  <c r="F166" i="155"/>
  <c r="E166" i="155"/>
  <c r="D166" i="155"/>
  <c r="C166" i="155"/>
  <c r="B166" i="155"/>
  <c r="BN162" i="155"/>
  <c r="BM162" i="155"/>
  <c r="BL162" i="155"/>
  <c r="BK162" i="155"/>
  <c r="BJ162" i="155"/>
  <c r="BI162" i="155"/>
  <c r="BH162" i="155"/>
  <c r="BG162" i="155"/>
  <c r="BF162" i="155"/>
  <c r="BE162" i="155"/>
  <c r="BD162" i="155"/>
  <c r="BC162" i="155"/>
  <c r="BB162" i="155"/>
  <c r="BA162" i="155"/>
  <c r="AZ162" i="155"/>
  <c r="AY162" i="155"/>
  <c r="AX162" i="155"/>
  <c r="AW162" i="155"/>
  <c r="AV162" i="155"/>
  <c r="AU162" i="155"/>
  <c r="AT162" i="155"/>
  <c r="AS162" i="155"/>
  <c r="AR162" i="155"/>
  <c r="AQ162" i="155"/>
  <c r="AP162" i="155"/>
  <c r="AO162" i="155"/>
  <c r="AN162" i="155"/>
  <c r="AM162" i="155"/>
  <c r="AL162" i="155"/>
  <c r="AK162" i="155"/>
  <c r="AJ162" i="155"/>
  <c r="AI162" i="155"/>
  <c r="AH162" i="155"/>
  <c r="AG162" i="155"/>
  <c r="AF162" i="155"/>
  <c r="AE162" i="155"/>
  <c r="AD162" i="155"/>
  <c r="AC162" i="155"/>
  <c r="AB162" i="155"/>
  <c r="AA162" i="155"/>
  <c r="Z162" i="155"/>
  <c r="Y162" i="155"/>
  <c r="X162" i="155"/>
  <c r="W162" i="155"/>
  <c r="V162" i="155"/>
  <c r="U162" i="155"/>
  <c r="T162" i="155"/>
  <c r="S162" i="155"/>
  <c r="R162" i="155"/>
  <c r="Q162" i="155"/>
  <c r="P162" i="155"/>
  <c r="O162" i="155"/>
  <c r="N162" i="155"/>
  <c r="M162" i="155"/>
  <c r="L162" i="155"/>
  <c r="K162" i="155"/>
  <c r="J162" i="155"/>
  <c r="I162" i="155"/>
  <c r="H162" i="155"/>
  <c r="G162" i="155"/>
  <c r="F162" i="155"/>
  <c r="E162" i="155"/>
  <c r="D162" i="155"/>
  <c r="C162" i="155"/>
  <c r="B162" i="155"/>
  <c r="BN159" i="155"/>
  <c r="BM159" i="155"/>
  <c r="BM158" i="155"/>
  <c r="BL159" i="155"/>
  <c r="BK159" i="155"/>
  <c r="BJ159" i="155"/>
  <c r="BJ158" i="155"/>
  <c r="BJ146" i="155"/>
  <c r="BI159" i="155"/>
  <c r="BI158" i="155"/>
  <c r="BH159" i="155"/>
  <c r="BG159" i="155"/>
  <c r="BF159" i="155"/>
  <c r="BE159" i="155"/>
  <c r="BD159" i="155"/>
  <c r="BC159" i="155"/>
  <c r="BB159" i="155"/>
  <c r="BA159" i="155"/>
  <c r="AZ159" i="155"/>
  <c r="AY159" i="155"/>
  <c r="AY158" i="155"/>
  <c r="AX159" i="155"/>
  <c r="AW159" i="155"/>
  <c r="AW158" i="155"/>
  <c r="AW146" i="155"/>
  <c r="AV159" i="155"/>
  <c r="AV158" i="155"/>
  <c r="AV146" i="155"/>
  <c r="AU159" i="155"/>
  <c r="AT159" i="155"/>
  <c r="AT158" i="155"/>
  <c r="AS159" i="155"/>
  <c r="AS158" i="155"/>
  <c r="AR159" i="155"/>
  <c r="AQ159" i="155"/>
  <c r="AP159" i="155"/>
  <c r="AO159" i="155"/>
  <c r="AN159" i="155"/>
  <c r="AM159" i="155"/>
  <c r="AM158" i="155"/>
  <c r="AL159" i="155"/>
  <c r="AK159" i="155"/>
  <c r="AJ159" i="155"/>
  <c r="AI159" i="155"/>
  <c r="AI158" i="155"/>
  <c r="AH159" i="155"/>
  <c r="AG159" i="155"/>
  <c r="AG158" i="155"/>
  <c r="AG146" i="155"/>
  <c r="AF159" i="155"/>
  <c r="AF158" i="155"/>
  <c r="AE159" i="155"/>
  <c r="AE158" i="155"/>
  <c r="AD159" i="155"/>
  <c r="AD158" i="155"/>
  <c r="AC159" i="155"/>
  <c r="AC158" i="155"/>
  <c r="AB159" i="155"/>
  <c r="AA159" i="155"/>
  <c r="Z159" i="155"/>
  <c r="Y159" i="155"/>
  <c r="X159" i="155"/>
  <c r="W159" i="155"/>
  <c r="W158" i="155"/>
  <c r="V159" i="155"/>
  <c r="U159" i="155"/>
  <c r="T159" i="155"/>
  <c r="T158" i="155"/>
  <c r="S159" i="155"/>
  <c r="S158" i="155"/>
  <c r="R159" i="155"/>
  <c r="Q159" i="155"/>
  <c r="P159" i="155"/>
  <c r="O159" i="155"/>
  <c r="O158" i="155"/>
  <c r="N159" i="155"/>
  <c r="N158" i="155"/>
  <c r="M159" i="155"/>
  <c r="M158" i="155"/>
  <c r="L159" i="155"/>
  <c r="K159" i="155"/>
  <c r="J159" i="155"/>
  <c r="I159" i="155"/>
  <c r="H159" i="155"/>
  <c r="H158" i="155"/>
  <c r="G159" i="155"/>
  <c r="G158" i="155"/>
  <c r="F159" i="155"/>
  <c r="E159" i="155"/>
  <c r="D159" i="155"/>
  <c r="D158" i="155"/>
  <c r="C159" i="155"/>
  <c r="C158" i="155"/>
  <c r="B159" i="155"/>
  <c r="B158" i="155"/>
  <c r="BE158" i="155"/>
  <c r="BD158" i="155"/>
  <c r="BA158" i="155"/>
  <c r="AZ158" i="155"/>
  <c r="AN158" i="155"/>
  <c r="AL158" i="155"/>
  <c r="AK158" i="155"/>
  <c r="AJ158" i="155"/>
  <c r="Y158" i="155"/>
  <c r="X158" i="155"/>
  <c r="V158" i="155"/>
  <c r="U158" i="155"/>
  <c r="R158" i="155"/>
  <c r="Q158" i="155"/>
  <c r="Q146" i="155"/>
  <c r="P158" i="155"/>
  <c r="I158" i="155"/>
  <c r="E158" i="155"/>
  <c r="BN155" i="155"/>
  <c r="BM155" i="155"/>
  <c r="BL155" i="155"/>
  <c r="BK155" i="155"/>
  <c r="BJ155" i="155"/>
  <c r="BI155" i="155"/>
  <c r="BH155" i="155"/>
  <c r="BG155" i="155"/>
  <c r="BF155" i="155"/>
  <c r="BE155" i="155"/>
  <c r="BD155" i="155"/>
  <c r="BC155" i="155"/>
  <c r="BB155" i="155"/>
  <c r="BA155" i="155"/>
  <c r="AZ155" i="155"/>
  <c r="AY155" i="155"/>
  <c r="AX155" i="155"/>
  <c r="AW155" i="155"/>
  <c r="AV155" i="155"/>
  <c r="AU155" i="155"/>
  <c r="AT155" i="155"/>
  <c r="AS155" i="155"/>
  <c r="AR155" i="155"/>
  <c r="AQ155" i="155"/>
  <c r="AP155" i="155"/>
  <c r="AO155" i="155"/>
  <c r="AN155" i="155"/>
  <c r="AM155" i="155"/>
  <c r="AL155" i="155"/>
  <c r="AK155" i="155"/>
  <c r="AJ155" i="155"/>
  <c r="AI155" i="155"/>
  <c r="AH155" i="155"/>
  <c r="AG155" i="155"/>
  <c r="AF155" i="155"/>
  <c r="AE155" i="155"/>
  <c r="AD155" i="155"/>
  <c r="AC155" i="155"/>
  <c r="AB155" i="155"/>
  <c r="AA155" i="155"/>
  <c r="Z155" i="155"/>
  <c r="Y155" i="155"/>
  <c r="X155" i="155"/>
  <c r="W155" i="155"/>
  <c r="V155" i="155"/>
  <c r="U155" i="155"/>
  <c r="T155" i="155"/>
  <c r="S155" i="155"/>
  <c r="R155" i="155"/>
  <c r="Q155" i="155"/>
  <c r="P155" i="155"/>
  <c r="O155" i="155"/>
  <c r="N155" i="155"/>
  <c r="M155" i="155"/>
  <c r="L155" i="155"/>
  <c r="K155" i="155"/>
  <c r="J155" i="155"/>
  <c r="I155" i="155"/>
  <c r="H155" i="155"/>
  <c r="G155" i="155"/>
  <c r="F155" i="155"/>
  <c r="E155" i="155"/>
  <c r="D155" i="155"/>
  <c r="C155" i="155"/>
  <c r="B155" i="155"/>
  <c r="BN151" i="155"/>
  <c r="BM151" i="155"/>
  <c r="BL151" i="155"/>
  <c r="BK151" i="155"/>
  <c r="BJ151" i="155"/>
  <c r="BI151" i="155"/>
  <c r="BH151" i="155"/>
  <c r="BG151" i="155"/>
  <c r="BF151" i="155"/>
  <c r="BE151" i="155"/>
  <c r="BD151" i="155"/>
  <c r="BD147" i="155"/>
  <c r="BD146" i="155"/>
  <c r="BC151" i="155"/>
  <c r="BB151" i="155"/>
  <c r="BA151" i="155"/>
  <c r="AZ151" i="155"/>
  <c r="AY151" i="155"/>
  <c r="AX151" i="155"/>
  <c r="AW151" i="155"/>
  <c r="AV151" i="155"/>
  <c r="AU151" i="155"/>
  <c r="AT151" i="155"/>
  <c r="AS151" i="155"/>
  <c r="AR151" i="155"/>
  <c r="AQ151" i="155"/>
  <c r="AP151" i="155"/>
  <c r="AO151" i="155"/>
  <c r="AN151" i="155"/>
  <c r="AM151" i="155"/>
  <c r="AL151" i="155"/>
  <c r="AK151" i="155"/>
  <c r="AJ151" i="155"/>
  <c r="AJ147" i="155"/>
  <c r="AJ146" i="155"/>
  <c r="AI151" i="155"/>
  <c r="AH151" i="155"/>
  <c r="AG151" i="155"/>
  <c r="AF151" i="155"/>
  <c r="AE151" i="155"/>
  <c r="AD151" i="155"/>
  <c r="AC151" i="155"/>
  <c r="AB151" i="155"/>
  <c r="AA151" i="155"/>
  <c r="Z151" i="155"/>
  <c r="Y151" i="155"/>
  <c r="X151" i="155"/>
  <c r="W151" i="155"/>
  <c r="V151" i="155"/>
  <c r="U151" i="155"/>
  <c r="T151" i="155"/>
  <c r="T147" i="155"/>
  <c r="T146" i="155"/>
  <c r="S151" i="155"/>
  <c r="R151" i="155"/>
  <c r="Q151" i="155"/>
  <c r="P151" i="155"/>
  <c r="O151" i="155"/>
  <c r="N151" i="155"/>
  <c r="M151" i="155"/>
  <c r="L151" i="155"/>
  <c r="K151" i="155"/>
  <c r="J151" i="155"/>
  <c r="I151" i="155"/>
  <c r="H151" i="155"/>
  <c r="G151" i="155"/>
  <c r="F151" i="155"/>
  <c r="E151" i="155"/>
  <c r="D151" i="155"/>
  <c r="D147" i="155"/>
  <c r="C151" i="155"/>
  <c r="B151" i="155"/>
  <c r="BN148" i="155"/>
  <c r="BM148" i="155"/>
  <c r="BL148" i="155"/>
  <c r="BL147" i="155"/>
  <c r="BK148" i="155"/>
  <c r="BJ148" i="155"/>
  <c r="BI148" i="155"/>
  <c r="BH148" i="155"/>
  <c r="BH147" i="155"/>
  <c r="BG148" i="155"/>
  <c r="BG147" i="155"/>
  <c r="BF148" i="155"/>
  <c r="BE148" i="155"/>
  <c r="BD148" i="155"/>
  <c r="BC148" i="155"/>
  <c r="BB148" i="155"/>
  <c r="BA148" i="155"/>
  <c r="AZ148" i="155"/>
  <c r="AY148" i="155"/>
  <c r="AX148" i="155"/>
  <c r="AW148" i="155"/>
  <c r="AV148" i="155"/>
  <c r="AV147" i="155"/>
  <c r="AU148" i="155"/>
  <c r="AT148" i="155"/>
  <c r="AT147" i="155"/>
  <c r="AT146" i="155"/>
  <c r="AS148" i="155"/>
  <c r="AS147" i="155"/>
  <c r="AS146" i="155"/>
  <c r="AR148" i="155"/>
  <c r="AR147" i="155"/>
  <c r="AQ148" i="155"/>
  <c r="AQ147" i="155"/>
  <c r="AP148" i="155"/>
  <c r="AO148" i="155"/>
  <c r="AN148" i="155"/>
  <c r="AM148" i="155"/>
  <c r="AL148" i="155"/>
  <c r="AK148" i="155"/>
  <c r="AJ148" i="155"/>
  <c r="AI148" i="155"/>
  <c r="AH148" i="155"/>
  <c r="AH147" i="155"/>
  <c r="AG148" i="155"/>
  <c r="AG147" i="155"/>
  <c r="AF148" i="155"/>
  <c r="AF147" i="155"/>
  <c r="AF146" i="155"/>
  <c r="AE148" i="155"/>
  <c r="AE147" i="155"/>
  <c r="AE146" i="155"/>
  <c r="AD148" i="155"/>
  <c r="AD147" i="155"/>
  <c r="AD146" i="155"/>
  <c r="AC148" i="155"/>
  <c r="AC147" i="155"/>
  <c r="AC146" i="155"/>
  <c r="AB148" i="155"/>
  <c r="AB147" i="155"/>
  <c r="AA148" i="155"/>
  <c r="AA147" i="155"/>
  <c r="Z148" i="155"/>
  <c r="Z147" i="155"/>
  <c r="Y148" i="155"/>
  <c r="X148" i="155"/>
  <c r="W148" i="155"/>
  <c r="V148" i="155"/>
  <c r="U148" i="155"/>
  <c r="T148" i="155"/>
  <c r="S148" i="155"/>
  <c r="R148" i="155"/>
  <c r="R147" i="155"/>
  <c r="Q148" i="155"/>
  <c r="Q147" i="155"/>
  <c r="P148" i="155"/>
  <c r="O148" i="155"/>
  <c r="O147" i="155"/>
  <c r="O146" i="155"/>
  <c r="N148" i="155"/>
  <c r="N147" i="155"/>
  <c r="N146" i="155"/>
  <c r="M148" i="155"/>
  <c r="M147" i="155"/>
  <c r="M146" i="155"/>
  <c r="L148" i="155"/>
  <c r="L147" i="155"/>
  <c r="K148" i="155"/>
  <c r="K147" i="155"/>
  <c r="J148" i="155"/>
  <c r="I148" i="155"/>
  <c r="H148" i="155"/>
  <c r="G148" i="155"/>
  <c r="F148" i="155"/>
  <c r="E148" i="155"/>
  <c r="D148" i="155"/>
  <c r="C148" i="155"/>
  <c r="B148" i="155"/>
  <c r="B147" i="155"/>
  <c r="BN147" i="155"/>
  <c r="BM147" i="155"/>
  <c r="BK147" i="155"/>
  <c r="BJ147" i="155"/>
  <c r="AX147" i="155"/>
  <c r="AW147" i="155"/>
  <c r="AU147" i="155"/>
  <c r="P147" i="155"/>
  <c r="BM146" i="155"/>
  <c r="BN141" i="155"/>
  <c r="BM141" i="155"/>
  <c r="BL141" i="155"/>
  <c r="BL139" i="155"/>
  <c r="BL132" i="155"/>
  <c r="BK141" i="155"/>
  <c r="BK139" i="155"/>
  <c r="BJ141" i="155"/>
  <c r="BJ139" i="155"/>
  <c r="BI141" i="155"/>
  <c r="BI139" i="155"/>
  <c r="BH141" i="155"/>
  <c r="BH139" i="155"/>
  <c r="BG141" i="155"/>
  <c r="BG139" i="155"/>
  <c r="BF141" i="155"/>
  <c r="BF139" i="155"/>
  <c r="BE141" i="155"/>
  <c r="BD141" i="155"/>
  <c r="BD139" i="155"/>
  <c r="BC141" i="155"/>
  <c r="BB141" i="155"/>
  <c r="BB139" i="155"/>
  <c r="BA141" i="155"/>
  <c r="AZ141" i="155"/>
  <c r="AY141" i="155"/>
  <c r="AX141" i="155"/>
  <c r="AX139" i="155"/>
  <c r="AW141" i="155"/>
  <c r="AW139" i="155"/>
  <c r="AV141" i="155"/>
  <c r="AV139" i="155"/>
  <c r="AU141" i="155"/>
  <c r="AU139" i="155"/>
  <c r="AT141" i="155"/>
  <c r="AT139" i="155"/>
  <c r="AS141" i="155"/>
  <c r="AS139" i="155"/>
  <c r="AR141" i="155"/>
  <c r="AR139" i="155"/>
  <c r="AQ141" i="155"/>
  <c r="AQ139" i="155"/>
  <c r="AP141" i="155"/>
  <c r="AP139" i="155"/>
  <c r="AP132" i="155"/>
  <c r="AO141" i="155"/>
  <c r="AO139" i="155"/>
  <c r="AN141" i="155"/>
  <c r="AN139" i="155"/>
  <c r="AM141" i="155"/>
  <c r="AL141" i="155"/>
  <c r="AL139" i="155"/>
  <c r="AK141" i="155"/>
  <c r="AJ141" i="155"/>
  <c r="AI141" i="155"/>
  <c r="AH141" i="155"/>
  <c r="AG141" i="155"/>
  <c r="AF141" i="155"/>
  <c r="AF139" i="155"/>
  <c r="AE141" i="155"/>
  <c r="AE139" i="155"/>
  <c r="AD141" i="155"/>
  <c r="AC141" i="155"/>
  <c r="AB141" i="155"/>
  <c r="AB139" i="155"/>
  <c r="AA141" i="155"/>
  <c r="AA139" i="155"/>
  <c r="Z141" i="155"/>
  <c r="Z139" i="155"/>
  <c r="Y141" i="155"/>
  <c r="Y139" i="155"/>
  <c r="X141" i="155"/>
  <c r="X139" i="155"/>
  <c r="W141" i="155"/>
  <c r="V141" i="155"/>
  <c r="V139" i="155"/>
  <c r="U141" i="155"/>
  <c r="T141" i="155"/>
  <c r="S141" i="155"/>
  <c r="R141" i="155"/>
  <c r="Q141" i="155"/>
  <c r="P141" i="155"/>
  <c r="P139" i="155"/>
  <c r="O141" i="155"/>
  <c r="O139" i="155"/>
  <c r="N141" i="155"/>
  <c r="N139" i="155"/>
  <c r="M141" i="155"/>
  <c r="M139" i="155"/>
  <c r="L141" i="155"/>
  <c r="L139" i="155"/>
  <c r="K141" i="155"/>
  <c r="K139" i="155"/>
  <c r="J141" i="155"/>
  <c r="J139" i="155"/>
  <c r="J132" i="155"/>
  <c r="I141" i="155"/>
  <c r="H141" i="155"/>
  <c r="H139" i="155"/>
  <c r="G141" i="155"/>
  <c r="F141" i="155"/>
  <c r="F139" i="155"/>
  <c r="E141" i="155"/>
  <c r="D141" i="155"/>
  <c r="C141" i="155"/>
  <c r="B141" i="155"/>
  <c r="B139" i="155"/>
  <c r="BN139" i="155"/>
  <c r="BM139" i="155"/>
  <c r="BE139" i="155"/>
  <c r="BC139" i="155"/>
  <c r="BA139" i="155"/>
  <c r="AZ139" i="155"/>
  <c r="AY139" i="155"/>
  <c r="AM139" i="155"/>
  <c r="AK139" i="155"/>
  <c r="AJ139" i="155"/>
  <c r="AI139" i="155"/>
  <c r="AH139" i="155"/>
  <c r="AG139" i="155"/>
  <c r="AD139" i="155"/>
  <c r="AC139" i="155"/>
  <c r="W139" i="155"/>
  <c r="W132" i="155"/>
  <c r="U139" i="155"/>
  <c r="T139" i="155"/>
  <c r="S139" i="155"/>
  <c r="R139" i="155"/>
  <c r="Q139" i="155"/>
  <c r="I139" i="155"/>
  <c r="G139" i="155"/>
  <c r="E139" i="155"/>
  <c r="D139" i="155"/>
  <c r="C139" i="155"/>
  <c r="BN135" i="155"/>
  <c r="BM135" i="155"/>
  <c r="BM133" i="155"/>
  <c r="BL135" i="155"/>
  <c r="BK135" i="155"/>
  <c r="BJ135" i="155"/>
  <c r="BJ133" i="155"/>
  <c r="BI135" i="155"/>
  <c r="BI133" i="155"/>
  <c r="BH135" i="155"/>
  <c r="BG135" i="155"/>
  <c r="BF135" i="155"/>
  <c r="BF133" i="155"/>
  <c r="BE135" i="155"/>
  <c r="BE133" i="155"/>
  <c r="BE132" i="155"/>
  <c r="BD135" i="155"/>
  <c r="BD133" i="155"/>
  <c r="BC135" i="155"/>
  <c r="BC133" i="155"/>
  <c r="BB135" i="155"/>
  <c r="BB133" i="155"/>
  <c r="BB132" i="155"/>
  <c r="BA135" i="155"/>
  <c r="BA133" i="155"/>
  <c r="BA132" i="155"/>
  <c r="AZ135" i="155"/>
  <c r="AZ133" i="155"/>
  <c r="AZ132" i="155"/>
  <c r="AY135" i="155"/>
  <c r="AY133" i="155"/>
  <c r="AY132" i="155"/>
  <c r="AX135" i="155"/>
  <c r="AX133" i="155"/>
  <c r="AW135" i="155"/>
  <c r="AW133" i="155"/>
  <c r="AV135" i="155"/>
  <c r="AU135" i="155"/>
  <c r="AT135" i="155"/>
  <c r="AT133" i="155"/>
  <c r="AS135" i="155"/>
  <c r="AS133" i="155"/>
  <c r="AR135" i="155"/>
  <c r="AQ135" i="155"/>
  <c r="AQ133" i="155"/>
  <c r="AP135" i="155"/>
  <c r="AP133" i="155"/>
  <c r="AO135" i="155"/>
  <c r="AN135" i="155"/>
  <c r="AN133" i="155"/>
  <c r="AM135" i="155"/>
  <c r="AL135" i="155"/>
  <c r="AL133" i="155"/>
  <c r="AL132" i="155"/>
  <c r="AK135" i="155"/>
  <c r="AK133" i="155"/>
  <c r="AK132" i="155"/>
  <c r="AJ135" i="155"/>
  <c r="AJ133" i="155"/>
  <c r="AJ132" i="155"/>
  <c r="AI135" i="155"/>
  <c r="AI133" i="155"/>
  <c r="AI132" i="155"/>
  <c r="AH135" i="155"/>
  <c r="AH133" i="155"/>
  <c r="AG135" i="155"/>
  <c r="AG133" i="155"/>
  <c r="AF135" i="155"/>
  <c r="AF133" i="155"/>
  <c r="AE135" i="155"/>
  <c r="AE133" i="155"/>
  <c r="AD135" i="155"/>
  <c r="AD133" i="155"/>
  <c r="AC135" i="155"/>
  <c r="AC133" i="155"/>
  <c r="AB135" i="155"/>
  <c r="AA135" i="155"/>
  <c r="Z135" i="155"/>
  <c r="Z133" i="155"/>
  <c r="Y135" i="155"/>
  <c r="X135" i="155"/>
  <c r="X133" i="155"/>
  <c r="W135" i="155"/>
  <c r="V135" i="155"/>
  <c r="U135" i="155"/>
  <c r="T135" i="155"/>
  <c r="S135" i="155"/>
  <c r="R135" i="155"/>
  <c r="Q135" i="155"/>
  <c r="Q133" i="155"/>
  <c r="P135" i="155"/>
  <c r="O135" i="155"/>
  <c r="N135" i="155"/>
  <c r="N133" i="155"/>
  <c r="M135" i="155"/>
  <c r="M133" i="155"/>
  <c r="L135" i="155"/>
  <c r="K135" i="155"/>
  <c r="J135" i="155"/>
  <c r="J133" i="155"/>
  <c r="I135" i="155"/>
  <c r="I133" i="155"/>
  <c r="H135" i="155"/>
  <c r="H133" i="155"/>
  <c r="G135" i="155"/>
  <c r="G133" i="155"/>
  <c r="F135" i="155"/>
  <c r="F133" i="155"/>
  <c r="F132" i="155"/>
  <c r="E135" i="155"/>
  <c r="E133" i="155"/>
  <c r="E132" i="155"/>
  <c r="D135" i="155"/>
  <c r="D133" i="155"/>
  <c r="D132" i="155"/>
  <c r="C135" i="155"/>
  <c r="C133" i="155"/>
  <c r="C132" i="155"/>
  <c r="B135" i="155"/>
  <c r="B133" i="155"/>
  <c r="BN133" i="155"/>
  <c r="BL133" i="155"/>
  <c r="BK133" i="155"/>
  <c r="BH133" i="155"/>
  <c r="BG133" i="155"/>
  <c r="AV133" i="155"/>
  <c r="AU133" i="155"/>
  <c r="AR133" i="155"/>
  <c r="AO133" i="155"/>
  <c r="AM133" i="155"/>
  <c r="AB133" i="155"/>
  <c r="AA133" i="155"/>
  <c r="Y133" i="155"/>
  <c r="W133" i="155"/>
  <c r="V133" i="155"/>
  <c r="V132" i="155"/>
  <c r="U133" i="155"/>
  <c r="U132" i="155"/>
  <c r="T133" i="155"/>
  <c r="T132" i="155"/>
  <c r="S133" i="155"/>
  <c r="S132" i="155"/>
  <c r="R133" i="155"/>
  <c r="P133" i="155"/>
  <c r="O133" i="155"/>
  <c r="L133" i="155"/>
  <c r="K133" i="155"/>
  <c r="AV132" i="155"/>
  <c r="AR132" i="155"/>
  <c r="BN127" i="155"/>
  <c r="BM127" i="155"/>
  <c r="BM126" i="155"/>
  <c r="BL127" i="155"/>
  <c r="BL126" i="155"/>
  <c r="BK127" i="155"/>
  <c r="BK126" i="155"/>
  <c r="BK120" i="155"/>
  <c r="BJ127" i="155"/>
  <c r="BJ126" i="155"/>
  <c r="BI127" i="155"/>
  <c r="BI126" i="155"/>
  <c r="BI120" i="155"/>
  <c r="BH127" i="155"/>
  <c r="BG127" i="155"/>
  <c r="BG126" i="155"/>
  <c r="BG120" i="155"/>
  <c r="BF127" i="155"/>
  <c r="BE127" i="155"/>
  <c r="BD127" i="155"/>
  <c r="BC127" i="155"/>
  <c r="BB127" i="155"/>
  <c r="BB126" i="155"/>
  <c r="BA127" i="155"/>
  <c r="AZ127" i="155"/>
  <c r="AZ126" i="155"/>
  <c r="AY127" i="155"/>
  <c r="AY126" i="155"/>
  <c r="AX127" i="155"/>
  <c r="AX126" i="155"/>
  <c r="AW127" i="155"/>
  <c r="AW126" i="155"/>
  <c r="AV127" i="155"/>
  <c r="AV126" i="155"/>
  <c r="AU127" i="155"/>
  <c r="AU126" i="155"/>
  <c r="AT127" i="155"/>
  <c r="AT126" i="155"/>
  <c r="AS127" i="155"/>
  <c r="AS126" i="155"/>
  <c r="AS120" i="155"/>
  <c r="AR127" i="155"/>
  <c r="AR126" i="155"/>
  <c r="AQ127" i="155"/>
  <c r="AQ126" i="155"/>
  <c r="AQ120" i="155"/>
  <c r="AP127" i="155"/>
  <c r="AO127" i="155"/>
  <c r="AN127" i="155"/>
  <c r="AM127" i="155"/>
  <c r="AM126" i="155"/>
  <c r="AL127" i="155"/>
  <c r="AL126" i="155"/>
  <c r="AK127" i="155"/>
  <c r="AK126" i="155"/>
  <c r="AJ127" i="155"/>
  <c r="AJ126" i="155"/>
  <c r="AI127" i="155"/>
  <c r="AH127" i="155"/>
  <c r="AG127" i="155"/>
  <c r="AG126" i="155"/>
  <c r="AF127" i="155"/>
  <c r="AF126" i="155"/>
  <c r="AE127" i="155"/>
  <c r="AD127" i="155"/>
  <c r="AC127" i="155"/>
  <c r="AC126" i="155"/>
  <c r="AC120" i="155"/>
  <c r="AB127" i="155"/>
  <c r="AA127" i="155"/>
  <c r="AA126" i="155"/>
  <c r="AA120" i="155"/>
  <c r="Z127" i="155"/>
  <c r="Y127" i="155"/>
  <c r="X127" i="155"/>
  <c r="W127" i="155"/>
  <c r="V127" i="155"/>
  <c r="V126" i="155"/>
  <c r="U127" i="155"/>
  <c r="U126" i="155"/>
  <c r="T127" i="155"/>
  <c r="T126" i="155"/>
  <c r="S127" i="155"/>
  <c r="S126" i="155"/>
  <c r="R127" i="155"/>
  <c r="R126" i="155"/>
  <c r="Q127" i="155"/>
  <c r="Q126" i="155"/>
  <c r="P127" i="155"/>
  <c r="P126" i="155"/>
  <c r="O127" i="155"/>
  <c r="O126" i="155"/>
  <c r="O120" i="155"/>
  <c r="N127" i="155"/>
  <c r="N126" i="155"/>
  <c r="M127" i="155"/>
  <c r="M126" i="155"/>
  <c r="M120" i="155"/>
  <c r="L127" i="155"/>
  <c r="L126" i="155"/>
  <c r="L120" i="155"/>
  <c r="K127" i="155"/>
  <c r="K126" i="155"/>
  <c r="K120" i="155"/>
  <c r="J127" i="155"/>
  <c r="I127" i="155"/>
  <c r="H127" i="155"/>
  <c r="G127" i="155"/>
  <c r="G126" i="155"/>
  <c r="F127" i="155"/>
  <c r="F126" i="155"/>
  <c r="E127" i="155"/>
  <c r="D127" i="155"/>
  <c r="D126" i="155"/>
  <c r="C127" i="155"/>
  <c r="B127" i="155"/>
  <c r="BN126" i="155"/>
  <c r="BH126" i="155"/>
  <c r="BH120" i="155"/>
  <c r="BF126" i="155"/>
  <c r="BE126" i="155"/>
  <c r="BD126" i="155"/>
  <c r="BC126" i="155"/>
  <c r="BA126" i="155"/>
  <c r="AP126" i="155"/>
  <c r="AO126" i="155"/>
  <c r="AN126" i="155"/>
  <c r="AI126" i="155"/>
  <c r="AH126" i="155"/>
  <c r="AE126" i="155"/>
  <c r="AE120" i="155"/>
  <c r="AD126" i="155"/>
  <c r="AB126" i="155"/>
  <c r="Z126" i="155"/>
  <c r="Y126" i="155"/>
  <c r="X126" i="155"/>
  <c r="W126" i="155"/>
  <c r="J126" i="155"/>
  <c r="I126" i="155"/>
  <c r="H126" i="155"/>
  <c r="E126" i="155"/>
  <c r="C126" i="155"/>
  <c r="B126" i="155"/>
  <c r="BN122" i="155"/>
  <c r="BN121" i="155"/>
  <c r="BN120" i="155"/>
  <c r="BM122" i="155"/>
  <c r="BL122" i="155"/>
  <c r="BK122" i="155"/>
  <c r="BK121" i="155"/>
  <c r="BJ122" i="155"/>
  <c r="BI122" i="155"/>
  <c r="BI121" i="155"/>
  <c r="BH122" i="155"/>
  <c r="BG122" i="155"/>
  <c r="BF122" i="155"/>
  <c r="BF121" i="155"/>
  <c r="BF120" i="155"/>
  <c r="BE122" i="155"/>
  <c r="BE121" i="155"/>
  <c r="BD122" i="155"/>
  <c r="BD121" i="155"/>
  <c r="BD120" i="155"/>
  <c r="BC122" i="155"/>
  <c r="BC121" i="155"/>
  <c r="BB122" i="155"/>
  <c r="BB121" i="155"/>
  <c r="BA122" i="155"/>
  <c r="BA121" i="155"/>
  <c r="AZ122" i="155"/>
  <c r="AZ121" i="155"/>
  <c r="AY122" i="155"/>
  <c r="AY121" i="155"/>
  <c r="AX122" i="155"/>
  <c r="AX121" i="155"/>
  <c r="AW122" i="155"/>
  <c r="AV122" i="155"/>
  <c r="AU122" i="155"/>
  <c r="AU121" i="155"/>
  <c r="AT122" i="155"/>
  <c r="AS122" i="155"/>
  <c r="AS121" i="155"/>
  <c r="AR122" i="155"/>
  <c r="AQ122" i="155"/>
  <c r="AQ121" i="155"/>
  <c r="AP122" i="155"/>
  <c r="AO122" i="155"/>
  <c r="AO121" i="155"/>
  <c r="AN122" i="155"/>
  <c r="AN121" i="155"/>
  <c r="AM122" i="155"/>
  <c r="AM121" i="155"/>
  <c r="AL122" i="155"/>
  <c r="AL121" i="155"/>
  <c r="AK122" i="155"/>
  <c r="AJ122" i="155"/>
  <c r="AJ121" i="155"/>
  <c r="AI122" i="155"/>
  <c r="AI121" i="155"/>
  <c r="AI120" i="155"/>
  <c r="AH122" i="155"/>
  <c r="AH121" i="155"/>
  <c r="AH120" i="155"/>
  <c r="AG122" i="155"/>
  <c r="AF122" i="155"/>
  <c r="AF121" i="155"/>
  <c r="AF120" i="155"/>
  <c r="AE122" i="155"/>
  <c r="AE121" i="155"/>
  <c r="AD122" i="155"/>
  <c r="AC122" i="155"/>
  <c r="AC121" i="155"/>
  <c r="AB122" i="155"/>
  <c r="AA122" i="155"/>
  <c r="AA121" i="155"/>
  <c r="Z122" i="155"/>
  <c r="Z121" i="155"/>
  <c r="Z120" i="155"/>
  <c r="Y122" i="155"/>
  <c r="Y121" i="155"/>
  <c r="X122" i="155"/>
  <c r="X121" i="155"/>
  <c r="X120" i="155"/>
  <c r="W122" i="155"/>
  <c r="W121" i="155"/>
  <c r="V122" i="155"/>
  <c r="V121" i="155"/>
  <c r="U122" i="155"/>
  <c r="U121" i="155"/>
  <c r="T122" i="155"/>
  <c r="T121" i="155"/>
  <c r="S122" i="155"/>
  <c r="S121" i="155"/>
  <c r="R122" i="155"/>
  <c r="R121" i="155"/>
  <c r="Q122" i="155"/>
  <c r="P122" i="155"/>
  <c r="O122" i="155"/>
  <c r="O121" i="155"/>
  <c r="N122" i="155"/>
  <c r="M122" i="155"/>
  <c r="M121" i="155"/>
  <c r="L122" i="155"/>
  <c r="K122" i="155"/>
  <c r="K121" i="155"/>
  <c r="J122" i="155"/>
  <c r="I122" i="155"/>
  <c r="I121" i="155"/>
  <c r="H122" i="155"/>
  <c r="H121" i="155"/>
  <c r="G122" i="155"/>
  <c r="G121" i="155"/>
  <c r="F122" i="155"/>
  <c r="F121" i="155"/>
  <c r="E122" i="155"/>
  <c r="D122" i="155"/>
  <c r="C122" i="155"/>
  <c r="C121" i="155"/>
  <c r="C120" i="155"/>
  <c r="B122" i="155"/>
  <c r="B121" i="155"/>
  <c r="B120" i="155"/>
  <c r="BM121" i="155"/>
  <c r="BL121" i="155"/>
  <c r="BJ121" i="155"/>
  <c r="BH121" i="155"/>
  <c r="BG121" i="155"/>
  <c r="AW121" i="155"/>
  <c r="AV121" i="155"/>
  <c r="AT121" i="155"/>
  <c r="AR121" i="155"/>
  <c r="AR120" i="155"/>
  <c r="AP121" i="155"/>
  <c r="AP120" i="155"/>
  <c r="AK121" i="155"/>
  <c r="AG121" i="155"/>
  <c r="AG120" i="155"/>
  <c r="AD121" i="155"/>
  <c r="AB121" i="155"/>
  <c r="Q121" i="155"/>
  <c r="P121" i="155"/>
  <c r="N121" i="155"/>
  <c r="L121" i="155"/>
  <c r="J121" i="155"/>
  <c r="E121" i="155"/>
  <c r="D121" i="155"/>
  <c r="D120" i="155"/>
  <c r="Q120" i="155"/>
  <c r="J120" i="155"/>
  <c r="BN114" i="155"/>
  <c r="BM114" i="155"/>
  <c r="BL114" i="155"/>
  <c r="BK114" i="155"/>
  <c r="BJ114" i="155"/>
  <c r="BI114" i="155"/>
  <c r="BH114" i="155"/>
  <c r="BG114" i="155"/>
  <c r="BF114" i="155"/>
  <c r="BE114" i="155"/>
  <c r="BD114" i="155"/>
  <c r="BC114" i="155"/>
  <c r="BB114" i="155"/>
  <c r="BA114" i="155"/>
  <c r="AZ114" i="155"/>
  <c r="AZ104" i="155"/>
  <c r="AY114" i="155"/>
  <c r="AX114" i="155"/>
  <c r="AW114" i="155"/>
  <c r="AV114" i="155"/>
  <c r="AU114" i="155"/>
  <c r="AT114" i="155"/>
  <c r="AS114" i="155"/>
  <c r="AR114" i="155"/>
  <c r="AQ114" i="155"/>
  <c r="AP114" i="155"/>
  <c r="AO114" i="155"/>
  <c r="AN114" i="155"/>
  <c r="AM114" i="155"/>
  <c r="AL114" i="155"/>
  <c r="AK114" i="155"/>
  <c r="AJ114" i="155"/>
  <c r="AI114" i="155"/>
  <c r="AH114" i="155"/>
  <c r="AG114" i="155"/>
  <c r="AF114" i="155"/>
  <c r="AE114" i="155"/>
  <c r="AD114" i="155"/>
  <c r="AC114" i="155"/>
  <c r="AB114" i="155"/>
  <c r="AA114" i="155"/>
  <c r="Z114" i="155"/>
  <c r="Y114" i="155"/>
  <c r="X114" i="155"/>
  <c r="W114" i="155"/>
  <c r="V114" i="155"/>
  <c r="U114" i="155"/>
  <c r="T114" i="155"/>
  <c r="T104" i="155"/>
  <c r="S114" i="155"/>
  <c r="R114" i="155"/>
  <c r="Q114" i="155"/>
  <c r="P114" i="155"/>
  <c r="O114" i="155"/>
  <c r="N114" i="155"/>
  <c r="M114" i="155"/>
  <c r="L114" i="155"/>
  <c r="K114" i="155"/>
  <c r="J114" i="155"/>
  <c r="I114" i="155"/>
  <c r="H114" i="155"/>
  <c r="G114" i="155"/>
  <c r="F114" i="155"/>
  <c r="E114" i="155"/>
  <c r="D114" i="155"/>
  <c r="C114" i="155"/>
  <c r="B114" i="155"/>
  <c r="BN106" i="155"/>
  <c r="BM106" i="155"/>
  <c r="BL106" i="155"/>
  <c r="BK106" i="155"/>
  <c r="BJ106" i="155"/>
  <c r="BI106" i="155"/>
  <c r="BH106" i="155"/>
  <c r="BG106" i="155"/>
  <c r="BG104" i="155"/>
  <c r="BF106" i="155"/>
  <c r="BE106" i="155"/>
  <c r="BE104" i="155"/>
  <c r="BD106" i="155"/>
  <c r="BD104" i="155"/>
  <c r="BC106" i="155"/>
  <c r="BB106" i="155"/>
  <c r="BB104" i="155"/>
  <c r="BA106" i="155"/>
  <c r="BA104" i="155"/>
  <c r="AZ106" i="155"/>
  <c r="AY106" i="155"/>
  <c r="AY104" i="155"/>
  <c r="AX106" i="155"/>
  <c r="AW106" i="155"/>
  <c r="AV106" i="155"/>
  <c r="AU106" i="155"/>
  <c r="AT106" i="155"/>
  <c r="AS106" i="155"/>
  <c r="AR106" i="155"/>
  <c r="AQ106" i="155"/>
  <c r="AQ104" i="155"/>
  <c r="AP106" i="155"/>
  <c r="AO106" i="155"/>
  <c r="AO104" i="155"/>
  <c r="AN106" i="155"/>
  <c r="AN104" i="155"/>
  <c r="AM106" i="155"/>
  <c r="AL106" i="155"/>
  <c r="AL104" i="155"/>
  <c r="AK106" i="155"/>
  <c r="AK104" i="155"/>
  <c r="AJ106" i="155"/>
  <c r="AI106" i="155"/>
  <c r="AI104" i="155"/>
  <c r="AH106" i="155"/>
  <c r="AG106" i="155"/>
  <c r="AF106" i="155"/>
  <c r="AE106" i="155"/>
  <c r="AD106" i="155"/>
  <c r="AC106" i="155"/>
  <c r="AB106" i="155"/>
  <c r="AA106" i="155"/>
  <c r="AA104" i="155"/>
  <c r="Z106" i="155"/>
  <c r="Y106" i="155"/>
  <c r="Y104" i="155"/>
  <c r="X106" i="155"/>
  <c r="X104" i="155"/>
  <c r="W106" i="155"/>
  <c r="V106" i="155"/>
  <c r="V104" i="155"/>
  <c r="U106" i="155"/>
  <c r="U104" i="155"/>
  <c r="T106" i="155"/>
  <c r="S106" i="155"/>
  <c r="R106" i="155"/>
  <c r="Q106" i="155"/>
  <c r="P106" i="155"/>
  <c r="O106" i="155"/>
  <c r="O104" i="155"/>
  <c r="N106" i="155"/>
  <c r="M106" i="155"/>
  <c r="L106" i="155"/>
  <c r="K106" i="155"/>
  <c r="K104" i="155"/>
  <c r="J106" i="155"/>
  <c r="I106" i="155"/>
  <c r="H106" i="155"/>
  <c r="H104" i="155"/>
  <c r="G106" i="155"/>
  <c r="F106" i="155"/>
  <c r="F104" i="155"/>
  <c r="E106" i="155"/>
  <c r="D106" i="155"/>
  <c r="C106" i="155"/>
  <c r="B106" i="155"/>
  <c r="BL104" i="155"/>
  <c r="BK104" i="155"/>
  <c r="BI104" i="155"/>
  <c r="BH104" i="155"/>
  <c r="AV104" i="155"/>
  <c r="AU104" i="155"/>
  <c r="AT104" i="155"/>
  <c r="AS104" i="155"/>
  <c r="AR104" i="155"/>
  <c r="AF104" i="155"/>
  <c r="AE104" i="155"/>
  <c r="AD104" i="155"/>
  <c r="AC104" i="155"/>
  <c r="AB104" i="155"/>
  <c r="P104" i="155"/>
  <c r="M104" i="155"/>
  <c r="L104" i="155"/>
  <c r="I104" i="155"/>
  <c r="E104" i="155"/>
  <c r="BN100" i="155"/>
  <c r="BM100" i="155"/>
  <c r="BL100" i="155"/>
  <c r="BK100" i="155"/>
  <c r="BJ100" i="155"/>
  <c r="BI100" i="155"/>
  <c r="BH100" i="155"/>
  <c r="BG100" i="155"/>
  <c r="BF100" i="155"/>
  <c r="BE100" i="155"/>
  <c r="BD100" i="155"/>
  <c r="BC100" i="155"/>
  <c r="BB100" i="155"/>
  <c r="BA100" i="155"/>
  <c r="AZ100" i="155"/>
  <c r="AY100" i="155"/>
  <c r="AX100" i="155"/>
  <c r="AW100" i="155"/>
  <c r="AV100" i="155"/>
  <c r="AU100" i="155"/>
  <c r="AT100" i="155"/>
  <c r="AS100" i="155"/>
  <c r="AR100" i="155"/>
  <c r="AQ100" i="155"/>
  <c r="AP100" i="155"/>
  <c r="AO100" i="155"/>
  <c r="AN100" i="155"/>
  <c r="AM100" i="155"/>
  <c r="AL100" i="155"/>
  <c r="AK100" i="155"/>
  <c r="AJ100" i="155"/>
  <c r="AI100" i="155"/>
  <c r="AH100" i="155"/>
  <c r="AG100" i="155"/>
  <c r="AF100" i="155"/>
  <c r="AE100" i="155"/>
  <c r="AD100" i="155"/>
  <c r="AC100" i="155"/>
  <c r="AB100" i="155"/>
  <c r="AA100" i="155"/>
  <c r="Z100" i="155"/>
  <c r="Y100" i="155"/>
  <c r="X100" i="155"/>
  <c r="W100" i="155"/>
  <c r="V100" i="155"/>
  <c r="U100" i="155"/>
  <c r="T100" i="155"/>
  <c r="S100" i="155"/>
  <c r="S91" i="155"/>
  <c r="R100" i="155"/>
  <c r="Q100" i="155"/>
  <c r="P100" i="155"/>
  <c r="O100" i="155"/>
  <c r="N100" i="155"/>
  <c r="M100" i="155"/>
  <c r="L100" i="155"/>
  <c r="K100" i="155"/>
  <c r="J100" i="155"/>
  <c r="I100" i="155"/>
  <c r="H100" i="155"/>
  <c r="G100" i="155"/>
  <c r="F100" i="155"/>
  <c r="E100" i="155"/>
  <c r="D100" i="155"/>
  <c r="C100" i="155"/>
  <c r="B100" i="155"/>
  <c r="BN97" i="155"/>
  <c r="BN91" i="155"/>
  <c r="BM97" i="155"/>
  <c r="BL97" i="155"/>
  <c r="BK97" i="155"/>
  <c r="BJ97" i="155"/>
  <c r="BI97" i="155"/>
  <c r="BH97" i="155"/>
  <c r="BG97" i="155"/>
  <c r="BF97" i="155"/>
  <c r="BE97" i="155"/>
  <c r="BD97" i="155"/>
  <c r="BC97" i="155"/>
  <c r="BB97" i="155"/>
  <c r="BA97" i="155"/>
  <c r="AZ97" i="155"/>
  <c r="AY97" i="155"/>
  <c r="AX97" i="155"/>
  <c r="AW97" i="155"/>
  <c r="AV97" i="155"/>
  <c r="AU97" i="155"/>
  <c r="AT97" i="155"/>
  <c r="AS97" i="155"/>
  <c r="AR97" i="155"/>
  <c r="AQ97" i="155"/>
  <c r="AP97" i="155"/>
  <c r="AO97" i="155"/>
  <c r="AN97" i="155"/>
  <c r="AM97" i="155"/>
  <c r="AL97" i="155"/>
  <c r="AK97" i="155"/>
  <c r="AJ97" i="155"/>
  <c r="AI97" i="155"/>
  <c r="AH97" i="155"/>
  <c r="AG97" i="155"/>
  <c r="AF97" i="155"/>
  <c r="AE97" i="155"/>
  <c r="AD97" i="155"/>
  <c r="AC97" i="155"/>
  <c r="AB97" i="155"/>
  <c r="AA97" i="155"/>
  <c r="Z97" i="155"/>
  <c r="Y97" i="155"/>
  <c r="X97" i="155"/>
  <c r="W97" i="155"/>
  <c r="V97" i="155"/>
  <c r="U97" i="155"/>
  <c r="T97" i="155"/>
  <c r="S97" i="155"/>
  <c r="R97" i="155"/>
  <c r="R91" i="155"/>
  <c r="Q97" i="155"/>
  <c r="P97" i="155"/>
  <c r="O97" i="155"/>
  <c r="N97" i="155"/>
  <c r="M97" i="155"/>
  <c r="L97" i="155"/>
  <c r="K97" i="155"/>
  <c r="J97" i="155"/>
  <c r="I97" i="155"/>
  <c r="H97" i="155"/>
  <c r="G97" i="155"/>
  <c r="F97" i="155"/>
  <c r="E97" i="155"/>
  <c r="D97" i="155"/>
  <c r="C97" i="155"/>
  <c r="B97" i="155"/>
  <c r="B91" i="155"/>
  <c r="BN92" i="155"/>
  <c r="BM92" i="155"/>
  <c r="BL92" i="155"/>
  <c r="BL91" i="155"/>
  <c r="BK92" i="155"/>
  <c r="BJ92" i="155"/>
  <c r="BI92" i="155"/>
  <c r="BH92" i="155"/>
  <c r="BH91" i="155"/>
  <c r="BG92" i="155"/>
  <c r="BG91" i="155"/>
  <c r="BF92" i="155"/>
  <c r="BF91" i="155"/>
  <c r="BE92" i="155"/>
  <c r="BE91" i="155"/>
  <c r="BD92" i="155"/>
  <c r="BD91" i="155"/>
  <c r="BC92" i="155"/>
  <c r="BC91" i="155"/>
  <c r="BB92" i="155"/>
  <c r="BA92" i="155"/>
  <c r="BA91" i="155"/>
  <c r="AZ92" i="155"/>
  <c r="AZ91" i="155"/>
  <c r="AY92" i="155"/>
  <c r="AY91" i="155"/>
  <c r="AX92" i="155"/>
  <c r="AW92" i="155"/>
  <c r="AV92" i="155"/>
  <c r="AU92" i="155"/>
  <c r="AT92" i="155"/>
  <c r="AS92" i="155"/>
  <c r="AR92" i="155"/>
  <c r="AR91" i="155"/>
  <c r="AQ92" i="155"/>
  <c r="AQ91" i="155"/>
  <c r="AP92" i="155"/>
  <c r="AO92" i="155"/>
  <c r="AO91" i="155"/>
  <c r="AN92" i="155"/>
  <c r="AN91" i="155"/>
  <c r="AM92" i="155"/>
  <c r="AM91" i="155"/>
  <c r="AL92" i="155"/>
  <c r="AK92" i="155"/>
  <c r="AJ92" i="155"/>
  <c r="AI92" i="155"/>
  <c r="AH92" i="155"/>
  <c r="AG92" i="155"/>
  <c r="AF92" i="155"/>
  <c r="AE92" i="155"/>
  <c r="AD92" i="155"/>
  <c r="AC92" i="155"/>
  <c r="AB92" i="155"/>
  <c r="AB91" i="155"/>
  <c r="AA92" i="155"/>
  <c r="AA91" i="155"/>
  <c r="Z92" i="155"/>
  <c r="Y92" i="155"/>
  <c r="Y91" i="155"/>
  <c r="X92" i="155"/>
  <c r="X91" i="155"/>
  <c r="W92" i="155"/>
  <c r="W91" i="155"/>
  <c r="V92" i="155"/>
  <c r="U92" i="155"/>
  <c r="T92" i="155"/>
  <c r="S92" i="155"/>
  <c r="R92" i="155"/>
  <c r="Q92" i="155"/>
  <c r="P92" i="155"/>
  <c r="P91" i="155"/>
  <c r="O92" i="155"/>
  <c r="N92" i="155"/>
  <c r="M92" i="155"/>
  <c r="L92" i="155"/>
  <c r="L91" i="155"/>
  <c r="K92" i="155"/>
  <c r="K91" i="155"/>
  <c r="J92" i="155"/>
  <c r="J91" i="155"/>
  <c r="I92" i="155"/>
  <c r="I91" i="155"/>
  <c r="H92" i="155"/>
  <c r="H91" i="155"/>
  <c r="G92" i="155"/>
  <c r="G91" i="155"/>
  <c r="F92" i="155"/>
  <c r="E92" i="155"/>
  <c r="E91" i="155"/>
  <c r="D92" i="155"/>
  <c r="D91" i="155"/>
  <c r="C92" i="155"/>
  <c r="B92" i="155"/>
  <c r="BI91" i="155"/>
  <c r="AS91" i="155"/>
  <c r="AP91" i="155"/>
  <c r="AF91" i="155"/>
  <c r="AC91" i="155"/>
  <c r="Z91" i="155"/>
  <c r="M91" i="155"/>
  <c r="BN83" i="155"/>
  <c r="BM83" i="155"/>
  <c r="BL83" i="155"/>
  <c r="BK83" i="155"/>
  <c r="BJ83" i="155"/>
  <c r="BI83" i="155"/>
  <c r="BH83" i="155"/>
  <c r="BG83" i="155"/>
  <c r="BF83" i="155"/>
  <c r="BE83" i="155"/>
  <c r="BD83" i="155"/>
  <c r="BC83" i="155"/>
  <c r="BB83" i="155"/>
  <c r="BA83" i="155"/>
  <c r="AZ83" i="155"/>
  <c r="AY83" i="155"/>
  <c r="AX83" i="155"/>
  <c r="AW83" i="155"/>
  <c r="AW78" i="155"/>
  <c r="AV83" i="155"/>
  <c r="AU83" i="155"/>
  <c r="AT83" i="155"/>
  <c r="AS83" i="155"/>
  <c r="AR83" i="155"/>
  <c r="AQ83" i="155"/>
  <c r="AP83" i="155"/>
  <c r="AO83" i="155"/>
  <c r="AN83" i="155"/>
  <c r="AM83" i="155"/>
  <c r="AL83" i="155"/>
  <c r="AK83" i="155"/>
  <c r="AJ83" i="155"/>
  <c r="AI83" i="155"/>
  <c r="AH83" i="155"/>
  <c r="AG83" i="155"/>
  <c r="AG78" i="155"/>
  <c r="AF83" i="155"/>
  <c r="AE83" i="155"/>
  <c r="AD83" i="155"/>
  <c r="AC83" i="155"/>
  <c r="AB83" i="155"/>
  <c r="AA83" i="155"/>
  <c r="Z83" i="155"/>
  <c r="Y83" i="155"/>
  <c r="X83" i="155"/>
  <c r="W83" i="155"/>
  <c r="V83" i="155"/>
  <c r="U83" i="155"/>
  <c r="T83" i="155"/>
  <c r="T78" i="155"/>
  <c r="S83" i="155"/>
  <c r="R83" i="155"/>
  <c r="Q83" i="155"/>
  <c r="Q78" i="155"/>
  <c r="P83" i="155"/>
  <c r="O83" i="155"/>
  <c r="N83" i="155"/>
  <c r="M83" i="155"/>
  <c r="L83" i="155"/>
  <c r="K83" i="155"/>
  <c r="J83" i="155"/>
  <c r="I83" i="155"/>
  <c r="H83" i="155"/>
  <c r="G83" i="155"/>
  <c r="F83" i="155"/>
  <c r="E83" i="155"/>
  <c r="D83" i="155"/>
  <c r="C83" i="155"/>
  <c r="B83" i="155"/>
  <c r="BN79" i="155"/>
  <c r="BN78" i="155"/>
  <c r="BM79" i="155"/>
  <c r="BL79" i="155"/>
  <c r="BK79" i="155"/>
  <c r="BK78" i="155"/>
  <c r="BJ79" i="155"/>
  <c r="BI79" i="155"/>
  <c r="BI78" i="155"/>
  <c r="BH79" i="155"/>
  <c r="BH78" i="155"/>
  <c r="BG79" i="155"/>
  <c r="BG78" i="155"/>
  <c r="BF79" i="155"/>
  <c r="BF78" i="155"/>
  <c r="BE79" i="155"/>
  <c r="BE78" i="155"/>
  <c r="BD79" i="155"/>
  <c r="BC79" i="155"/>
  <c r="BC78" i="155"/>
  <c r="BB79" i="155"/>
  <c r="BA79" i="155"/>
  <c r="BA78" i="155"/>
  <c r="AZ79" i="155"/>
  <c r="AY79" i="155"/>
  <c r="AX79" i="155"/>
  <c r="AX78" i="155"/>
  <c r="AW79" i="155"/>
  <c r="AV79" i="155"/>
  <c r="AU79" i="155"/>
  <c r="AU78" i="155"/>
  <c r="AT79" i="155"/>
  <c r="AS79" i="155"/>
  <c r="AR79" i="155"/>
  <c r="AQ79" i="155"/>
  <c r="AP79" i="155"/>
  <c r="AO79" i="155"/>
  <c r="AO78" i="155"/>
  <c r="AN79" i="155"/>
  <c r="AN78" i="155"/>
  <c r="AM79" i="155"/>
  <c r="AM78" i="155"/>
  <c r="AL79" i="155"/>
  <c r="AK79" i="155"/>
  <c r="AK78" i="155"/>
  <c r="AJ79" i="155"/>
  <c r="AI79" i="155"/>
  <c r="AI78" i="155"/>
  <c r="AH79" i="155"/>
  <c r="AH78" i="155"/>
  <c r="AG79" i="155"/>
  <c r="AF79" i="155"/>
  <c r="AE79" i="155"/>
  <c r="AE78" i="155"/>
  <c r="AD79" i="155"/>
  <c r="AC79" i="155"/>
  <c r="AC78" i="155"/>
  <c r="AB79" i="155"/>
  <c r="AB78" i="155"/>
  <c r="AA79" i="155"/>
  <c r="AA78" i="155"/>
  <c r="Z79" i="155"/>
  <c r="Z78" i="155"/>
  <c r="Y79" i="155"/>
  <c r="Y78" i="155"/>
  <c r="X79" i="155"/>
  <c r="X78" i="155"/>
  <c r="W79" i="155"/>
  <c r="W78" i="155"/>
  <c r="V79" i="155"/>
  <c r="U79" i="155"/>
  <c r="T79" i="155"/>
  <c r="S79" i="155"/>
  <c r="S78" i="155"/>
  <c r="R79" i="155"/>
  <c r="R78" i="155"/>
  <c r="Q79" i="155"/>
  <c r="P79" i="155"/>
  <c r="O79" i="155"/>
  <c r="O78" i="155"/>
  <c r="N79" i="155"/>
  <c r="M79" i="155"/>
  <c r="L79" i="155"/>
  <c r="L78" i="155"/>
  <c r="K79" i="155"/>
  <c r="K78" i="155"/>
  <c r="K65" i="155"/>
  <c r="J79" i="155"/>
  <c r="J78" i="155"/>
  <c r="J65" i="155"/>
  <c r="I79" i="155"/>
  <c r="I78" i="155"/>
  <c r="I65" i="155"/>
  <c r="H79" i="155"/>
  <c r="G79" i="155"/>
  <c r="G78" i="155"/>
  <c r="F79" i="155"/>
  <c r="E79" i="155"/>
  <c r="D79" i="155"/>
  <c r="C79" i="155"/>
  <c r="B79" i="155"/>
  <c r="B78" i="155"/>
  <c r="BL78" i="155"/>
  <c r="AZ78" i="155"/>
  <c r="AY78" i="155"/>
  <c r="AV78" i="155"/>
  <c r="AS78" i="155"/>
  <c r="AR78" i="155"/>
  <c r="AQ78" i="155"/>
  <c r="AP78" i="155"/>
  <c r="AF78" i="155"/>
  <c r="P78" i="155"/>
  <c r="M78" i="155"/>
  <c r="E78" i="155"/>
  <c r="D78" i="155"/>
  <c r="C78" i="155"/>
  <c r="BN74" i="155"/>
  <c r="BM74" i="155"/>
  <c r="BL74" i="155"/>
  <c r="BK74" i="155"/>
  <c r="BJ74" i="155"/>
  <c r="BI74" i="155"/>
  <c r="BH74" i="155"/>
  <c r="BG74" i="155"/>
  <c r="BF74" i="155"/>
  <c r="BE74" i="155"/>
  <c r="BD74" i="155"/>
  <c r="BC74" i="155"/>
  <c r="BB74" i="155"/>
  <c r="BA74" i="155"/>
  <c r="AZ74" i="155"/>
  <c r="AY74" i="155"/>
  <c r="AX74" i="155"/>
  <c r="AW74" i="155"/>
  <c r="AV74" i="155"/>
  <c r="AU74" i="155"/>
  <c r="AU69" i="155"/>
  <c r="AU65" i="155"/>
  <c r="AT74" i="155"/>
  <c r="AS74" i="155"/>
  <c r="AR74" i="155"/>
  <c r="AQ74" i="155"/>
  <c r="AP74" i="155"/>
  <c r="AO74" i="155"/>
  <c r="AN74" i="155"/>
  <c r="AM74" i="155"/>
  <c r="AL74" i="155"/>
  <c r="AK74" i="155"/>
  <c r="AJ74" i="155"/>
  <c r="AI74" i="155"/>
  <c r="AH74" i="155"/>
  <c r="AG74" i="155"/>
  <c r="AF74" i="155"/>
  <c r="AE74" i="155"/>
  <c r="AD74" i="155"/>
  <c r="AC74" i="155"/>
  <c r="AB74" i="155"/>
  <c r="AA74" i="155"/>
  <c r="Z74" i="155"/>
  <c r="Y74" i="155"/>
  <c r="X74" i="155"/>
  <c r="W74" i="155"/>
  <c r="V74" i="155"/>
  <c r="U74" i="155"/>
  <c r="T74" i="155"/>
  <c r="S74" i="155"/>
  <c r="R74" i="155"/>
  <c r="Q74" i="155"/>
  <c r="P74" i="155"/>
  <c r="O74" i="155"/>
  <c r="N74" i="155"/>
  <c r="M74" i="155"/>
  <c r="L74" i="155"/>
  <c r="K74" i="155"/>
  <c r="J74" i="155"/>
  <c r="I74" i="155"/>
  <c r="H74" i="155"/>
  <c r="G74" i="155"/>
  <c r="F74" i="155"/>
  <c r="E74" i="155"/>
  <c r="D74" i="155"/>
  <c r="C74" i="155"/>
  <c r="B74" i="155"/>
  <c r="BN70" i="155"/>
  <c r="BN69" i="155"/>
  <c r="BM70" i="155"/>
  <c r="BL70" i="155"/>
  <c r="BK70" i="155"/>
  <c r="BJ70" i="155"/>
  <c r="BJ69" i="155"/>
  <c r="BI70" i="155"/>
  <c r="BH70" i="155"/>
  <c r="BG70" i="155"/>
  <c r="BF70" i="155"/>
  <c r="BF69" i="155"/>
  <c r="BE70" i="155"/>
  <c r="BD70" i="155"/>
  <c r="BD69" i="155"/>
  <c r="BC70" i="155"/>
  <c r="BC69" i="155"/>
  <c r="BB70" i="155"/>
  <c r="BB69" i="155"/>
  <c r="BA70" i="155"/>
  <c r="BA69" i="155"/>
  <c r="BA65" i="155"/>
  <c r="AZ70" i="155"/>
  <c r="AY70" i="155"/>
  <c r="AY69" i="155"/>
  <c r="AY65" i="155"/>
  <c r="AX70" i="155"/>
  <c r="AX69" i="155"/>
  <c r="AW70" i="155"/>
  <c r="AV70" i="155"/>
  <c r="AV69" i="155"/>
  <c r="AU70" i="155"/>
  <c r="AT70" i="155"/>
  <c r="AT69" i="155"/>
  <c r="AS70" i="155"/>
  <c r="AS69" i="155"/>
  <c r="AR70" i="155"/>
  <c r="AQ70" i="155"/>
  <c r="AP70" i="155"/>
  <c r="AO70" i="155"/>
  <c r="AN70" i="155"/>
  <c r="AM70" i="155"/>
  <c r="AL70" i="155"/>
  <c r="AL69" i="155"/>
  <c r="AK70" i="155"/>
  <c r="AK69" i="155"/>
  <c r="AK65" i="155"/>
  <c r="AJ70" i="155"/>
  <c r="AI70" i="155"/>
  <c r="AI69" i="155"/>
  <c r="AI65" i="155"/>
  <c r="AH70" i="155"/>
  <c r="AH69" i="155"/>
  <c r="AG70" i="155"/>
  <c r="AF70" i="155"/>
  <c r="AE70" i="155"/>
  <c r="AD70" i="155"/>
  <c r="AD69" i="155"/>
  <c r="AC70" i="155"/>
  <c r="AB70" i="155"/>
  <c r="AA70" i="155"/>
  <c r="Z70" i="155"/>
  <c r="Y70" i="155"/>
  <c r="X70" i="155"/>
  <c r="X69" i="155"/>
  <c r="W70" i="155"/>
  <c r="W69" i="155"/>
  <c r="W65" i="155"/>
  <c r="V70" i="155"/>
  <c r="V69" i="155"/>
  <c r="U70" i="155"/>
  <c r="U69" i="155"/>
  <c r="T70" i="155"/>
  <c r="S70" i="155"/>
  <c r="S69" i="155"/>
  <c r="S65" i="155"/>
  <c r="R70" i="155"/>
  <c r="R69" i="155"/>
  <c r="Q70" i="155"/>
  <c r="P70" i="155"/>
  <c r="P69" i="155"/>
  <c r="P65" i="155"/>
  <c r="O70" i="155"/>
  <c r="N70" i="155"/>
  <c r="N69" i="155"/>
  <c r="M70" i="155"/>
  <c r="M69" i="155"/>
  <c r="L70" i="155"/>
  <c r="K70" i="155"/>
  <c r="J70" i="155"/>
  <c r="I70" i="155"/>
  <c r="H70" i="155"/>
  <c r="G70" i="155"/>
  <c r="F70" i="155"/>
  <c r="E70" i="155"/>
  <c r="E69" i="155"/>
  <c r="E65" i="155"/>
  <c r="D70" i="155"/>
  <c r="C70" i="155"/>
  <c r="C69" i="155"/>
  <c r="C65" i="155"/>
  <c r="B70" i="155"/>
  <c r="B69" i="155"/>
  <c r="B65" i="155"/>
  <c r="BL69" i="155"/>
  <c r="BL65" i="155"/>
  <c r="BK69" i="155"/>
  <c r="BI69" i="155"/>
  <c r="BG69" i="155"/>
  <c r="BE69" i="155"/>
  <c r="AQ69" i="155"/>
  <c r="AP69" i="155"/>
  <c r="AO69" i="155"/>
  <c r="AN69" i="155"/>
  <c r="AM69" i="155"/>
  <c r="AF69" i="155"/>
  <c r="AF65" i="155"/>
  <c r="AC69" i="155"/>
  <c r="AA69" i="155"/>
  <c r="Z69" i="155"/>
  <c r="Y69" i="155"/>
  <c r="K69" i="155"/>
  <c r="J69" i="155"/>
  <c r="I69" i="155"/>
  <c r="H69" i="155"/>
  <c r="G69" i="155"/>
  <c r="F69" i="155"/>
  <c r="BK65" i="155"/>
  <c r="BN57" i="155"/>
  <c r="BM57" i="155"/>
  <c r="BL57" i="155"/>
  <c r="BK57" i="155"/>
  <c r="BJ57" i="155"/>
  <c r="BI57" i="155"/>
  <c r="BH57" i="155"/>
  <c r="BG57" i="155"/>
  <c r="BF57" i="155"/>
  <c r="BE57" i="155"/>
  <c r="BD57" i="155"/>
  <c r="BC57" i="155"/>
  <c r="BB57" i="155"/>
  <c r="BA57" i="155"/>
  <c r="AZ57" i="155"/>
  <c r="AY57" i="155"/>
  <c r="AX57" i="155"/>
  <c r="AW57" i="155"/>
  <c r="AV57" i="155"/>
  <c r="AU57" i="155"/>
  <c r="AT57" i="155"/>
  <c r="AS57" i="155"/>
  <c r="AR57" i="155"/>
  <c r="AQ57" i="155"/>
  <c r="AP57" i="155"/>
  <c r="AO57" i="155"/>
  <c r="AN57" i="155"/>
  <c r="AM57" i="155"/>
  <c r="AL57" i="155"/>
  <c r="AK57" i="155"/>
  <c r="AJ57" i="155"/>
  <c r="AI57" i="155"/>
  <c r="AH57" i="155"/>
  <c r="AG57" i="155"/>
  <c r="AF57" i="155"/>
  <c r="AE57" i="155"/>
  <c r="AD57" i="155"/>
  <c r="AC57" i="155"/>
  <c r="AB57" i="155"/>
  <c r="AA57" i="155"/>
  <c r="Z57" i="155"/>
  <c r="Y57" i="155"/>
  <c r="X57" i="155"/>
  <c r="W57" i="155"/>
  <c r="V57" i="155"/>
  <c r="U57" i="155"/>
  <c r="T57" i="155"/>
  <c r="S57" i="155"/>
  <c r="R57" i="155"/>
  <c r="Q57" i="155"/>
  <c r="P57" i="155"/>
  <c r="O57" i="155"/>
  <c r="N57" i="155"/>
  <c r="M57" i="155"/>
  <c r="L57" i="155"/>
  <c r="K57" i="155"/>
  <c r="J57" i="155"/>
  <c r="I57" i="155"/>
  <c r="H57" i="155"/>
  <c r="G57" i="155"/>
  <c r="F57" i="155"/>
  <c r="E57" i="155"/>
  <c r="D57" i="155"/>
  <c r="C57" i="155"/>
  <c r="B57" i="155"/>
  <c r="BN50" i="155"/>
  <c r="BM50" i="155"/>
  <c r="BL50" i="155"/>
  <c r="BK50" i="155"/>
  <c r="BJ50" i="155"/>
  <c r="BI50" i="155"/>
  <c r="BH50" i="155"/>
  <c r="BG50" i="155"/>
  <c r="BF50" i="155"/>
  <c r="BE50" i="155"/>
  <c r="BD50" i="155"/>
  <c r="BC50" i="155"/>
  <c r="BB50" i="155"/>
  <c r="BA50" i="155"/>
  <c r="AZ50" i="155"/>
  <c r="AY50" i="155"/>
  <c r="AX50" i="155"/>
  <c r="AW50" i="155"/>
  <c r="AV50" i="155"/>
  <c r="AU50" i="155"/>
  <c r="AT50" i="155"/>
  <c r="AS50" i="155"/>
  <c r="AR50" i="155"/>
  <c r="AQ50" i="155"/>
  <c r="AP50" i="155"/>
  <c r="AO50" i="155"/>
  <c r="AN50" i="155"/>
  <c r="AM50" i="155"/>
  <c r="AL50" i="155"/>
  <c r="AK50" i="155"/>
  <c r="AJ50" i="155"/>
  <c r="AI50" i="155"/>
  <c r="AH50" i="155"/>
  <c r="AG50" i="155"/>
  <c r="AF50" i="155"/>
  <c r="AE50" i="155"/>
  <c r="AD50" i="155"/>
  <c r="AC50" i="155"/>
  <c r="AB50" i="155"/>
  <c r="AA50" i="155"/>
  <c r="Z50" i="155"/>
  <c r="Y50" i="155"/>
  <c r="X50" i="155"/>
  <c r="W50" i="155"/>
  <c r="V50" i="155"/>
  <c r="U50" i="155"/>
  <c r="T50" i="155"/>
  <c r="S50" i="155"/>
  <c r="R50" i="155"/>
  <c r="Q50" i="155"/>
  <c r="P50" i="155"/>
  <c r="O50" i="155"/>
  <c r="N50" i="155"/>
  <c r="M50" i="155"/>
  <c r="L50" i="155"/>
  <c r="K50" i="155"/>
  <c r="J50" i="155"/>
  <c r="I50" i="155"/>
  <c r="H50" i="155"/>
  <c r="G50" i="155"/>
  <c r="F50" i="155"/>
  <c r="E50" i="155"/>
  <c r="D50" i="155"/>
  <c r="C50" i="155"/>
  <c r="B50" i="155"/>
  <c r="BN41" i="155"/>
  <c r="BM41" i="155"/>
  <c r="BL41" i="155"/>
  <c r="BK41" i="155"/>
  <c r="BJ41" i="155"/>
  <c r="BI41" i="155"/>
  <c r="BH41" i="155"/>
  <c r="BG41" i="155"/>
  <c r="BF41" i="155"/>
  <c r="BE41" i="155"/>
  <c r="BD41" i="155"/>
  <c r="BC41" i="155"/>
  <c r="BB41" i="155"/>
  <c r="BA41" i="155"/>
  <c r="AZ41" i="155"/>
  <c r="AY41" i="155"/>
  <c r="AX41" i="155"/>
  <c r="AW41" i="155"/>
  <c r="AV41" i="155"/>
  <c r="AU41" i="155"/>
  <c r="AT41" i="155"/>
  <c r="AS41" i="155"/>
  <c r="AR41" i="155"/>
  <c r="AQ41" i="155"/>
  <c r="AP41" i="155"/>
  <c r="AO41" i="155"/>
  <c r="AN41" i="155"/>
  <c r="AM41" i="155"/>
  <c r="AL41" i="155"/>
  <c r="AK41" i="155"/>
  <c r="AJ41" i="155"/>
  <c r="AI41" i="155"/>
  <c r="AH41" i="155"/>
  <c r="AG41" i="155"/>
  <c r="AF41" i="155"/>
  <c r="AE41" i="155"/>
  <c r="AD41" i="155"/>
  <c r="AC41" i="155"/>
  <c r="AB41" i="155"/>
  <c r="AA41" i="155"/>
  <c r="Z41" i="155"/>
  <c r="Y41" i="155"/>
  <c r="Y36" i="155"/>
  <c r="X41" i="155"/>
  <c r="W41" i="155"/>
  <c r="W36" i="155"/>
  <c r="V41" i="155"/>
  <c r="U41" i="155"/>
  <c r="T41" i="155"/>
  <c r="S41" i="155"/>
  <c r="R41" i="155"/>
  <c r="Q41" i="155"/>
  <c r="P41" i="155"/>
  <c r="O41" i="155"/>
  <c r="N41" i="155"/>
  <c r="M41" i="155"/>
  <c r="L41" i="155"/>
  <c r="K41" i="155"/>
  <c r="J41" i="155"/>
  <c r="I41" i="155"/>
  <c r="I36" i="155"/>
  <c r="H41" i="155"/>
  <c r="G41" i="155"/>
  <c r="G36" i="155"/>
  <c r="F41" i="155"/>
  <c r="E41" i="155"/>
  <c r="D41" i="155"/>
  <c r="C41" i="155"/>
  <c r="B41" i="155"/>
  <c r="BN37" i="155"/>
  <c r="BM37" i="155"/>
  <c r="BM36" i="155"/>
  <c r="BL37" i="155"/>
  <c r="BK37" i="155"/>
  <c r="BK36" i="155"/>
  <c r="BJ37" i="155"/>
  <c r="BJ36" i="155"/>
  <c r="BI37" i="155"/>
  <c r="BH37" i="155"/>
  <c r="BG37" i="155"/>
  <c r="BF37" i="155"/>
  <c r="BF36" i="155"/>
  <c r="BE37" i="155"/>
  <c r="BD37" i="155"/>
  <c r="BD36" i="155"/>
  <c r="BC37" i="155"/>
  <c r="BB37" i="155"/>
  <c r="BA37" i="155"/>
  <c r="AZ37" i="155"/>
  <c r="AY37" i="155"/>
  <c r="AY36" i="155"/>
  <c r="AX37" i="155"/>
  <c r="AX36" i="155"/>
  <c r="AW37" i="155"/>
  <c r="AW36" i="155"/>
  <c r="AV37" i="155"/>
  <c r="AU37" i="155"/>
  <c r="AU36" i="155"/>
  <c r="AT37" i="155"/>
  <c r="AT36" i="155"/>
  <c r="AS37" i="155"/>
  <c r="AR37" i="155"/>
  <c r="AR36" i="155"/>
  <c r="AQ37" i="155"/>
  <c r="AP37" i="155"/>
  <c r="AP36" i="155"/>
  <c r="AO37" i="155"/>
  <c r="AN37" i="155"/>
  <c r="AN36" i="155"/>
  <c r="AM37" i="155"/>
  <c r="AL37" i="155"/>
  <c r="AL36" i="155"/>
  <c r="AK37" i="155"/>
  <c r="AJ37" i="155"/>
  <c r="AJ36" i="155"/>
  <c r="AI37" i="155"/>
  <c r="AI36" i="155"/>
  <c r="AH37" i="155"/>
  <c r="AG37" i="155"/>
  <c r="AG36" i="155"/>
  <c r="AF37" i="155"/>
  <c r="AE37" i="155"/>
  <c r="AE36" i="155"/>
  <c r="AD37" i="155"/>
  <c r="AD36" i="155"/>
  <c r="AC37" i="155"/>
  <c r="AB37" i="155"/>
  <c r="AA37" i="155"/>
  <c r="Z37" i="155"/>
  <c r="Z36" i="155"/>
  <c r="Y37" i="155"/>
  <c r="X37" i="155"/>
  <c r="X36" i="155"/>
  <c r="W37" i="155"/>
  <c r="V37" i="155"/>
  <c r="U37" i="155"/>
  <c r="T37" i="155"/>
  <c r="S37" i="155"/>
  <c r="R37" i="155"/>
  <c r="R36" i="155"/>
  <c r="Q37" i="155"/>
  <c r="Q36" i="155"/>
  <c r="P37" i="155"/>
  <c r="O37" i="155"/>
  <c r="O36" i="155"/>
  <c r="N37" i="155"/>
  <c r="N36" i="155"/>
  <c r="M37" i="155"/>
  <c r="L37" i="155"/>
  <c r="L36" i="155"/>
  <c r="K37" i="155"/>
  <c r="J37" i="155"/>
  <c r="J36" i="155"/>
  <c r="I37" i="155"/>
  <c r="H37" i="155"/>
  <c r="H36" i="155"/>
  <c r="G37" i="155"/>
  <c r="F37" i="155"/>
  <c r="E37" i="155"/>
  <c r="D37" i="155"/>
  <c r="D36" i="155"/>
  <c r="C37" i="155"/>
  <c r="C36" i="155"/>
  <c r="B37" i="155"/>
  <c r="BH36" i="155"/>
  <c r="BB36" i="155"/>
  <c r="BA36" i="155"/>
  <c r="AZ36" i="155"/>
  <c r="AK36" i="155"/>
  <c r="AB36" i="155"/>
  <c r="V36" i="155"/>
  <c r="U36" i="155"/>
  <c r="T36" i="155"/>
  <c r="S36" i="155"/>
  <c r="F36" i="155"/>
  <c r="E36" i="155"/>
  <c r="BN31" i="155"/>
  <c r="BM31" i="155"/>
  <c r="BL31" i="155"/>
  <c r="BK31" i="155"/>
  <c r="BJ31" i="155"/>
  <c r="BI31" i="155"/>
  <c r="BH31" i="155"/>
  <c r="BG31" i="155"/>
  <c r="BF31" i="155"/>
  <c r="BE31" i="155"/>
  <c r="BE26" i="155"/>
  <c r="BD31" i="155"/>
  <c r="BC31" i="155"/>
  <c r="BB31" i="155"/>
  <c r="BA31" i="155"/>
  <c r="AZ31" i="155"/>
  <c r="AY31" i="155"/>
  <c r="AY26" i="155"/>
  <c r="AX31" i="155"/>
  <c r="AW31" i="155"/>
  <c r="AV31" i="155"/>
  <c r="AU31" i="155"/>
  <c r="AT31" i="155"/>
  <c r="AS31" i="155"/>
  <c r="AR31" i="155"/>
  <c r="AQ31" i="155"/>
  <c r="AP31" i="155"/>
  <c r="AO31" i="155"/>
  <c r="AN31" i="155"/>
  <c r="AM31" i="155"/>
  <c r="AM26" i="155"/>
  <c r="AL31" i="155"/>
  <c r="AK31" i="155"/>
  <c r="AJ31" i="155"/>
  <c r="AI31" i="155"/>
  <c r="AI26" i="155"/>
  <c r="AH31" i="155"/>
  <c r="AG31" i="155"/>
  <c r="AF31" i="155"/>
  <c r="AE31" i="155"/>
  <c r="AD31" i="155"/>
  <c r="AC31" i="155"/>
  <c r="AB31" i="155"/>
  <c r="AA31" i="155"/>
  <c r="Z31" i="155"/>
  <c r="Y31" i="155"/>
  <c r="X31" i="155"/>
  <c r="W31" i="155"/>
  <c r="V31" i="155"/>
  <c r="U31" i="155"/>
  <c r="T31" i="155"/>
  <c r="S31" i="155"/>
  <c r="S26" i="155"/>
  <c r="R31" i="155"/>
  <c r="Q31" i="155"/>
  <c r="P31" i="155"/>
  <c r="O31" i="155"/>
  <c r="N31" i="155"/>
  <c r="M31" i="155"/>
  <c r="L31" i="155"/>
  <c r="K31" i="155"/>
  <c r="J31" i="155"/>
  <c r="I31" i="155"/>
  <c r="I26" i="155"/>
  <c r="H31" i="155"/>
  <c r="H26" i="155"/>
  <c r="H18" i="155"/>
  <c r="G31" i="155"/>
  <c r="G26" i="155"/>
  <c r="G18" i="155"/>
  <c r="F31" i="155"/>
  <c r="E31" i="155"/>
  <c r="D31" i="155"/>
  <c r="C31" i="155"/>
  <c r="C26" i="155"/>
  <c r="B31" i="155"/>
  <c r="BN27" i="155"/>
  <c r="BM27" i="155"/>
  <c r="BL27" i="155"/>
  <c r="BL26" i="155"/>
  <c r="BK27" i="155"/>
  <c r="BJ27" i="155"/>
  <c r="BJ26" i="155"/>
  <c r="BI27" i="155"/>
  <c r="BI26" i="155"/>
  <c r="BH27" i="155"/>
  <c r="BG27" i="155"/>
  <c r="BG26" i="155"/>
  <c r="BF27" i="155"/>
  <c r="BE27" i="155"/>
  <c r="BD27" i="155"/>
  <c r="BC27" i="155"/>
  <c r="BB27" i="155"/>
  <c r="BB26" i="155"/>
  <c r="BA27" i="155"/>
  <c r="AZ27" i="155"/>
  <c r="AZ26" i="155"/>
  <c r="AY27" i="155"/>
  <c r="AX27" i="155"/>
  <c r="AW27" i="155"/>
  <c r="AV27" i="155"/>
  <c r="AV26" i="155"/>
  <c r="AU27" i="155"/>
  <c r="AU26" i="155"/>
  <c r="AU18" i="155"/>
  <c r="AT27" i="155"/>
  <c r="AT26" i="155"/>
  <c r="AS27" i="155"/>
  <c r="AS26" i="155"/>
  <c r="AR27" i="155"/>
  <c r="AQ27" i="155"/>
  <c r="AQ26" i="155"/>
  <c r="AP27" i="155"/>
  <c r="AO27" i="155"/>
  <c r="AO26" i="155"/>
  <c r="AN27" i="155"/>
  <c r="AN26" i="155"/>
  <c r="AN18" i="155"/>
  <c r="AM27" i="155"/>
  <c r="AL27" i="155"/>
  <c r="AK27" i="155"/>
  <c r="AJ27" i="155"/>
  <c r="AJ26" i="155"/>
  <c r="AI27" i="155"/>
  <c r="AH27" i="155"/>
  <c r="AG27" i="155"/>
  <c r="AF27" i="155"/>
  <c r="AF26" i="155"/>
  <c r="AE27" i="155"/>
  <c r="AE26" i="155"/>
  <c r="AE18" i="155"/>
  <c r="AD27" i="155"/>
  <c r="AD26" i="155"/>
  <c r="AC27" i="155"/>
  <c r="AC26" i="155"/>
  <c r="AB27" i="155"/>
  <c r="AA27" i="155"/>
  <c r="AA26" i="155"/>
  <c r="Z27" i="155"/>
  <c r="Y27" i="155"/>
  <c r="Y26" i="155"/>
  <c r="X27" i="155"/>
  <c r="W27" i="155"/>
  <c r="V27" i="155"/>
  <c r="V26" i="155"/>
  <c r="U27" i="155"/>
  <c r="T27" i="155"/>
  <c r="T26" i="155"/>
  <c r="S27" i="155"/>
  <c r="R27" i="155"/>
  <c r="Q27" i="155"/>
  <c r="P27" i="155"/>
  <c r="P26" i="155"/>
  <c r="O27" i="155"/>
  <c r="N27" i="155"/>
  <c r="N26" i="155"/>
  <c r="M27" i="155"/>
  <c r="M26" i="155"/>
  <c r="L27" i="155"/>
  <c r="K27" i="155"/>
  <c r="K26" i="155"/>
  <c r="J27" i="155"/>
  <c r="I27" i="155"/>
  <c r="H27" i="155"/>
  <c r="G27" i="155"/>
  <c r="F27" i="155"/>
  <c r="E27" i="155"/>
  <c r="D27" i="155"/>
  <c r="D26" i="155"/>
  <c r="C27" i="155"/>
  <c r="B27" i="155"/>
  <c r="BN26" i="155"/>
  <c r="BM26" i="155"/>
  <c r="BK26" i="155"/>
  <c r="BD26" i="155"/>
  <c r="BD18" i="155"/>
  <c r="BC26" i="155"/>
  <c r="BA26" i="155"/>
  <c r="BA18" i="155"/>
  <c r="AX26" i="155"/>
  <c r="AW26" i="155"/>
  <c r="AL26" i="155"/>
  <c r="AH26" i="155"/>
  <c r="AG26" i="155"/>
  <c r="X26" i="155"/>
  <c r="X18" i="155"/>
  <c r="W26" i="155"/>
  <c r="W18" i="155"/>
  <c r="U26" i="155"/>
  <c r="R26" i="155"/>
  <c r="Q26" i="155"/>
  <c r="Q18" i="155"/>
  <c r="O26" i="155"/>
  <c r="F26" i="155"/>
  <c r="F18" i="155"/>
  <c r="B26" i="155"/>
  <c r="BN13" i="155"/>
  <c r="BM13" i="155"/>
  <c r="BL13" i="155"/>
  <c r="BK13" i="155"/>
  <c r="BJ13" i="155"/>
  <c r="BJ8" i="155"/>
  <c r="BI13" i="155"/>
  <c r="BH13" i="155"/>
  <c r="BG13" i="155"/>
  <c r="BF13" i="155"/>
  <c r="BE13" i="155"/>
  <c r="BD13" i="155"/>
  <c r="BC13" i="155"/>
  <c r="BC8" i="155"/>
  <c r="BB13" i="155"/>
  <c r="BA13" i="155"/>
  <c r="AZ13" i="155"/>
  <c r="AY13" i="155"/>
  <c r="AX13" i="155"/>
  <c r="AW13" i="155"/>
  <c r="AV13" i="155"/>
  <c r="AU13" i="155"/>
  <c r="AT13" i="155"/>
  <c r="AT8" i="155"/>
  <c r="AS13" i="155"/>
  <c r="AS8" i="155"/>
  <c r="AR13" i="155"/>
  <c r="AQ13" i="155"/>
  <c r="AP13" i="155"/>
  <c r="AO13" i="155"/>
  <c r="AN13" i="155"/>
  <c r="AM13" i="155"/>
  <c r="AM8" i="155"/>
  <c r="AL13" i="155"/>
  <c r="AK13" i="155"/>
  <c r="AJ13" i="155"/>
  <c r="AI13" i="155"/>
  <c r="AH13" i="155"/>
  <c r="AG13" i="155"/>
  <c r="AF13" i="155"/>
  <c r="AE13" i="155"/>
  <c r="AD13" i="155"/>
  <c r="AD8" i="155"/>
  <c r="AC13" i="155"/>
  <c r="AB13" i="155"/>
  <c r="AA13" i="155"/>
  <c r="Z13" i="155"/>
  <c r="Y13" i="155"/>
  <c r="X13" i="155"/>
  <c r="W13" i="155"/>
  <c r="W8" i="155"/>
  <c r="V13" i="155"/>
  <c r="U13" i="155"/>
  <c r="T13" i="155"/>
  <c r="S13" i="155"/>
  <c r="R13" i="155"/>
  <c r="Q13" i="155"/>
  <c r="P13" i="155"/>
  <c r="O13" i="155"/>
  <c r="N13" i="155"/>
  <c r="N8" i="155"/>
  <c r="M13" i="155"/>
  <c r="M8" i="155"/>
  <c r="L13" i="155"/>
  <c r="K13" i="155"/>
  <c r="J13" i="155"/>
  <c r="I13" i="155"/>
  <c r="H13" i="155"/>
  <c r="G13" i="155"/>
  <c r="G8" i="155"/>
  <c r="F13" i="155"/>
  <c r="E13" i="155"/>
  <c r="D13" i="155"/>
  <c r="C13" i="155"/>
  <c r="B13" i="155"/>
  <c r="BN9" i="155"/>
  <c r="BN8" i="155"/>
  <c r="BM9" i="155"/>
  <c r="BM8" i="155"/>
  <c r="BL9" i="155"/>
  <c r="BK9" i="155"/>
  <c r="BJ9" i="155"/>
  <c r="BI9" i="155"/>
  <c r="BH9" i="155"/>
  <c r="BG9" i="155"/>
  <c r="BF9" i="155"/>
  <c r="BE9" i="155"/>
  <c r="BD9" i="155"/>
  <c r="BD8" i="155"/>
  <c r="BC9" i="155"/>
  <c r="BB9" i="155"/>
  <c r="BB8" i="155"/>
  <c r="BA9" i="155"/>
  <c r="BA8" i="155"/>
  <c r="AZ9" i="155"/>
  <c r="AZ8" i="155"/>
  <c r="AY9" i="155"/>
  <c r="AY8" i="155"/>
  <c r="AX9" i="155"/>
  <c r="AX8" i="155"/>
  <c r="AW9" i="155"/>
  <c r="AW8" i="155"/>
  <c r="AV9" i="155"/>
  <c r="AU9" i="155"/>
  <c r="AT9" i="155"/>
  <c r="AS9" i="155"/>
  <c r="AR9" i="155"/>
  <c r="AR8" i="155"/>
  <c r="AQ9" i="155"/>
  <c r="AP9" i="155"/>
  <c r="AP8" i="155"/>
  <c r="AO9" i="155"/>
  <c r="AN9" i="155"/>
  <c r="AN8" i="155"/>
  <c r="AM9" i="155"/>
  <c r="AL9" i="155"/>
  <c r="AK9" i="155"/>
  <c r="AK8" i="155"/>
  <c r="AJ9" i="155"/>
  <c r="AJ8" i="155"/>
  <c r="AI9" i="155"/>
  <c r="AI8" i="155"/>
  <c r="AH9" i="155"/>
  <c r="AH8" i="155"/>
  <c r="AG9" i="155"/>
  <c r="AG8" i="155"/>
  <c r="AF9" i="155"/>
  <c r="AE9" i="155"/>
  <c r="AD9" i="155"/>
  <c r="AC9" i="155"/>
  <c r="AB9" i="155"/>
  <c r="AA9" i="155"/>
  <c r="Z9" i="155"/>
  <c r="Y9" i="155"/>
  <c r="X9" i="155"/>
  <c r="X8" i="155"/>
  <c r="W9" i="155"/>
  <c r="V9" i="155"/>
  <c r="U9" i="155"/>
  <c r="U8" i="155"/>
  <c r="T9" i="155"/>
  <c r="T8" i="155"/>
  <c r="S9" i="155"/>
  <c r="S8" i="155"/>
  <c r="R9" i="155"/>
  <c r="R8" i="155"/>
  <c r="Q9" i="155"/>
  <c r="Q8" i="155"/>
  <c r="P9" i="155"/>
  <c r="O9" i="155"/>
  <c r="N9" i="155"/>
  <c r="M9" i="155"/>
  <c r="L9" i="155"/>
  <c r="L8" i="155"/>
  <c r="K9" i="155"/>
  <c r="J9" i="155"/>
  <c r="J8" i="155"/>
  <c r="I9" i="155"/>
  <c r="H9" i="155"/>
  <c r="H8" i="155"/>
  <c r="G9" i="155"/>
  <c r="F9" i="155"/>
  <c r="F8" i="155"/>
  <c r="E9" i="155"/>
  <c r="E8" i="155"/>
  <c r="D9" i="155"/>
  <c r="D8" i="155"/>
  <c r="C9" i="155"/>
  <c r="C8" i="155"/>
  <c r="B9" i="155"/>
  <c r="B8" i="155"/>
  <c r="BI8" i="155"/>
  <c r="BH8" i="155"/>
  <c r="BG8" i="155"/>
  <c r="BF8" i="155"/>
  <c r="AQ8" i="155"/>
  <c r="AL8" i="155"/>
  <c r="AC8" i="155"/>
  <c r="AB8" i="155"/>
  <c r="AA8" i="155"/>
  <c r="Z8" i="155"/>
  <c r="V8" i="155"/>
  <c r="K8" i="155"/>
  <c r="R120" i="155"/>
  <c r="P132" i="155"/>
  <c r="AU146" i="155"/>
  <c r="AA146" i="155"/>
  <c r="BL36" i="155"/>
  <c r="BL18" i="155"/>
  <c r="Y65" i="155"/>
  <c r="C91" i="155"/>
  <c r="C6" i="155"/>
  <c r="AI91" i="155"/>
  <c r="O132" i="155"/>
  <c r="O118" i="155"/>
  <c r="G147" i="155"/>
  <c r="G146" i="155"/>
  <c r="W147" i="155"/>
  <c r="W146" i="155"/>
  <c r="AM147" i="155"/>
  <c r="AM146" i="155"/>
  <c r="BC147" i="155"/>
  <c r="F147" i="155"/>
  <c r="V147" i="155"/>
  <c r="V146" i="155"/>
  <c r="AL147" i="155"/>
  <c r="AL146" i="155"/>
  <c r="BB147" i="155"/>
  <c r="BB146" i="155"/>
  <c r="O8" i="155"/>
  <c r="AE8" i="155"/>
  <c r="AU8" i="155"/>
  <c r="BK8" i="155"/>
  <c r="AW18" i="155"/>
  <c r="M36" i="155"/>
  <c r="M18" i="155"/>
  <c r="M6" i="155"/>
  <c r="AC36" i="155"/>
  <c r="AC18" i="155"/>
  <c r="AC6" i="155"/>
  <c r="AS36" i="155"/>
  <c r="AS18" i="155"/>
  <c r="AS6" i="155"/>
  <c r="BI36" i="155"/>
  <c r="BI18" i="155"/>
  <c r="BI6" i="155"/>
  <c r="Q69" i="155"/>
  <c r="Q65" i="155"/>
  <c r="AG69" i="155"/>
  <c r="AG65" i="155"/>
  <c r="AW69" i="155"/>
  <c r="AW65" i="155"/>
  <c r="BM69" i="155"/>
  <c r="F78" i="155"/>
  <c r="V78" i="155"/>
  <c r="AL78" i="155"/>
  <c r="AL65" i="155"/>
  <c r="BB78" i="155"/>
  <c r="BB65" i="155"/>
  <c r="U78" i="155"/>
  <c r="T91" i="155"/>
  <c r="AJ91" i="155"/>
  <c r="D104" i="155"/>
  <c r="AJ104" i="155"/>
  <c r="C104" i="155"/>
  <c r="S104" i="155"/>
  <c r="BM120" i="155"/>
  <c r="BM118" i="155"/>
  <c r="H147" i="155"/>
  <c r="H146" i="155"/>
  <c r="X147" i="155"/>
  <c r="X146" i="155"/>
  <c r="AN147" i="155"/>
  <c r="AN146" i="155"/>
  <c r="L158" i="155"/>
  <c r="AB158" i="155"/>
  <c r="AR158" i="155"/>
  <c r="BH158" i="155"/>
  <c r="BH146" i="155"/>
  <c r="K158" i="155"/>
  <c r="AA158" i="155"/>
  <c r="AV8" i="155"/>
  <c r="BC132" i="155"/>
  <c r="BD78" i="155"/>
  <c r="BD65" i="155"/>
  <c r="BD6" i="155"/>
  <c r="BF147" i="155"/>
  <c r="L26" i="155"/>
  <c r="L18" i="155"/>
  <c r="AF36" i="155"/>
  <c r="AF18" i="155"/>
  <c r="AZ69" i="155"/>
  <c r="AZ65" i="155"/>
  <c r="BN36" i="155"/>
  <c r="BN18" i="155"/>
  <c r="G65" i="155"/>
  <c r="Z104" i="155"/>
  <c r="AF132" i="155"/>
  <c r="AF118" i="155"/>
  <c r="AF176" i="155"/>
  <c r="AQ65" i="155"/>
  <c r="I120" i="155"/>
  <c r="Y120" i="155"/>
  <c r="AO120" i="155"/>
  <c r="BE120" i="155"/>
  <c r="BN158" i="155"/>
  <c r="BN146" i="155"/>
  <c r="U65" i="155"/>
  <c r="U6" i="155"/>
  <c r="W6" i="155"/>
  <c r="AG18" i="155"/>
  <c r="BF65" i="155"/>
  <c r="U120" i="155"/>
  <c r="AK120" i="155"/>
  <c r="AB132" i="155"/>
  <c r="P146" i="155"/>
  <c r="BL8" i="155"/>
  <c r="BL6" i="155"/>
  <c r="S120" i="155"/>
  <c r="S118" i="155"/>
  <c r="J147" i="155"/>
  <c r="Y147" i="155"/>
  <c r="Y146" i="155"/>
  <c r="AR26" i="155"/>
  <c r="AR18" i="155"/>
  <c r="AO65" i="155"/>
  <c r="P120" i="155"/>
  <c r="P118" i="155"/>
  <c r="G132" i="155"/>
  <c r="AP104" i="155"/>
  <c r="AN120" i="155"/>
  <c r="I8" i="155"/>
  <c r="Y8" i="155"/>
  <c r="AO8" i="155"/>
  <c r="BE8" i="155"/>
  <c r="Z132" i="155"/>
  <c r="Z118" i="155"/>
  <c r="BF132" i="155"/>
  <c r="AM132" i="155"/>
  <c r="AX120" i="155"/>
  <c r="P8" i="155"/>
  <c r="BF26" i="155"/>
  <c r="BF18" i="155"/>
  <c r="BF6" i="155"/>
  <c r="AC65" i="155"/>
  <c r="I147" i="155"/>
  <c r="I146" i="155"/>
  <c r="U18" i="155"/>
  <c r="BH26" i="155"/>
  <c r="BH18" i="155"/>
  <c r="AJ69" i="155"/>
  <c r="E120" i="155"/>
  <c r="BJ18" i="155"/>
  <c r="R18" i="155"/>
  <c r="B36" i="155"/>
  <c r="B18" i="155"/>
  <c r="AP65" i="155"/>
  <c r="J104" i="155"/>
  <c r="T18" i="155"/>
  <c r="T6" i="155"/>
  <c r="AM36" i="155"/>
  <c r="AM18" i="155"/>
  <c r="AM6" i="155"/>
  <c r="BC36" i="155"/>
  <c r="BC18" i="155"/>
  <c r="BC6" i="155"/>
  <c r="N104" i="155"/>
  <c r="BJ104" i="155"/>
  <c r="AQ132" i="155"/>
  <c r="AP26" i="155"/>
  <c r="U91" i="155"/>
  <c r="AO147" i="155"/>
  <c r="AO146" i="155"/>
  <c r="N18" i="155"/>
  <c r="AX18" i="155"/>
  <c r="AN65" i="155"/>
  <c r="BK158" i="155"/>
  <c r="BK146" i="155"/>
  <c r="BK18" i="155"/>
  <c r="BC65" i="155"/>
  <c r="BI147" i="155"/>
  <c r="BM18" i="155"/>
  <c r="BF104" i="155"/>
  <c r="AL18" i="155"/>
  <c r="E26" i="155"/>
  <c r="E18" i="155"/>
  <c r="E6" i="155"/>
  <c r="AK26" i="155"/>
  <c r="AK18" i="155"/>
  <c r="BE65" i="155"/>
  <c r="M65" i="155"/>
  <c r="AS65" i="155"/>
  <c r="BM78" i="155"/>
  <c r="AB120" i="155"/>
  <c r="BC158" i="155"/>
  <c r="F158" i="155"/>
  <c r="BB158" i="155"/>
  <c r="O18" i="155"/>
  <c r="O6" i="155"/>
  <c r="J26" i="155"/>
  <c r="J18" i="155"/>
  <c r="J6" i="155"/>
  <c r="AK91" i="155"/>
  <c r="AY120" i="155"/>
  <c r="AY118" i="155"/>
  <c r="H78" i="155"/>
  <c r="H65" i="155"/>
  <c r="H6" i="155"/>
  <c r="AV36" i="155"/>
  <c r="AV18" i="155"/>
  <c r="AM65" i="155"/>
  <c r="T69" i="155"/>
  <c r="T65" i="155"/>
  <c r="BC104" i="155"/>
  <c r="AT18" i="155"/>
  <c r="V65" i="155"/>
  <c r="AU158" i="155"/>
  <c r="V18" i="155"/>
  <c r="BB18" i="155"/>
  <c r="AO36" i="155"/>
  <c r="AO18" i="155"/>
  <c r="AO6" i="155"/>
  <c r="BE36" i="155"/>
  <c r="BE18" i="155"/>
  <c r="BE6" i="155"/>
  <c r="Q91" i="155"/>
  <c r="AG91" i="155"/>
  <c r="AW91" i="155"/>
  <c r="BM91" i="155"/>
  <c r="AV91" i="155"/>
  <c r="AD120" i="155"/>
  <c r="AD118" i="155"/>
  <c r="K132" i="155"/>
  <c r="BG132" i="155"/>
  <c r="M132" i="155"/>
  <c r="AC132" i="155"/>
  <c r="AS132" i="155"/>
  <c r="BI132" i="155"/>
  <c r="E147" i="155"/>
  <c r="E146" i="155"/>
  <c r="E118" i="155"/>
  <c r="U147" i="155"/>
  <c r="U146" i="155"/>
  <c r="AK147" i="155"/>
  <c r="AK146" i="155"/>
  <c r="BA147" i="155"/>
  <c r="BA146" i="155"/>
  <c r="AZ147" i="155"/>
  <c r="AZ146" i="155"/>
  <c r="AY147" i="155"/>
  <c r="AY146" i="155"/>
  <c r="AF8" i="155"/>
  <c r="AF6" i="155"/>
  <c r="AA18" i="155"/>
  <c r="Z26" i="155"/>
  <c r="Z18" i="155"/>
  <c r="Z6" i="155"/>
  <c r="AP147" i="155"/>
  <c r="AB26" i="155"/>
  <c r="AB18" i="155"/>
  <c r="P36" i="155"/>
  <c r="D69" i="155"/>
  <c r="D65" i="155"/>
  <c r="AD18" i="155"/>
  <c r="F65" i="155"/>
  <c r="AV120" i="155"/>
  <c r="BL158" i="155"/>
  <c r="BL146" i="155"/>
  <c r="AH36" i="155"/>
  <c r="AH18" i="155"/>
  <c r="AW120" i="155"/>
  <c r="AW118" i="155"/>
  <c r="AW176" i="155"/>
  <c r="P18" i="155"/>
  <c r="K36" i="155"/>
  <c r="K18" i="155"/>
  <c r="K6" i="155"/>
  <c r="AA36" i="155"/>
  <c r="AQ36" i="155"/>
  <c r="AQ18" i="155"/>
  <c r="AQ6" i="155"/>
  <c r="BG36" i="155"/>
  <c r="BG18" i="155"/>
  <c r="BG6" i="155"/>
  <c r="BI65" i="155"/>
  <c r="O69" i="155"/>
  <c r="O65" i="155"/>
  <c r="AE69" i="155"/>
  <c r="AE65" i="155"/>
  <c r="AJ78" i="155"/>
  <c r="AH91" i="155"/>
  <c r="AX91" i="155"/>
  <c r="B104" i="155"/>
  <c r="R104" i="155"/>
  <c r="AH104" i="155"/>
  <c r="AX104" i="155"/>
  <c r="BN104" i="155"/>
  <c r="Q104" i="155"/>
  <c r="AG104" i="155"/>
  <c r="AW104" i="155"/>
  <c r="BM104" i="155"/>
  <c r="AU120" i="155"/>
  <c r="BA120" i="155"/>
  <c r="BA118" i="155"/>
  <c r="BA176" i="155"/>
  <c r="L132" i="155"/>
  <c r="BH132" i="155"/>
  <c r="BH118" i="155"/>
  <c r="N132" i="155"/>
  <c r="AD132" i="155"/>
  <c r="AT132" i="155"/>
  <c r="BJ132" i="155"/>
  <c r="J158" i="155"/>
  <c r="Z158" i="155"/>
  <c r="AP158" i="155"/>
  <c r="BF158" i="155"/>
  <c r="I18" i="156"/>
  <c r="AP18" i="156"/>
  <c r="BF132" i="156"/>
  <c r="V146" i="156"/>
  <c r="J6" i="156"/>
  <c r="Q146" i="156"/>
  <c r="Y118" i="156"/>
  <c r="AG146" i="156"/>
  <c r="G18" i="156"/>
  <c r="BK120" i="156"/>
  <c r="B8" i="156"/>
  <c r="R8" i="156"/>
  <c r="AH8" i="156"/>
  <c r="AH6" i="156"/>
  <c r="AX8" i="156"/>
  <c r="BN8" i="156"/>
  <c r="AG26" i="156"/>
  <c r="AG18" i="156"/>
  <c r="AG6" i="156"/>
  <c r="AW26" i="156"/>
  <c r="AW18" i="156"/>
  <c r="AW6" i="156"/>
  <c r="Q78" i="156"/>
  <c r="Q65" i="156"/>
  <c r="Q6" i="156"/>
  <c r="AG78" i="156"/>
  <c r="AG65" i="156"/>
  <c r="AW78" i="156"/>
  <c r="BM78" i="156"/>
  <c r="BM65" i="156"/>
  <c r="AF78" i="156"/>
  <c r="AF65" i="156"/>
  <c r="Q132" i="156"/>
  <c r="AW132" i="156"/>
  <c r="BM132" i="156"/>
  <c r="I147" i="156"/>
  <c r="I146" i="156"/>
  <c r="Y147" i="156"/>
  <c r="Y146" i="156"/>
  <c r="AO147" i="156"/>
  <c r="BE147" i="156"/>
  <c r="BE146" i="156"/>
  <c r="BE118" i="156"/>
  <c r="H147" i="156"/>
  <c r="H146" i="156"/>
  <c r="X147" i="156"/>
  <c r="X146" i="156"/>
  <c r="AN147" i="156"/>
  <c r="AN146" i="156"/>
  <c r="BD147" i="156"/>
  <c r="BD146" i="156"/>
  <c r="G147" i="156"/>
  <c r="G146" i="156"/>
  <c r="G118" i="156"/>
  <c r="W147" i="156"/>
  <c r="AM147" i="156"/>
  <c r="BC147" i="156"/>
  <c r="C8" i="156"/>
  <c r="S8" i="156"/>
  <c r="AI8" i="156"/>
  <c r="AY8" i="156"/>
  <c r="AI26" i="156"/>
  <c r="AI18" i="156"/>
  <c r="AI6" i="156"/>
  <c r="I36" i="156"/>
  <c r="Y36" i="156"/>
  <c r="AO36" i="156"/>
  <c r="BE36" i="156"/>
  <c r="H36" i="156"/>
  <c r="X36" i="156"/>
  <c r="AN36" i="156"/>
  <c r="BD36" i="156"/>
  <c r="O69" i="156"/>
  <c r="O65" i="156"/>
  <c r="AE69" i="156"/>
  <c r="AE65" i="156"/>
  <c r="AU69" i="156"/>
  <c r="AU65" i="156"/>
  <c r="C78" i="156"/>
  <c r="AY78" i="156"/>
  <c r="AX78" i="156"/>
  <c r="AX65" i="156"/>
  <c r="BN78" i="156"/>
  <c r="BN65" i="156"/>
  <c r="C91" i="156"/>
  <c r="S91" i="156"/>
  <c r="AH104" i="156"/>
  <c r="I120" i="156"/>
  <c r="I118" i="156"/>
  <c r="AY132" i="156"/>
  <c r="N158" i="156"/>
  <c r="AD158" i="156"/>
  <c r="AD146" i="156"/>
  <c r="AT158" i="156"/>
  <c r="BJ158" i="156"/>
  <c r="BJ146" i="156"/>
  <c r="BB120" i="156"/>
  <c r="AW120" i="156"/>
  <c r="D132" i="156"/>
  <c r="AJ132" i="156"/>
  <c r="BB132" i="156"/>
  <c r="L147" i="156"/>
  <c r="L146" i="156"/>
  <c r="AB147" i="156"/>
  <c r="AB146" i="156"/>
  <c r="AR147" i="156"/>
  <c r="AR146" i="156"/>
  <c r="BH147" i="156"/>
  <c r="BH146" i="156"/>
  <c r="BH118" i="156"/>
  <c r="J147" i="156"/>
  <c r="D26" i="156"/>
  <c r="D18" i="156"/>
  <c r="T26" i="156"/>
  <c r="T18" i="156"/>
  <c r="AJ26" i="156"/>
  <c r="AJ18" i="156"/>
  <c r="AY104" i="156"/>
  <c r="AN120" i="156"/>
  <c r="F132" i="156"/>
  <c r="M146" i="156"/>
  <c r="AF146" i="156"/>
  <c r="AF118" i="156"/>
  <c r="V18" i="156"/>
  <c r="V6" i="156"/>
  <c r="B65" i="156"/>
  <c r="R65" i="156"/>
  <c r="F91" i="156"/>
  <c r="F6" i="156"/>
  <c r="V91" i="156"/>
  <c r="AL91" i="156"/>
  <c r="AL6" i="156"/>
  <c r="AL176" i="156"/>
  <c r="BB91" i="156"/>
  <c r="BB6" i="156"/>
  <c r="AJ91" i="156"/>
  <c r="AZ91" i="156"/>
  <c r="BI147" i="156"/>
  <c r="BI146" i="156"/>
  <c r="Q158" i="156"/>
  <c r="AW158" i="156"/>
  <c r="AW146" i="156"/>
  <c r="AH18" i="156"/>
  <c r="X8" i="156"/>
  <c r="BD8" i="156"/>
  <c r="L36" i="156"/>
  <c r="AB36" i="156"/>
  <c r="AR36" i="156"/>
  <c r="BH36" i="156"/>
  <c r="BH18" i="156"/>
  <c r="AQ18" i="156"/>
  <c r="AQ6" i="156"/>
  <c r="W132" i="156"/>
  <c r="BC132" i="156"/>
  <c r="AE147" i="156"/>
  <c r="R158" i="156"/>
  <c r="R146" i="156"/>
  <c r="AL18" i="156"/>
  <c r="BC18" i="156"/>
  <c r="AJ65" i="156"/>
  <c r="AZ65" i="156"/>
  <c r="C65" i="156"/>
  <c r="S65" i="156"/>
  <c r="AI65" i="156"/>
  <c r="J120" i="156"/>
  <c r="Z120" i="156"/>
  <c r="Z118" i="156"/>
  <c r="AP120" i="156"/>
  <c r="BF120" i="156"/>
  <c r="E120" i="156"/>
  <c r="E118" i="156"/>
  <c r="BA120" i="156"/>
  <c r="BA118" i="156"/>
  <c r="AU132" i="156"/>
  <c r="Y26" i="156"/>
  <c r="Y18" i="156"/>
  <c r="AO26" i="156"/>
  <c r="AO18" i="156"/>
  <c r="BE26" i="156"/>
  <c r="E69" i="156"/>
  <c r="E65" i="156"/>
  <c r="U69" i="156"/>
  <c r="U65" i="156"/>
  <c r="AK69" i="156"/>
  <c r="AK65" i="156"/>
  <c r="I78" i="156"/>
  <c r="I65" i="156"/>
  <c r="Y78" i="156"/>
  <c r="Y65" i="156"/>
  <c r="AO78" i="156"/>
  <c r="AO65" i="156"/>
  <c r="BE78" i="156"/>
  <c r="BE65" i="156"/>
  <c r="I91" i="156"/>
  <c r="Y91" i="156"/>
  <c r="AO91" i="156"/>
  <c r="BE91" i="156"/>
  <c r="H104" i="156"/>
  <c r="X104" i="156"/>
  <c r="AN104" i="156"/>
  <c r="BD104" i="156"/>
  <c r="G104" i="156"/>
  <c r="W104" i="156"/>
  <c r="AM104" i="156"/>
  <c r="BC104" i="156"/>
  <c r="I132" i="156"/>
  <c r="Z6" i="156"/>
  <c r="Z176" i="156"/>
  <c r="V65" i="156"/>
  <c r="AL65" i="156"/>
  <c r="J65" i="156"/>
  <c r="W120" i="156"/>
  <c r="BC120" i="156"/>
  <c r="J132" i="156"/>
  <c r="B146" i="156"/>
  <c r="AX146" i="156"/>
  <c r="S158" i="156"/>
  <c r="K8" i="156"/>
  <c r="AA8" i="156"/>
  <c r="AQ8" i="156"/>
  <c r="BG8" i="156"/>
  <c r="K65" i="156"/>
  <c r="AA65" i="156"/>
  <c r="I104" i="156"/>
  <c r="AO104" i="156"/>
  <c r="X120" i="156"/>
  <c r="M8" i="156"/>
  <c r="AC8" i="156"/>
  <c r="BI8" i="156"/>
  <c r="L26" i="156"/>
  <c r="L18" i="156"/>
  <c r="AB26" i="156"/>
  <c r="AB18" i="156"/>
  <c r="AR26" i="156"/>
  <c r="BH26" i="156"/>
  <c r="K26" i="156"/>
  <c r="K18" i="156"/>
  <c r="AA26" i="156"/>
  <c r="AA18" i="156"/>
  <c r="AA6" i="156"/>
  <c r="AQ26" i="156"/>
  <c r="BG26" i="156"/>
  <c r="BG18" i="156"/>
  <c r="B36" i="156"/>
  <c r="R36" i="156"/>
  <c r="R18" i="156"/>
  <c r="R6" i="156"/>
  <c r="BN36" i="156"/>
  <c r="BD69" i="156"/>
  <c r="BG78" i="156"/>
  <c r="L91" i="156"/>
  <c r="AB91" i="156"/>
  <c r="AR91" i="156"/>
  <c r="BH91" i="156"/>
  <c r="AQ91" i="156"/>
  <c r="AP91" i="156"/>
  <c r="AP6" i="156"/>
  <c r="K104" i="156"/>
  <c r="AW65" i="156"/>
  <c r="AD26" i="156"/>
  <c r="AT26" i="156"/>
  <c r="BJ26" i="156"/>
  <c r="BI91" i="156"/>
  <c r="BH104" i="156"/>
  <c r="P120" i="156"/>
  <c r="AF120" i="156"/>
  <c r="AV120" i="156"/>
  <c r="BL120" i="156"/>
  <c r="BL118" i="156"/>
  <c r="F147" i="156"/>
  <c r="F146" i="156"/>
  <c r="F118" i="156"/>
  <c r="AL147" i="156"/>
  <c r="AL146" i="156"/>
  <c r="AL118" i="156"/>
  <c r="BB147" i="156"/>
  <c r="BB146" i="156"/>
  <c r="BB118" i="156"/>
  <c r="BB176" i="156"/>
  <c r="U147" i="156"/>
  <c r="U146" i="156"/>
  <c r="AO158" i="156"/>
  <c r="BE158" i="156"/>
  <c r="BK8" i="156"/>
  <c r="F18" i="156"/>
  <c r="N65" i="156"/>
  <c r="AT65" i="156"/>
  <c r="BJ78" i="156"/>
  <c r="BJ65" i="156"/>
  <c r="AC132" i="156"/>
  <c r="AE120" i="156"/>
  <c r="O26" i="156"/>
  <c r="AE26" i="156"/>
  <c r="AE18" i="156"/>
  <c r="AE6" i="156"/>
  <c r="AU26" i="156"/>
  <c r="AU18" i="156"/>
  <c r="AU6" i="156"/>
  <c r="BK26" i="156"/>
  <c r="BK18" i="156"/>
  <c r="BK6" i="156"/>
  <c r="AV91" i="156"/>
  <c r="BL91" i="156"/>
  <c r="O91" i="156"/>
  <c r="O6" i="156"/>
  <c r="AE91" i="156"/>
  <c r="AU91" i="156"/>
  <c r="BK91" i="156"/>
  <c r="AB132" i="156"/>
  <c r="P132" i="156"/>
  <c r="P118" i="156"/>
  <c r="AV132" i="156"/>
  <c r="U131" i="157"/>
  <c r="AK131" i="157"/>
  <c r="BA131" i="157"/>
  <c r="BJ64" i="157"/>
  <c r="AM131" i="157"/>
  <c r="I131" i="157"/>
  <c r="AO131" i="157"/>
  <c r="AJ145" i="157"/>
  <c r="U119" i="157"/>
  <c r="U117" i="157"/>
  <c r="U175" i="157"/>
  <c r="BA119" i="157"/>
  <c r="BA117" i="157"/>
  <c r="BA175" i="157"/>
  <c r="U64" i="157"/>
  <c r="BA64" i="157"/>
  <c r="V119" i="157"/>
  <c r="AL119" i="157"/>
  <c r="AL117" i="157"/>
  <c r="BB119" i="157"/>
  <c r="W119" i="157"/>
  <c r="AM119" i="157"/>
  <c r="AM117" i="157"/>
  <c r="AM175" i="157"/>
  <c r="BC119" i="157"/>
  <c r="AI157" i="157"/>
  <c r="AI145" i="157"/>
  <c r="AI117" i="157"/>
  <c r="AI175" i="157"/>
  <c r="V8" i="157"/>
  <c r="D68" i="157"/>
  <c r="D64" i="157"/>
  <c r="D6" i="157"/>
  <c r="T68" i="157"/>
  <c r="T64" i="157"/>
  <c r="AJ68" i="157"/>
  <c r="AJ64" i="157"/>
  <c r="AZ68" i="157"/>
  <c r="AZ64" i="157"/>
  <c r="C64" i="157"/>
  <c r="S64" i="157"/>
  <c r="AI64" i="157"/>
  <c r="N90" i="157"/>
  <c r="AD90" i="157"/>
  <c r="AT90" i="157"/>
  <c r="BJ90" i="157"/>
  <c r="C119" i="157"/>
  <c r="S119" i="157"/>
  <c r="AI119" i="157"/>
  <c r="AY119" i="157"/>
  <c r="Q117" i="157"/>
  <c r="AG119" i="157"/>
  <c r="AG117" i="157"/>
  <c r="AG175" i="157"/>
  <c r="AW119" i="157"/>
  <c r="AW117" i="157"/>
  <c r="BM117" i="157"/>
  <c r="I146" i="157"/>
  <c r="I145" i="157"/>
  <c r="Y146" i="157"/>
  <c r="Y145" i="157"/>
  <c r="AO146" i="157"/>
  <c r="AO145" i="157"/>
  <c r="BE146" i="157"/>
  <c r="BE145" i="157"/>
  <c r="H146" i="157"/>
  <c r="X146" i="157"/>
  <c r="X145" i="157"/>
  <c r="AN146" i="157"/>
  <c r="AN145" i="157"/>
  <c r="BD146" i="157"/>
  <c r="BD145" i="157"/>
  <c r="O157" i="157"/>
  <c r="AE157" i="157"/>
  <c r="AU157" i="157"/>
  <c r="BK157" i="157"/>
  <c r="BK145" i="157"/>
  <c r="N157" i="157"/>
  <c r="N145" i="157"/>
  <c r="N117" i="157"/>
  <c r="AD157" i="157"/>
  <c r="AD145" i="157"/>
  <c r="AT157" i="157"/>
  <c r="BJ157" i="157"/>
  <c r="BJ145" i="157"/>
  <c r="AT77" i="157"/>
  <c r="AT64" i="157"/>
  <c r="F8" i="157"/>
  <c r="Q8" i="157"/>
  <c r="AW8" i="157"/>
  <c r="AB18" i="157"/>
  <c r="J103" i="157"/>
  <c r="Z103" i="157"/>
  <c r="AP103" i="157"/>
  <c r="BF103" i="157"/>
  <c r="AB119" i="157"/>
  <c r="AB117" i="157"/>
  <c r="AF117" i="157"/>
  <c r="BL117" i="157"/>
  <c r="R131" i="157"/>
  <c r="AH131" i="157"/>
  <c r="AH117" i="157"/>
  <c r="AX131" i="157"/>
  <c r="O103" i="157"/>
  <c r="AE103" i="157"/>
  <c r="AU103" i="157"/>
  <c r="BK103" i="157"/>
  <c r="AC131" i="157"/>
  <c r="BJ77" i="157"/>
  <c r="B25" i="157"/>
  <c r="B18" i="157"/>
  <c r="B6" i="157"/>
  <c r="B175" i="157"/>
  <c r="T25" i="157"/>
  <c r="T18" i="157"/>
  <c r="I68" i="157"/>
  <c r="D157" i="157"/>
  <c r="D145" i="157"/>
  <c r="D117" i="157"/>
  <c r="C157" i="157"/>
  <c r="C145" i="157"/>
  <c r="C117" i="157"/>
  <c r="AN8" i="157"/>
  <c r="AT18" i="157"/>
  <c r="L64" i="157"/>
  <c r="AB64" i="157"/>
  <c r="AR64" i="157"/>
  <c r="AQ68" i="157"/>
  <c r="AQ64" i="157"/>
  <c r="BG68" i="157"/>
  <c r="BG64" i="157"/>
  <c r="F90" i="157"/>
  <c r="V90" i="157"/>
  <c r="AL90" i="157"/>
  <c r="BB90" i="157"/>
  <c r="E90" i="157"/>
  <c r="U90" i="157"/>
  <c r="AK90" i="157"/>
  <c r="BA90" i="157"/>
  <c r="K119" i="157"/>
  <c r="K117" i="157"/>
  <c r="AA119" i="157"/>
  <c r="AQ119" i="157"/>
  <c r="AQ117" i="157"/>
  <c r="BG119" i="157"/>
  <c r="BG117" i="157"/>
  <c r="I119" i="157"/>
  <c r="I117" i="157"/>
  <c r="Y119" i="157"/>
  <c r="Y117" i="157"/>
  <c r="AO119" i="157"/>
  <c r="BE119" i="157"/>
  <c r="Q146" i="157"/>
  <c r="Q145" i="157"/>
  <c r="AG146" i="157"/>
  <c r="AG145" i="157"/>
  <c r="AW146" i="157"/>
  <c r="AW145" i="157"/>
  <c r="BM146" i="157"/>
  <c r="BM145" i="157"/>
  <c r="P146" i="157"/>
  <c r="P145" i="157"/>
  <c r="AF146" i="157"/>
  <c r="AF145" i="157"/>
  <c r="AV146" i="157"/>
  <c r="AV145" i="157"/>
  <c r="AV117" i="157"/>
  <c r="BL146" i="157"/>
  <c r="BL145" i="157"/>
  <c r="O146" i="157"/>
  <c r="O145" i="157"/>
  <c r="O117" i="157"/>
  <c r="O175" i="157"/>
  <c r="AE146" i="157"/>
  <c r="AE145" i="157"/>
  <c r="AE117" i="157"/>
  <c r="AU146" i="157"/>
  <c r="AU145" i="157"/>
  <c r="G157" i="157"/>
  <c r="G145" i="157"/>
  <c r="W157" i="157"/>
  <c r="W145" i="157"/>
  <c r="W117" i="157"/>
  <c r="AM157" i="157"/>
  <c r="BC157" i="157"/>
  <c r="V157" i="157"/>
  <c r="V145" i="157"/>
  <c r="O18" i="157"/>
  <c r="N77" i="157"/>
  <c r="N64" i="157"/>
  <c r="T131" i="157"/>
  <c r="R25" i="157"/>
  <c r="M64" i="157"/>
  <c r="AF77" i="157"/>
  <c r="AK6" i="157"/>
  <c r="AK175" i="157"/>
  <c r="AN64" i="157"/>
  <c r="AY90" i="157"/>
  <c r="R90" i="157"/>
  <c r="BN90" i="157"/>
  <c r="P117" i="157"/>
  <c r="T157" i="157"/>
  <c r="AO8" i="157"/>
  <c r="G18" i="157"/>
  <c r="B103" i="157"/>
  <c r="R103" i="157"/>
  <c r="AH103" i="157"/>
  <c r="AX103" i="157"/>
  <c r="BN103" i="157"/>
  <c r="AG103" i="157"/>
  <c r="AW103" i="157"/>
  <c r="BH119" i="157"/>
  <c r="H131" i="157"/>
  <c r="X131" i="157"/>
  <c r="X117" i="157"/>
  <c r="AN131" i="157"/>
  <c r="AN117" i="157"/>
  <c r="BD131" i="157"/>
  <c r="BD117" i="157"/>
  <c r="AL8" i="157"/>
  <c r="AC119" i="157"/>
  <c r="BF119" i="157"/>
  <c r="BF117" i="157"/>
  <c r="BC131" i="157"/>
  <c r="T145" i="157"/>
  <c r="B145" i="157"/>
  <c r="B117" i="157"/>
  <c r="R145" i="157"/>
  <c r="AH145" i="157"/>
  <c r="AX145" i="157"/>
  <c r="BN145" i="157"/>
  <c r="BN117" i="157"/>
  <c r="BN175" i="157"/>
  <c r="S157" i="157"/>
  <c r="S145" i="157"/>
  <c r="S117" i="157"/>
  <c r="AQ8" i="157"/>
  <c r="AA64" i="157"/>
  <c r="G64" i="157"/>
  <c r="G6" i="157"/>
  <c r="W64" i="157"/>
  <c r="W6" i="157"/>
  <c r="AM64" i="157"/>
  <c r="BC64" i="157"/>
  <c r="BC6" i="157"/>
  <c r="F77" i="157"/>
  <c r="F64" i="157"/>
  <c r="V77" i="157"/>
  <c r="V64" i="157"/>
  <c r="AL77" i="157"/>
  <c r="AL64" i="157"/>
  <c r="BB77" i="157"/>
  <c r="BB64" i="157"/>
  <c r="L131" i="157"/>
  <c r="AB131" i="157"/>
  <c r="AR131" i="157"/>
  <c r="AY157" i="157"/>
  <c r="AP25" i="157"/>
  <c r="BF25" i="157"/>
  <c r="I35" i="157"/>
  <c r="I18" i="157"/>
  <c r="Y35" i="157"/>
  <c r="Y18" i="157"/>
  <c r="AO35" i="157"/>
  <c r="AO18" i="157"/>
  <c r="AO6" i="157"/>
  <c r="X18" i="157"/>
  <c r="X6" i="157"/>
  <c r="AN18" i="157"/>
  <c r="BD18" i="157"/>
  <c r="BD6" i="157"/>
  <c r="BD175" i="157"/>
  <c r="AM18" i="157"/>
  <c r="M131" i="157"/>
  <c r="M117" i="157"/>
  <c r="M175" i="157"/>
  <c r="BA146" i="157"/>
  <c r="BA145" i="157"/>
  <c r="BG145" i="157"/>
  <c r="AK119" i="157"/>
  <c r="AK117" i="157"/>
  <c r="AZ119" i="157"/>
  <c r="AJ131" i="157"/>
  <c r="AH25" i="157"/>
  <c r="AX119" i="157"/>
  <c r="AX117" i="157"/>
  <c r="E6" i="157"/>
  <c r="AY64" i="157"/>
  <c r="AO68" i="157"/>
  <c r="AO64" i="157"/>
  <c r="S90" i="157"/>
  <c r="AH90" i="157"/>
  <c r="J119" i="157"/>
  <c r="J117" i="157"/>
  <c r="AZ157" i="157"/>
  <c r="X64" i="157"/>
  <c r="I77" i="157"/>
  <c r="Y77" i="157"/>
  <c r="AO77" i="157"/>
  <c r="BE77" i="157"/>
  <c r="H77" i="157"/>
  <c r="H64" i="157"/>
  <c r="BD77" i="157"/>
  <c r="BD64" i="157"/>
  <c r="BI131" i="157"/>
  <c r="BI117" i="157"/>
  <c r="BI175" i="157"/>
  <c r="AU18" i="157"/>
  <c r="AU6" i="157"/>
  <c r="AE64" i="157"/>
  <c r="AE6" i="157"/>
  <c r="AD77" i="157"/>
  <c r="AD64" i="157"/>
  <c r="BN25" i="157"/>
  <c r="BN18" i="157"/>
  <c r="BN6" i="157"/>
  <c r="AT145" i="157"/>
  <c r="AT117" i="157"/>
  <c r="U6" i="157"/>
  <c r="J64" i="157"/>
  <c r="Y68" i="157"/>
  <c r="AI90" i="157"/>
  <c r="B90" i="157"/>
  <c r="AX90" i="157"/>
  <c r="E145" i="157"/>
  <c r="AJ157" i="157"/>
  <c r="AM6" i="157"/>
  <c r="BH18" i="157"/>
  <c r="AC18" i="157"/>
  <c r="AC6" i="157"/>
  <c r="AS18" i="157"/>
  <c r="AS6" i="157"/>
  <c r="BI18" i="157"/>
  <c r="BI6" i="157"/>
  <c r="L18" i="157"/>
  <c r="L6" i="157"/>
  <c r="AR25" i="157"/>
  <c r="AR18" i="157"/>
  <c r="B64" i="157"/>
  <c r="R64" i="157"/>
  <c r="AH64" i="157"/>
  <c r="AX64" i="157"/>
  <c r="BN64" i="157"/>
  <c r="Q64" i="157"/>
  <c r="AG64" i="157"/>
  <c r="AW68" i="157"/>
  <c r="AW64" i="157"/>
  <c r="BM68" i="157"/>
  <c r="BM64" i="157"/>
  <c r="L90" i="157"/>
  <c r="AB90" i="157"/>
  <c r="J90" i="157"/>
  <c r="Z90" i="157"/>
  <c r="AP90" i="157"/>
  <c r="BF90" i="157"/>
  <c r="AP119" i="157"/>
  <c r="AP117" i="157"/>
  <c r="AP175" i="157"/>
  <c r="M145" i="157"/>
  <c r="AC145" i="157"/>
  <c r="BI145" i="157"/>
  <c r="K157" i="157"/>
  <c r="K145" i="157"/>
  <c r="AA157" i="157"/>
  <c r="AA145" i="157"/>
  <c r="AQ157" i="157"/>
  <c r="AQ145" i="157"/>
  <c r="AS64" i="157"/>
  <c r="BK64" i="157"/>
  <c r="AZ131" i="157"/>
  <c r="AX25" i="157"/>
  <c r="BA6" i="157"/>
  <c r="BE68" i="157"/>
  <c r="BE64" i="157"/>
  <c r="C90" i="157"/>
  <c r="BB8" i="157"/>
  <c r="BB6" i="157"/>
  <c r="O6" i="157"/>
  <c r="BK6" i="157"/>
  <c r="N8" i="157"/>
  <c r="AT8" i="157"/>
  <c r="BJ8" i="157"/>
  <c r="W18" i="157"/>
  <c r="BJ18" i="157"/>
  <c r="H103" i="157"/>
  <c r="X103" i="157"/>
  <c r="AN103" i="157"/>
  <c r="BD103" i="157"/>
  <c r="G103" i="157"/>
  <c r="W103" i="157"/>
  <c r="AM103" i="157"/>
  <c r="BC103" i="157"/>
  <c r="BG146" i="155"/>
  <c r="BG118" i="155"/>
  <c r="I18" i="155"/>
  <c r="I6" i="155"/>
  <c r="Y18" i="155"/>
  <c r="Y6" i="155"/>
  <c r="AV65" i="155"/>
  <c r="D146" i="155"/>
  <c r="BG65" i="155"/>
  <c r="M118" i="155"/>
  <c r="Q6" i="155"/>
  <c r="AG6" i="155"/>
  <c r="AW6" i="155"/>
  <c r="P6" i="155"/>
  <c r="X65" i="155"/>
  <c r="Q118" i="155"/>
  <c r="AV118" i="155"/>
  <c r="B6" i="155"/>
  <c r="AK6" i="155"/>
  <c r="D18" i="155"/>
  <c r="AJ18" i="155"/>
  <c r="AZ18" i="155"/>
  <c r="AZ6" i="155"/>
  <c r="C18" i="155"/>
  <c r="S18" i="155"/>
  <c r="AI18" i="155"/>
  <c r="AI6" i="155"/>
  <c r="AY18" i="155"/>
  <c r="Z65" i="155"/>
  <c r="AC118" i="155"/>
  <c r="G120" i="155"/>
  <c r="G118" i="155"/>
  <c r="AM120" i="155"/>
  <c r="AM118" i="155"/>
  <c r="K146" i="155"/>
  <c r="K118" i="155"/>
  <c r="J146" i="155"/>
  <c r="J118" i="155"/>
  <c r="AP146" i="155"/>
  <c r="AP118" i="155"/>
  <c r="BF146" i="155"/>
  <c r="BF118" i="155"/>
  <c r="D6" i="155"/>
  <c r="AA65" i="155"/>
  <c r="H120" i="155"/>
  <c r="L146" i="155"/>
  <c r="AB146" i="155"/>
  <c r="AB118" i="155"/>
  <c r="AR146" i="155"/>
  <c r="BC120" i="155"/>
  <c r="AK118" i="155"/>
  <c r="AR118" i="155"/>
  <c r="X6" i="155"/>
  <c r="AN6" i="155"/>
  <c r="G6" i="155"/>
  <c r="Z146" i="155"/>
  <c r="AY6" i="155"/>
  <c r="D118" i="155"/>
  <c r="S6" i="155"/>
  <c r="AP18" i="155"/>
  <c r="AP6" i="155"/>
  <c r="AS118" i="155"/>
  <c r="BA6" i="155"/>
  <c r="R65" i="155"/>
  <c r="R6" i="155"/>
  <c r="AH65" i="155"/>
  <c r="AX65" i="155"/>
  <c r="AX6" i="155"/>
  <c r="BN65" i="155"/>
  <c r="BN6" i="155"/>
  <c r="F120" i="155"/>
  <c r="V120" i="155"/>
  <c r="V118" i="155"/>
  <c r="AL120" i="155"/>
  <c r="AL118" i="155"/>
  <c r="BB120" i="155"/>
  <c r="BB118" i="155"/>
  <c r="B18" i="156"/>
  <c r="B6" i="156"/>
  <c r="AD18" i="156"/>
  <c r="AD6" i="156"/>
  <c r="AT18" i="156"/>
  <c r="BJ18" i="156"/>
  <c r="F91" i="155"/>
  <c r="F6" i="155"/>
  <c r="V91" i="155"/>
  <c r="AL91" i="155"/>
  <c r="BB91" i="155"/>
  <c r="G104" i="155"/>
  <c r="W104" i="155"/>
  <c r="AM104" i="155"/>
  <c r="AZ120" i="155"/>
  <c r="I132" i="155"/>
  <c r="I118" i="155"/>
  <c r="I176" i="155"/>
  <c r="AH132" i="155"/>
  <c r="BE147" i="155"/>
  <c r="BE146" i="155"/>
  <c r="BE118" i="155"/>
  <c r="BK132" i="155"/>
  <c r="BK118" i="155"/>
  <c r="BI146" i="155"/>
  <c r="BI118" i="155"/>
  <c r="BI176" i="155"/>
  <c r="Q120" i="156"/>
  <c r="Q118" i="156"/>
  <c r="R132" i="155"/>
  <c r="Y6" i="156"/>
  <c r="Y176" i="156"/>
  <c r="AJ120" i="155"/>
  <c r="AJ118" i="155"/>
  <c r="AO132" i="155"/>
  <c r="BN132" i="155"/>
  <c r="BN118" i="155"/>
  <c r="Q132" i="155"/>
  <c r="AG132" i="155"/>
  <c r="AG118" i="155"/>
  <c r="AW132" i="155"/>
  <c r="BM132" i="155"/>
  <c r="BN18" i="156"/>
  <c r="BM26" i="156"/>
  <c r="BM18" i="156"/>
  <c r="BM6" i="156"/>
  <c r="AX18" i="156"/>
  <c r="AX6" i="156"/>
  <c r="BJ120" i="155"/>
  <c r="BJ118" i="155"/>
  <c r="B146" i="155"/>
  <c r="R146" i="155"/>
  <c r="L8" i="156"/>
  <c r="AB8" i="156"/>
  <c r="AR8" i="156"/>
  <c r="BH8" i="156"/>
  <c r="R132" i="156"/>
  <c r="L69" i="155"/>
  <c r="L65" i="155"/>
  <c r="AB69" i="155"/>
  <c r="AB65" i="155"/>
  <c r="AB6" i="155"/>
  <c r="AR69" i="155"/>
  <c r="AR65" i="155"/>
  <c r="BH69" i="155"/>
  <c r="BH65" i="155"/>
  <c r="N78" i="155"/>
  <c r="N65" i="155"/>
  <c r="N6" i="155"/>
  <c r="AD78" i="155"/>
  <c r="AD65" i="155"/>
  <c r="AD6" i="155"/>
  <c r="AD176" i="155"/>
  <c r="AT78" i="155"/>
  <c r="AT65" i="155"/>
  <c r="AT6" i="155"/>
  <c r="BJ78" i="155"/>
  <c r="BJ65" i="155"/>
  <c r="BJ6" i="155"/>
  <c r="O91" i="155"/>
  <c r="AE91" i="155"/>
  <c r="AE6" i="155"/>
  <c r="AU91" i="155"/>
  <c r="AU6" i="155"/>
  <c r="BK91" i="155"/>
  <c r="N91" i="155"/>
  <c r="AD91" i="155"/>
  <c r="AT91" i="155"/>
  <c r="BJ91" i="155"/>
  <c r="N120" i="155"/>
  <c r="N118" i="155"/>
  <c r="BL120" i="155"/>
  <c r="BL118" i="155"/>
  <c r="AU132" i="155"/>
  <c r="C147" i="155"/>
  <c r="C146" i="155"/>
  <c r="C118" i="155"/>
  <c r="C176" i="155"/>
  <c r="S147" i="155"/>
  <c r="S146" i="155"/>
  <c r="AI147" i="155"/>
  <c r="AI146" i="155"/>
  <c r="AI118" i="155"/>
  <c r="AH158" i="155"/>
  <c r="AH146" i="155"/>
  <c r="AH118" i="155"/>
  <c r="AX158" i="155"/>
  <c r="AX146" i="155"/>
  <c r="B132" i="155"/>
  <c r="B118" i="155"/>
  <c r="B176" i="155"/>
  <c r="Y132" i="155"/>
  <c r="Y118" i="155"/>
  <c r="AX132" i="155"/>
  <c r="BF6" i="156"/>
  <c r="T120" i="155"/>
  <c r="T118" i="155"/>
  <c r="AA132" i="155"/>
  <c r="AV118" i="156"/>
  <c r="AT120" i="155"/>
  <c r="AT118" i="155"/>
  <c r="H132" i="155"/>
  <c r="X132" i="155"/>
  <c r="X118" i="155"/>
  <c r="X176" i="155"/>
  <c r="AN132" i="155"/>
  <c r="AN118" i="155"/>
  <c r="BD132" i="155"/>
  <c r="BD118" i="155"/>
  <c r="W120" i="155"/>
  <c r="W118" i="155"/>
  <c r="AE132" i="155"/>
  <c r="AE118" i="155"/>
  <c r="D8" i="156"/>
  <c r="T8" i="156"/>
  <c r="T6" i="156"/>
  <c r="AJ8" i="156"/>
  <c r="AZ8" i="156"/>
  <c r="C6" i="156"/>
  <c r="S6" i="156"/>
  <c r="P26" i="156"/>
  <c r="P18" i="156"/>
  <c r="P6" i="156"/>
  <c r="P176" i="156"/>
  <c r="AF26" i="156"/>
  <c r="AF18" i="156"/>
  <c r="AF6" i="156"/>
  <c r="AV26" i="156"/>
  <c r="AV18" i="156"/>
  <c r="AV6" i="156"/>
  <c r="BL26" i="156"/>
  <c r="BL18" i="156"/>
  <c r="BL6" i="156"/>
  <c r="O18" i="156"/>
  <c r="E36" i="156"/>
  <c r="E18" i="156"/>
  <c r="E6" i="156"/>
  <c r="E176" i="156"/>
  <c r="U36" i="156"/>
  <c r="U18" i="156"/>
  <c r="U6" i="156"/>
  <c r="AK36" i="156"/>
  <c r="AK18" i="156"/>
  <c r="AK6" i="156"/>
  <c r="BA36" i="156"/>
  <c r="BA18" i="156"/>
  <c r="BL65" i="156"/>
  <c r="W91" i="156"/>
  <c r="AM91" i="156"/>
  <c r="AH118" i="156"/>
  <c r="BL146" i="156"/>
  <c r="H120" i="156"/>
  <c r="H118" i="156"/>
  <c r="BD120" i="156"/>
  <c r="B132" i="156"/>
  <c r="BN132" i="156"/>
  <c r="BN118" i="156"/>
  <c r="D65" i="156"/>
  <c r="T65" i="156"/>
  <c r="AY65" i="156"/>
  <c r="AI132" i="156"/>
  <c r="AI118" i="156"/>
  <c r="AI176" i="156"/>
  <c r="D147" i="156"/>
  <c r="D146" i="156"/>
  <c r="D118" i="156"/>
  <c r="AJ147" i="156"/>
  <c r="AJ146" i="156"/>
  <c r="M65" i="156"/>
  <c r="AS65" i="156"/>
  <c r="G65" i="156"/>
  <c r="G6" i="156"/>
  <c r="W65" i="156"/>
  <c r="AM65" i="156"/>
  <c r="AM6" i="156"/>
  <c r="BC65" i="156"/>
  <c r="BC6" i="156"/>
  <c r="M104" i="156"/>
  <c r="AC104" i="156"/>
  <c r="L120" i="156"/>
  <c r="AB120" i="156"/>
  <c r="AR120" i="156"/>
  <c r="AR118" i="156"/>
  <c r="AT146" i="156"/>
  <c r="H26" i="156"/>
  <c r="X26" i="156"/>
  <c r="AN26" i="156"/>
  <c r="BD26" i="156"/>
  <c r="M36" i="156"/>
  <c r="M18" i="156"/>
  <c r="M6" i="156"/>
  <c r="AC36" i="156"/>
  <c r="AC18" i="156"/>
  <c r="AC6" i="156"/>
  <c r="AS36" i="156"/>
  <c r="AS18" i="156"/>
  <c r="AS6" i="156"/>
  <c r="BI36" i="156"/>
  <c r="BI18" i="156"/>
  <c r="P65" i="156"/>
  <c r="BD132" i="156"/>
  <c r="W146" i="156"/>
  <c r="W118" i="156"/>
  <c r="AQ158" i="155"/>
  <c r="AQ146" i="155"/>
  <c r="AQ118" i="155"/>
  <c r="BG158" i="155"/>
  <c r="BA65" i="156"/>
  <c r="AG120" i="156"/>
  <c r="BK118" i="156"/>
  <c r="AX132" i="156"/>
  <c r="AX118" i="156"/>
  <c r="AX176" i="156"/>
  <c r="BM120" i="156"/>
  <c r="BM118" i="156"/>
  <c r="AR18" i="156"/>
  <c r="L78" i="156"/>
  <c r="L65" i="156"/>
  <c r="AB78" i="156"/>
  <c r="AB65" i="156"/>
  <c r="AJ118" i="156"/>
  <c r="N146" i="156"/>
  <c r="J146" i="156"/>
  <c r="J118" i="156"/>
  <c r="J176" i="156"/>
  <c r="U118" i="156"/>
  <c r="BI65" i="156"/>
  <c r="E91" i="156"/>
  <c r="U91" i="156"/>
  <c r="D91" i="156"/>
  <c r="T91" i="156"/>
  <c r="O158" i="156"/>
  <c r="O146" i="156"/>
  <c r="AE158" i="156"/>
  <c r="AE146" i="156"/>
  <c r="AE118" i="156"/>
  <c r="AU158" i="156"/>
  <c r="AU146" i="156"/>
  <c r="BK158" i="156"/>
  <c r="BK146" i="156"/>
  <c r="AG6" i="157"/>
  <c r="D25" i="157"/>
  <c r="D18" i="157"/>
  <c r="AJ25" i="157"/>
  <c r="AJ18" i="157"/>
  <c r="AZ25" i="157"/>
  <c r="AZ18" i="157"/>
  <c r="AZ6" i="157"/>
  <c r="K147" i="156"/>
  <c r="K146" i="156"/>
  <c r="K118" i="156"/>
  <c r="AA147" i="156"/>
  <c r="AA146" i="156"/>
  <c r="AA118" i="156"/>
  <c r="AQ147" i="156"/>
  <c r="AQ146" i="156"/>
  <c r="AQ118" i="156"/>
  <c r="BG147" i="156"/>
  <c r="BG146" i="156"/>
  <c r="BG118" i="156"/>
  <c r="AZ120" i="156"/>
  <c r="AZ118" i="156"/>
  <c r="BF146" i="156"/>
  <c r="M6" i="157"/>
  <c r="AQ69" i="156"/>
  <c r="AQ65" i="156"/>
  <c r="BG69" i="156"/>
  <c r="BG65" i="156"/>
  <c r="BG6" i="156"/>
  <c r="N91" i="156"/>
  <c r="N6" i="156"/>
  <c r="AD91" i="156"/>
  <c r="AT91" i="156"/>
  <c r="BJ91" i="156"/>
  <c r="N132" i="156"/>
  <c r="N118" i="156"/>
  <c r="N176" i="156"/>
  <c r="AD132" i="156"/>
  <c r="AT132" i="156"/>
  <c r="BJ132" i="156"/>
  <c r="H117" i="157"/>
  <c r="H175" i="157"/>
  <c r="O132" i="156"/>
  <c r="G158" i="156"/>
  <c r="W158" i="156"/>
  <c r="AM158" i="156"/>
  <c r="AM146" i="156"/>
  <c r="AM118" i="156"/>
  <c r="BC158" i="156"/>
  <c r="BC146" i="156"/>
  <c r="H78" i="156"/>
  <c r="H65" i="156"/>
  <c r="X78" i="156"/>
  <c r="X65" i="156"/>
  <c r="AN78" i="156"/>
  <c r="AN65" i="156"/>
  <c r="BD78" i="156"/>
  <c r="BD65" i="156"/>
  <c r="AK118" i="156"/>
  <c r="AG132" i="156"/>
  <c r="V117" i="157"/>
  <c r="AP146" i="156"/>
  <c r="AP118" i="156"/>
  <c r="AP176" i="156"/>
  <c r="F6" i="157"/>
  <c r="AL6" i="157"/>
  <c r="BJ120" i="156"/>
  <c r="M120" i="156"/>
  <c r="M118" i="156"/>
  <c r="AC120" i="156"/>
  <c r="AC118" i="156"/>
  <c r="AS120" i="156"/>
  <c r="AS118" i="156"/>
  <c r="BI120" i="156"/>
  <c r="BI118" i="156"/>
  <c r="C147" i="156"/>
  <c r="C146" i="156"/>
  <c r="C118" i="156"/>
  <c r="C176" i="156"/>
  <c r="S147" i="156"/>
  <c r="AI147" i="156"/>
  <c r="AI146" i="156"/>
  <c r="AY147" i="156"/>
  <c r="AY146" i="156"/>
  <c r="H6" i="157"/>
  <c r="T120" i="156"/>
  <c r="T118" i="156"/>
  <c r="AK91" i="156"/>
  <c r="BA91" i="156"/>
  <c r="V120" i="156"/>
  <c r="V118" i="156"/>
  <c r="R117" i="157"/>
  <c r="F131" i="157"/>
  <c r="F117" i="157"/>
  <c r="V131" i="157"/>
  <c r="AL131" i="157"/>
  <c r="BB131" i="157"/>
  <c r="BB117" i="157"/>
  <c r="C25" i="157"/>
  <c r="C18" i="157"/>
  <c r="S25" i="157"/>
  <c r="S18" i="157"/>
  <c r="AI25" i="157"/>
  <c r="AI18" i="157"/>
  <c r="AI6" i="157"/>
  <c r="AY25" i="157"/>
  <c r="AY18" i="157"/>
  <c r="R18" i="157"/>
  <c r="AH18" i="157"/>
  <c r="AH6" i="157"/>
  <c r="AX18" i="157"/>
  <c r="AX6" i="157"/>
  <c r="P64" i="157"/>
  <c r="P6" i="157"/>
  <c r="P175" i="157"/>
  <c r="AF64" i="157"/>
  <c r="AV64" i="157"/>
  <c r="BL64" i="157"/>
  <c r="AR119" i="157"/>
  <c r="AB145" i="157"/>
  <c r="H145" i="157"/>
  <c r="AM145" i="157"/>
  <c r="BC145" i="157"/>
  <c r="Z117" i="157"/>
  <c r="BE18" i="157"/>
  <c r="BE6" i="157"/>
  <c r="AZ117" i="157"/>
  <c r="AR145" i="157"/>
  <c r="AD18" i="157"/>
  <c r="N131" i="157"/>
  <c r="AD131" i="157"/>
  <c r="AT131" i="157"/>
  <c r="BJ131" i="157"/>
  <c r="K18" i="157"/>
  <c r="K6" i="157"/>
  <c r="AA18" i="157"/>
  <c r="AQ18" i="157"/>
  <c r="BG18" i="157"/>
  <c r="BG6" i="157"/>
  <c r="J18" i="157"/>
  <c r="J6" i="157"/>
  <c r="J175" i="157"/>
  <c r="Z18" i="157"/>
  <c r="Z6" i="157"/>
  <c r="AP18" i="157"/>
  <c r="AP6" i="157"/>
  <c r="BF18" i="157"/>
  <c r="BF6" i="157"/>
  <c r="BF175" i="157"/>
  <c r="P35" i="157"/>
  <c r="AF35" i="157"/>
  <c r="AV35" i="157"/>
  <c r="AV18" i="157"/>
  <c r="BL35" i="157"/>
  <c r="BL18" i="157"/>
  <c r="L119" i="157"/>
  <c r="BK131" i="157"/>
  <c r="AZ145" i="157"/>
  <c r="AD8" i="157"/>
  <c r="AR90" i="157"/>
  <c r="AR6" i="157"/>
  <c r="BH90" i="157"/>
  <c r="P18" i="157"/>
  <c r="AF18" i="157"/>
  <c r="Z64" i="157"/>
  <c r="AJ119" i="157"/>
  <c r="AJ117" i="157"/>
  <c r="L145" i="157"/>
  <c r="Q18" i="157"/>
  <c r="Q6" i="157"/>
  <c r="AG18" i="157"/>
  <c r="AW18" i="157"/>
  <c r="BM18" i="157"/>
  <c r="BE117" i="157"/>
  <c r="BH145" i="157"/>
  <c r="E117" i="157"/>
  <c r="E175" i="157"/>
  <c r="BH117" i="157"/>
  <c r="AU131" i="157"/>
  <c r="AU117" i="157"/>
  <c r="AU175" i="157"/>
  <c r="N18" i="157"/>
  <c r="AC117" i="157"/>
  <c r="AS117" i="157"/>
  <c r="T119" i="157"/>
  <c r="G131" i="157"/>
  <c r="AY145" i="157"/>
  <c r="C22" i="143"/>
  <c r="G23" i="143"/>
  <c r="I22" i="143"/>
  <c r="J23" i="143"/>
  <c r="O23" i="143"/>
  <c r="BE6" i="135"/>
  <c r="BE8" i="135"/>
  <c r="BE9" i="135"/>
  <c r="BE10" i="135"/>
  <c r="BE12" i="135"/>
  <c r="BE13" i="135"/>
  <c r="BE14" i="135"/>
  <c r="BE16" i="135"/>
  <c r="BE17" i="135"/>
  <c r="BE19" i="135"/>
  <c r="BE20" i="135"/>
  <c r="BE21" i="135"/>
  <c r="BE23" i="135"/>
  <c r="BE24" i="135"/>
  <c r="BE25" i="135"/>
  <c r="BE26" i="135"/>
  <c r="BE30" i="135"/>
  <c r="BE32" i="135"/>
  <c r="BE34" i="135"/>
  <c r="BE36" i="135"/>
  <c r="BE39" i="135"/>
  <c r="BE40" i="135"/>
  <c r="BE43" i="135"/>
  <c r="BE44" i="135"/>
  <c r="BE46" i="135"/>
  <c r="BE47" i="135"/>
  <c r="BE49" i="135"/>
  <c r="BE6" i="136"/>
  <c r="BE7" i="136"/>
  <c r="BE8" i="136"/>
  <c r="BE9" i="136"/>
  <c r="BE10" i="136"/>
  <c r="BE11" i="136"/>
  <c r="BE13" i="136"/>
  <c r="BE14" i="136"/>
  <c r="BE15" i="136"/>
  <c r="BE16" i="136"/>
  <c r="BE17" i="136"/>
  <c r="BE18" i="136"/>
  <c r="BE20" i="136"/>
  <c r="BE21" i="136"/>
  <c r="BE22" i="136"/>
  <c r="BE24" i="136"/>
  <c r="BE25" i="136"/>
  <c r="BE26" i="136"/>
  <c r="BE28" i="136"/>
  <c r="BE29" i="136"/>
  <c r="BE30" i="136"/>
  <c r="BE32" i="136"/>
  <c r="BE33" i="136"/>
  <c r="BE34" i="136"/>
  <c r="BE6" i="137"/>
  <c r="BE7" i="137"/>
  <c r="BE8" i="137"/>
  <c r="BE10" i="137"/>
  <c r="BE11" i="137"/>
  <c r="BE12" i="137"/>
  <c r="BE13" i="137"/>
  <c r="BE14" i="137"/>
  <c r="BE17" i="137"/>
  <c r="BE18" i="137"/>
  <c r="BE19" i="137"/>
  <c r="BE20" i="137"/>
  <c r="BE22" i="137"/>
  <c r="BE23" i="137"/>
  <c r="BE24" i="137"/>
  <c r="BE25" i="137"/>
  <c r="BE6" i="138"/>
  <c r="BE8" i="138"/>
  <c r="BE9" i="138"/>
  <c r="BE10" i="138"/>
  <c r="BE12" i="138"/>
  <c r="BE13" i="138"/>
  <c r="BE14" i="138"/>
  <c r="BE16" i="138"/>
  <c r="BE17" i="138"/>
  <c r="BE19" i="138"/>
  <c r="BE20" i="138"/>
  <c r="BE21" i="138"/>
  <c r="BE23" i="138"/>
  <c r="BE24" i="138"/>
  <c r="BE25" i="138"/>
  <c r="BE26" i="138"/>
  <c r="BE30" i="138"/>
  <c r="BE32" i="138"/>
  <c r="BE34" i="138"/>
  <c r="BE36" i="138"/>
  <c r="BE39" i="138"/>
  <c r="BE40" i="138"/>
  <c r="BE43" i="138"/>
  <c r="BE44" i="138"/>
  <c r="BE46" i="138"/>
  <c r="BE47" i="138"/>
  <c r="BE49" i="138"/>
  <c r="BE6" i="139"/>
  <c r="BE7" i="139"/>
  <c r="BE8" i="139"/>
  <c r="BE10" i="139"/>
  <c r="BE11" i="139"/>
  <c r="BE12" i="139"/>
  <c r="BE14" i="139"/>
  <c r="BE15" i="139"/>
  <c r="BE16" i="139"/>
  <c r="BE18" i="139"/>
  <c r="BE19" i="139"/>
  <c r="BE20" i="139"/>
  <c r="BE6" i="140"/>
  <c r="BF6" i="140"/>
  <c r="BE7" i="140"/>
  <c r="BF7" i="140"/>
  <c r="BE8" i="140"/>
  <c r="BF8" i="140"/>
  <c r="BE10" i="140"/>
  <c r="BF10" i="140"/>
  <c r="BE11" i="140"/>
  <c r="BF11" i="140"/>
  <c r="BE12" i="140"/>
  <c r="BF12" i="140"/>
  <c r="BE13" i="140"/>
  <c r="BF13" i="140"/>
  <c r="BE14" i="140"/>
  <c r="BF14" i="140"/>
  <c r="BE17" i="140"/>
  <c r="BF17" i="140"/>
  <c r="BE18" i="140"/>
  <c r="BF18" i="140"/>
  <c r="BE19" i="140"/>
  <c r="BF19" i="140"/>
  <c r="BE20" i="140"/>
  <c r="BF20" i="140"/>
  <c r="BE22" i="140"/>
  <c r="BF22" i="140"/>
  <c r="BE23" i="140"/>
  <c r="BF23" i="140"/>
  <c r="BE24" i="140"/>
  <c r="BF24" i="140"/>
  <c r="BE25" i="140"/>
  <c r="BF25" i="140"/>
  <c r="BE30" i="141"/>
  <c r="BE32" i="141"/>
  <c r="BE34" i="141"/>
  <c r="BE36" i="141"/>
  <c r="BE39" i="141"/>
  <c r="BE40" i="141"/>
  <c r="BE43" i="141"/>
  <c r="BE44" i="141"/>
  <c r="BE46" i="141"/>
  <c r="BE47" i="141"/>
  <c r="BE49" i="141"/>
  <c r="BE6" i="141"/>
  <c r="BE8" i="141"/>
  <c r="BE9" i="141"/>
  <c r="BE10" i="141"/>
  <c r="BE12" i="141"/>
  <c r="BE13" i="141"/>
  <c r="BE14" i="141"/>
  <c r="BE16" i="141"/>
  <c r="BE17" i="141"/>
  <c r="BE19" i="141"/>
  <c r="BE20" i="141"/>
  <c r="BE21" i="141"/>
  <c r="BE23" i="141"/>
  <c r="BE24" i="141"/>
  <c r="BE25" i="141"/>
  <c r="BE26" i="141"/>
  <c r="BE6" i="142"/>
  <c r="BE7" i="142"/>
  <c r="BE8" i="142"/>
  <c r="BE10" i="142"/>
  <c r="BE11" i="142"/>
  <c r="BE12" i="142"/>
  <c r="BE14" i="142"/>
  <c r="BE15" i="142"/>
  <c r="BE16" i="142"/>
  <c r="BE18" i="142"/>
  <c r="BE19" i="142"/>
  <c r="BE20" i="142"/>
  <c r="BE6" i="143"/>
  <c r="BE7" i="143"/>
  <c r="BE8" i="143"/>
  <c r="BE10" i="143"/>
  <c r="BE11" i="143"/>
  <c r="BE12" i="143"/>
  <c r="BE13" i="143"/>
  <c r="BE14" i="143"/>
  <c r="BE17" i="143"/>
  <c r="BE18" i="143"/>
  <c r="BE19" i="143"/>
  <c r="BE20" i="143"/>
  <c r="BE22" i="143"/>
  <c r="BE23" i="143"/>
  <c r="BE24" i="143"/>
  <c r="BE25" i="143"/>
  <c r="C17" i="143"/>
  <c r="D17" i="143"/>
  <c r="E17" i="143"/>
  <c r="F17" i="143"/>
  <c r="G17" i="143"/>
  <c r="H17" i="143"/>
  <c r="I17" i="143"/>
  <c r="J17" i="143"/>
  <c r="K17" i="143"/>
  <c r="L17" i="143"/>
  <c r="M17" i="143"/>
  <c r="N17" i="143"/>
  <c r="O17" i="143"/>
  <c r="P17" i="143"/>
  <c r="Q17" i="143"/>
  <c r="R17" i="143"/>
  <c r="S17" i="143"/>
  <c r="T17" i="143"/>
  <c r="U17" i="143"/>
  <c r="V17" i="143"/>
  <c r="W17" i="143"/>
  <c r="X17" i="143"/>
  <c r="Y17" i="143"/>
  <c r="Z17" i="143"/>
  <c r="AA17" i="143"/>
  <c r="AB17" i="143"/>
  <c r="AC17" i="143"/>
  <c r="AD17" i="143"/>
  <c r="AE17" i="143"/>
  <c r="AF17" i="143"/>
  <c r="AG17" i="143"/>
  <c r="AH17" i="143"/>
  <c r="AI17" i="143"/>
  <c r="AJ17" i="143"/>
  <c r="AK17" i="143"/>
  <c r="AL17" i="143"/>
  <c r="AM17" i="143"/>
  <c r="AN17" i="143"/>
  <c r="AO17" i="143"/>
  <c r="AP17" i="143"/>
  <c r="AQ17" i="143"/>
  <c r="AR17" i="143"/>
  <c r="AS17" i="143"/>
  <c r="AT17" i="143"/>
  <c r="AU17" i="143"/>
  <c r="AV17" i="143"/>
  <c r="AW17" i="143"/>
  <c r="AX17" i="143"/>
  <c r="AY17" i="143"/>
  <c r="AZ17" i="143"/>
  <c r="BA17" i="143"/>
  <c r="BB17" i="143"/>
  <c r="BC17" i="143"/>
  <c r="BD17" i="143"/>
  <c r="C18" i="143"/>
  <c r="D18" i="143"/>
  <c r="E18" i="143"/>
  <c r="F18" i="143"/>
  <c r="G18" i="143"/>
  <c r="H18" i="143"/>
  <c r="I18" i="143"/>
  <c r="J18" i="143"/>
  <c r="K18" i="143"/>
  <c r="L18" i="143"/>
  <c r="M18" i="143"/>
  <c r="N18" i="143"/>
  <c r="O18" i="143"/>
  <c r="P18" i="143"/>
  <c r="Q18" i="143"/>
  <c r="R18" i="143"/>
  <c r="S18" i="143"/>
  <c r="T18" i="143"/>
  <c r="U18" i="143"/>
  <c r="V18" i="143"/>
  <c r="W18" i="143"/>
  <c r="X18" i="143"/>
  <c r="Y18" i="143"/>
  <c r="Z18" i="143"/>
  <c r="AA18" i="143"/>
  <c r="AB18" i="143"/>
  <c r="AC18" i="143"/>
  <c r="AD18" i="143"/>
  <c r="AE18" i="143"/>
  <c r="AF18" i="143"/>
  <c r="AG18" i="143"/>
  <c r="AH18" i="143"/>
  <c r="AI18" i="143"/>
  <c r="AJ18" i="143"/>
  <c r="AK18" i="143"/>
  <c r="AL18" i="143"/>
  <c r="AM18" i="143"/>
  <c r="AN18" i="143"/>
  <c r="AO18" i="143"/>
  <c r="AP18" i="143"/>
  <c r="AQ18" i="143"/>
  <c r="AR18" i="143"/>
  <c r="AS18" i="143"/>
  <c r="AT18" i="143"/>
  <c r="AU18" i="143"/>
  <c r="AV18" i="143"/>
  <c r="AW18" i="143"/>
  <c r="AX18" i="143"/>
  <c r="AY18" i="143"/>
  <c r="AZ18" i="143"/>
  <c r="BA18" i="143"/>
  <c r="BB18" i="143"/>
  <c r="BC18" i="143"/>
  <c r="BD18" i="143"/>
  <c r="C19" i="143"/>
  <c r="D19" i="143"/>
  <c r="E19" i="143"/>
  <c r="F19" i="143"/>
  <c r="G19" i="143"/>
  <c r="H19" i="143"/>
  <c r="I19" i="143"/>
  <c r="J19" i="143"/>
  <c r="K19" i="143"/>
  <c r="L19" i="143"/>
  <c r="M19" i="143"/>
  <c r="N19" i="143"/>
  <c r="O19" i="143"/>
  <c r="P19" i="143"/>
  <c r="Q19" i="143"/>
  <c r="R19" i="143"/>
  <c r="S19" i="143"/>
  <c r="T19" i="143"/>
  <c r="U19" i="143"/>
  <c r="V19" i="143"/>
  <c r="W19" i="143"/>
  <c r="X19" i="143"/>
  <c r="Y19" i="143"/>
  <c r="Z19" i="143"/>
  <c r="AA19" i="143"/>
  <c r="AB19" i="143"/>
  <c r="AC19" i="143"/>
  <c r="AD19" i="143"/>
  <c r="AE19" i="143"/>
  <c r="AF19" i="143"/>
  <c r="AG19" i="143"/>
  <c r="AH19" i="143"/>
  <c r="AI19" i="143"/>
  <c r="AJ19" i="143"/>
  <c r="AK19" i="143"/>
  <c r="AL19" i="143"/>
  <c r="AM19" i="143"/>
  <c r="AN19" i="143"/>
  <c r="AO19" i="143"/>
  <c r="AP19" i="143"/>
  <c r="AQ19" i="143"/>
  <c r="AR19" i="143"/>
  <c r="AS19" i="143"/>
  <c r="AT19" i="143"/>
  <c r="AU19" i="143"/>
  <c r="AV19" i="143"/>
  <c r="AW19" i="143"/>
  <c r="AX19" i="143"/>
  <c r="AY19" i="143"/>
  <c r="AZ19" i="143"/>
  <c r="BA19" i="143"/>
  <c r="BB19" i="143"/>
  <c r="BC19" i="143"/>
  <c r="BD19" i="143"/>
  <c r="C20" i="143"/>
  <c r="D20" i="143"/>
  <c r="E20" i="143"/>
  <c r="F20" i="143"/>
  <c r="G20" i="143"/>
  <c r="H20" i="143"/>
  <c r="I20" i="143"/>
  <c r="J20" i="143"/>
  <c r="K20" i="143"/>
  <c r="L20" i="143"/>
  <c r="M20" i="143"/>
  <c r="N20" i="143"/>
  <c r="O20" i="143"/>
  <c r="P20" i="143"/>
  <c r="Q20" i="143"/>
  <c r="R20" i="143"/>
  <c r="S20" i="143"/>
  <c r="T20" i="143"/>
  <c r="U20" i="143"/>
  <c r="V20" i="143"/>
  <c r="W20" i="143"/>
  <c r="X20" i="143"/>
  <c r="Y20" i="143"/>
  <c r="Z20" i="143"/>
  <c r="AA20" i="143"/>
  <c r="AB20" i="143"/>
  <c r="AC20" i="143"/>
  <c r="AD20" i="143"/>
  <c r="AE20" i="143"/>
  <c r="AF20" i="143"/>
  <c r="AG20" i="143"/>
  <c r="AH20" i="143"/>
  <c r="AI20" i="143"/>
  <c r="AJ20" i="143"/>
  <c r="AK20" i="143"/>
  <c r="AL20" i="143"/>
  <c r="AM20" i="143"/>
  <c r="AN20" i="143"/>
  <c r="AO20" i="143"/>
  <c r="AP20" i="143"/>
  <c r="AQ20" i="143"/>
  <c r="AR20" i="143"/>
  <c r="AS20" i="143"/>
  <c r="AT20" i="143"/>
  <c r="AU20" i="143"/>
  <c r="AV20" i="143"/>
  <c r="AW20" i="143"/>
  <c r="AX20" i="143"/>
  <c r="AY20" i="143"/>
  <c r="AZ20" i="143"/>
  <c r="BA20" i="143"/>
  <c r="BB20" i="143"/>
  <c r="BC20" i="143"/>
  <c r="BD20" i="143"/>
  <c r="D22" i="143"/>
  <c r="E22" i="143"/>
  <c r="F22" i="143"/>
  <c r="H22" i="143"/>
  <c r="K22" i="143"/>
  <c r="L22" i="143"/>
  <c r="M22" i="143"/>
  <c r="N22" i="143"/>
  <c r="P22" i="143"/>
  <c r="Q22" i="143"/>
  <c r="R22" i="143"/>
  <c r="S22" i="143"/>
  <c r="T22" i="143"/>
  <c r="U22" i="143"/>
  <c r="V22" i="143"/>
  <c r="W22" i="143"/>
  <c r="X22" i="143"/>
  <c r="Y22" i="143"/>
  <c r="Z22" i="143"/>
  <c r="AA22" i="143"/>
  <c r="AB22" i="143"/>
  <c r="AC22" i="143"/>
  <c r="AD22" i="143"/>
  <c r="AE22" i="143"/>
  <c r="AF22" i="143"/>
  <c r="AG22" i="143"/>
  <c r="AH22" i="143"/>
  <c r="AI22" i="143"/>
  <c r="AJ22" i="143"/>
  <c r="AK22" i="143"/>
  <c r="AL22" i="143"/>
  <c r="AM22" i="143"/>
  <c r="AN22" i="143"/>
  <c r="AO22" i="143"/>
  <c r="AP22" i="143"/>
  <c r="AQ22" i="143"/>
  <c r="AR22" i="143"/>
  <c r="AS22" i="143"/>
  <c r="AT22" i="143"/>
  <c r="AU22" i="143"/>
  <c r="AV22" i="143"/>
  <c r="AW22" i="143"/>
  <c r="AX22" i="143"/>
  <c r="AY22" i="143"/>
  <c r="AZ22" i="143"/>
  <c r="BA22" i="143"/>
  <c r="BB22" i="143"/>
  <c r="BC22" i="143"/>
  <c r="BD22" i="143"/>
  <c r="C23" i="143"/>
  <c r="D23" i="143"/>
  <c r="E23" i="143"/>
  <c r="F23" i="143"/>
  <c r="H23" i="143"/>
  <c r="I23" i="143"/>
  <c r="K23" i="143"/>
  <c r="L23" i="143"/>
  <c r="M23" i="143"/>
  <c r="N23" i="143"/>
  <c r="P23" i="143"/>
  <c r="Q23" i="143"/>
  <c r="R23" i="143"/>
  <c r="S23" i="143"/>
  <c r="T23" i="143"/>
  <c r="U23" i="143"/>
  <c r="V23" i="143"/>
  <c r="W23" i="143"/>
  <c r="X23" i="143"/>
  <c r="Y23" i="143"/>
  <c r="Z23" i="143"/>
  <c r="AA23" i="143"/>
  <c r="AB23" i="143"/>
  <c r="AC23" i="143"/>
  <c r="AD23" i="143"/>
  <c r="AE23" i="143"/>
  <c r="AF23" i="143"/>
  <c r="AG23" i="143"/>
  <c r="AH23" i="143"/>
  <c r="AI23" i="143"/>
  <c r="AJ23" i="143"/>
  <c r="AK23" i="143"/>
  <c r="AL23" i="143"/>
  <c r="AM23" i="143"/>
  <c r="AN23" i="143"/>
  <c r="AO23" i="143"/>
  <c r="AP23" i="143"/>
  <c r="AQ23" i="143"/>
  <c r="AR23" i="143"/>
  <c r="AS23" i="143"/>
  <c r="AT23" i="143"/>
  <c r="AU23" i="143"/>
  <c r="AV23" i="143"/>
  <c r="AW23" i="143"/>
  <c r="AX23" i="143"/>
  <c r="AY23" i="143"/>
  <c r="AZ23" i="143"/>
  <c r="BA23" i="143"/>
  <c r="BB23" i="143"/>
  <c r="BC23" i="143"/>
  <c r="BD23" i="143"/>
  <c r="C24" i="143"/>
  <c r="D24" i="143"/>
  <c r="E24" i="143"/>
  <c r="F24" i="143"/>
  <c r="G24" i="143"/>
  <c r="H24" i="143"/>
  <c r="I24" i="143"/>
  <c r="J24" i="143"/>
  <c r="K24" i="143"/>
  <c r="L24" i="143"/>
  <c r="M24" i="143"/>
  <c r="N24" i="143"/>
  <c r="O24" i="143"/>
  <c r="P24" i="143"/>
  <c r="Q24" i="143"/>
  <c r="R24" i="143"/>
  <c r="S24" i="143"/>
  <c r="T24" i="143"/>
  <c r="U24" i="143"/>
  <c r="V24" i="143"/>
  <c r="W24" i="143"/>
  <c r="X24" i="143"/>
  <c r="Y24" i="143"/>
  <c r="Z24" i="143"/>
  <c r="AA24" i="143"/>
  <c r="AB24" i="143"/>
  <c r="AC24" i="143"/>
  <c r="AD24" i="143"/>
  <c r="AE24" i="143"/>
  <c r="AF24" i="143"/>
  <c r="AG24" i="143"/>
  <c r="AH24" i="143"/>
  <c r="AI24" i="143"/>
  <c r="AJ24" i="143"/>
  <c r="AK24" i="143"/>
  <c r="AL24" i="143"/>
  <c r="AM24" i="143"/>
  <c r="AN24" i="143"/>
  <c r="AO24" i="143"/>
  <c r="AP24" i="143"/>
  <c r="AQ24" i="143"/>
  <c r="AR24" i="143"/>
  <c r="AS24" i="143"/>
  <c r="AT24" i="143"/>
  <c r="AU24" i="143"/>
  <c r="AV24" i="143"/>
  <c r="AW24" i="143"/>
  <c r="AX24" i="143"/>
  <c r="AY24" i="143"/>
  <c r="AZ24" i="143"/>
  <c r="BA24" i="143"/>
  <c r="BB24" i="143"/>
  <c r="BC24" i="143"/>
  <c r="BD24" i="143"/>
  <c r="C25" i="143"/>
  <c r="D25" i="143"/>
  <c r="E25" i="143"/>
  <c r="F25" i="143"/>
  <c r="G25" i="143"/>
  <c r="H25" i="143"/>
  <c r="I25" i="143"/>
  <c r="J25" i="143"/>
  <c r="K25" i="143"/>
  <c r="L25" i="143"/>
  <c r="M25" i="143"/>
  <c r="N25" i="143"/>
  <c r="O25" i="143"/>
  <c r="P25" i="143"/>
  <c r="Q25" i="143"/>
  <c r="R25" i="143"/>
  <c r="S25" i="143"/>
  <c r="T25" i="143"/>
  <c r="U25" i="143"/>
  <c r="V25" i="143"/>
  <c r="W25" i="143"/>
  <c r="X25" i="143"/>
  <c r="Y25" i="143"/>
  <c r="Z25" i="143"/>
  <c r="AA25" i="143"/>
  <c r="AB25" i="143"/>
  <c r="AC25" i="143"/>
  <c r="AD25" i="143"/>
  <c r="AE25" i="143"/>
  <c r="AF25" i="143"/>
  <c r="AG25" i="143"/>
  <c r="AH25" i="143"/>
  <c r="AI25" i="143"/>
  <c r="AJ25" i="143"/>
  <c r="AK25" i="143"/>
  <c r="AL25" i="143"/>
  <c r="AM25" i="143"/>
  <c r="AN25" i="143"/>
  <c r="AO25" i="143"/>
  <c r="AP25" i="143"/>
  <c r="AQ25" i="143"/>
  <c r="AR25" i="143"/>
  <c r="AS25" i="143"/>
  <c r="AT25" i="143"/>
  <c r="AU25" i="143"/>
  <c r="AV25" i="143"/>
  <c r="AW25" i="143"/>
  <c r="AX25" i="143"/>
  <c r="AY25" i="143"/>
  <c r="AZ25" i="143"/>
  <c r="BA25" i="143"/>
  <c r="BB25" i="143"/>
  <c r="BC25" i="143"/>
  <c r="BD25" i="143"/>
  <c r="B25" i="143"/>
  <c r="B24" i="143"/>
  <c r="B23" i="143"/>
  <c r="B22" i="143"/>
  <c r="B17" i="143"/>
  <c r="B20" i="143"/>
  <c r="B19" i="143"/>
  <c r="B18" i="143"/>
  <c r="C6" i="143"/>
  <c r="D6" i="143"/>
  <c r="E6" i="143"/>
  <c r="F6" i="143"/>
  <c r="G6" i="143"/>
  <c r="H6" i="143"/>
  <c r="I6" i="143"/>
  <c r="J6" i="143"/>
  <c r="K6" i="143"/>
  <c r="L6" i="143"/>
  <c r="M6" i="143"/>
  <c r="N6" i="143"/>
  <c r="O6" i="143"/>
  <c r="P6" i="143"/>
  <c r="Q6" i="143"/>
  <c r="R6" i="143"/>
  <c r="S6" i="143"/>
  <c r="T6" i="143"/>
  <c r="U6" i="143"/>
  <c r="V6" i="143"/>
  <c r="W6" i="143"/>
  <c r="X6" i="143"/>
  <c r="Y6" i="143"/>
  <c r="Z6" i="143"/>
  <c r="AA6" i="143"/>
  <c r="AB6" i="143"/>
  <c r="AC6" i="143"/>
  <c r="AD6" i="143"/>
  <c r="AE6" i="143"/>
  <c r="AF6" i="143"/>
  <c r="AG6" i="143"/>
  <c r="AH6" i="143"/>
  <c r="AI6" i="143"/>
  <c r="AJ6" i="143"/>
  <c r="AK6" i="143"/>
  <c r="AL6" i="143"/>
  <c r="AM6" i="143"/>
  <c r="AN6" i="143"/>
  <c r="AO6" i="143"/>
  <c r="AP6" i="143"/>
  <c r="AQ6" i="143"/>
  <c r="AR6" i="143"/>
  <c r="AS6" i="143"/>
  <c r="AT6" i="143"/>
  <c r="AU6" i="143"/>
  <c r="AV6" i="143"/>
  <c r="AW6" i="143"/>
  <c r="AX6" i="143"/>
  <c r="AY6" i="143"/>
  <c r="AZ6" i="143"/>
  <c r="BA6" i="143"/>
  <c r="BB6" i="143"/>
  <c r="BC6" i="143"/>
  <c r="BD6" i="143"/>
  <c r="C7" i="143"/>
  <c r="D7" i="143"/>
  <c r="E7" i="143"/>
  <c r="F7" i="143"/>
  <c r="G7" i="143"/>
  <c r="H7" i="143"/>
  <c r="I7" i="143"/>
  <c r="J7" i="143"/>
  <c r="K7" i="143"/>
  <c r="L7" i="143"/>
  <c r="M7" i="143"/>
  <c r="N7" i="143"/>
  <c r="O7" i="143"/>
  <c r="P7" i="143"/>
  <c r="Q7" i="143"/>
  <c r="R7" i="143"/>
  <c r="S7" i="143"/>
  <c r="T7" i="143"/>
  <c r="U7" i="143"/>
  <c r="V7" i="143"/>
  <c r="W7" i="143"/>
  <c r="X7" i="143"/>
  <c r="Y7" i="143"/>
  <c r="Z7" i="143"/>
  <c r="AA7" i="143"/>
  <c r="AB7" i="143"/>
  <c r="AC7" i="143"/>
  <c r="AD7" i="143"/>
  <c r="AE7" i="143"/>
  <c r="AF7" i="143"/>
  <c r="AG7" i="143"/>
  <c r="AH7" i="143"/>
  <c r="AI7" i="143"/>
  <c r="AJ7" i="143"/>
  <c r="AK7" i="143"/>
  <c r="AL7" i="143"/>
  <c r="AM7" i="143"/>
  <c r="AN7" i="143"/>
  <c r="AO7" i="143"/>
  <c r="AP7" i="143"/>
  <c r="AQ7" i="143"/>
  <c r="AR7" i="143"/>
  <c r="AS7" i="143"/>
  <c r="AT7" i="143"/>
  <c r="AU7" i="143"/>
  <c r="AV7" i="143"/>
  <c r="AW7" i="143"/>
  <c r="AX7" i="143"/>
  <c r="AY7" i="143"/>
  <c r="AZ7" i="143"/>
  <c r="BA7" i="143"/>
  <c r="BB7" i="143"/>
  <c r="BC7" i="143"/>
  <c r="BD7" i="143"/>
  <c r="C8" i="143"/>
  <c r="D8" i="143"/>
  <c r="E8" i="143"/>
  <c r="F8" i="143"/>
  <c r="G8" i="143"/>
  <c r="H8" i="143"/>
  <c r="I8" i="143"/>
  <c r="J8" i="143"/>
  <c r="K8" i="143"/>
  <c r="L8" i="143"/>
  <c r="M8" i="143"/>
  <c r="N8" i="143"/>
  <c r="O8" i="143"/>
  <c r="P8" i="143"/>
  <c r="Q8" i="143"/>
  <c r="R8" i="143"/>
  <c r="S8" i="143"/>
  <c r="T8" i="143"/>
  <c r="U8" i="143"/>
  <c r="V8" i="143"/>
  <c r="W8" i="143"/>
  <c r="X8" i="143"/>
  <c r="Y8" i="143"/>
  <c r="Z8" i="143"/>
  <c r="AA8" i="143"/>
  <c r="AB8" i="143"/>
  <c r="AC8" i="143"/>
  <c r="AD8" i="143"/>
  <c r="AE8" i="143"/>
  <c r="AF8" i="143"/>
  <c r="AG8" i="143"/>
  <c r="AH8" i="143"/>
  <c r="AI8" i="143"/>
  <c r="AJ8" i="143"/>
  <c r="AK8" i="143"/>
  <c r="AL8" i="143"/>
  <c r="AM8" i="143"/>
  <c r="AN8" i="143"/>
  <c r="AO8" i="143"/>
  <c r="AP8" i="143"/>
  <c r="AQ8" i="143"/>
  <c r="AR8" i="143"/>
  <c r="AS8" i="143"/>
  <c r="AT8" i="143"/>
  <c r="AU8" i="143"/>
  <c r="AV8" i="143"/>
  <c r="AW8" i="143"/>
  <c r="AX8" i="143"/>
  <c r="AY8" i="143"/>
  <c r="AZ8" i="143"/>
  <c r="BA8" i="143"/>
  <c r="BB8" i="143"/>
  <c r="BC8" i="143"/>
  <c r="BD8" i="143"/>
  <c r="C10" i="143"/>
  <c r="D10" i="143"/>
  <c r="E10" i="143"/>
  <c r="F10" i="143"/>
  <c r="G10" i="143"/>
  <c r="H10" i="143"/>
  <c r="I10" i="143"/>
  <c r="J10" i="143"/>
  <c r="K10" i="143"/>
  <c r="L10" i="143"/>
  <c r="M10" i="143"/>
  <c r="N10" i="143"/>
  <c r="O10" i="143"/>
  <c r="P10" i="143"/>
  <c r="Q10" i="143"/>
  <c r="R10" i="143"/>
  <c r="S10" i="143"/>
  <c r="T10" i="143"/>
  <c r="U10" i="143"/>
  <c r="V10" i="143"/>
  <c r="W10" i="143"/>
  <c r="X10" i="143"/>
  <c r="Y10" i="143"/>
  <c r="Z10" i="143"/>
  <c r="AA10" i="143"/>
  <c r="AB10" i="143"/>
  <c r="AC10" i="143"/>
  <c r="AD10" i="143"/>
  <c r="AE10" i="143"/>
  <c r="AF10" i="143"/>
  <c r="AG10" i="143"/>
  <c r="AH10" i="143"/>
  <c r="AI10" i="143"/>
  <c r="AJ10" i="143"/>
  <c r="AK10" i="143"/>
  <c r="AL10" i="143"/>
  <c r="AM10" i="143"/>
  <c r="AN10" i="143"/>
  <c r="AO10" i="143"/>
  <c r="AP10" i="143"/>
  <c r="AQ10" i="143"/>
  <c r="AR10" i="143"/>
  <c r="AS10" i="143"/>
  <c r="AT10" i="143"/>
  <c r="AU10" i="143"/>
  <c r="AV10" i="143"/>
  <c r="AW10" i="143"/>
  <c r="AX10" i="143"/>
  <c r="AY10" i="143"/>
  <c r="AZ10" i="143"/>
  <c r="BA10" i="143"/>
  <c r="BB10" i="143"/>
  <c r="BC10" i="143"/>
  <c r="BD10" i="143"/>
  <c r="C11" i="143"/>
  <c r="D11" i="143"/>
  <c r="E11" i="143"/>
  <c r="F11" i="143"/>
  <c r="G11" i="143"/>
  <c r="H11" i="143"/>
  <c r="I11" i="143"/>
  <c r="J11" i="143"/>
  <c r="K11" i="143"/>
  <c r="L11" i="143"/>
  <c r="M11" i="143"/>
  <c r="N11" i="143"/>
  <c r="O11" i="143"/>
  <c r="P11" i="143"/>
  <c r="Q11" i="143"/>
  <c r="R11" i="143"/>
  <c r="S11" i="143"/>
  <c r="T11" i="143"/>
  <c r="U11" i="143"/>
  <c r="V11" i="143"/>
  <c r="W11" i="143"/>
  <c r="X11" i="143"/>
  <c r="Y11" i="143"/>
  <c r="Z11" i="143"/>
  <c r="AA11" i="143"/>
  <c r="AB11" i="143"/>
  <c r="AC11" i="143"/>
  <c r="AD11" i="143"/>
  <c r="AE11" i="143"/>
  <c r="AF11" i="143"/>
  <c r="AG11" i="143"/>
  <c r="AH11" i="143"/>
  <c r="AI11" i="143"/>
  <c r="AJ11" i="143"/>
  <c r="AK11" i="143"/>
  <c r="AL11" i="143"/>
  <c r="AM11" i="143"/>
  <c r="AN11" i="143"/>
  <c r="AO11" i="143"/>
  <c r="AP11" i="143"/>
  <c r="AQ11" i="143"/>
  <c r="AR11" i="143"/>
  <c r="AS11" i="143"/>
  <c r="AT11" i="143"/>
  <c r="AU11" i="143"/>
  <c r="AV11" i="143"/>
  <c r="AW11" i="143"/>
  <c r="AX11" i="143"/>
  <c r="AY11" i="143"/>
  <c r="AZ11" i="143"/>
  <c r="BA11" i="143"/>
  <c r="BB11" i="143"/>
  <c r="BC11" i="143"/>
  <c r="BD11" i="143"/>
  <c r="C12" i="143"/>
  <c r="D12" i="143"/>
  <c r="E12" i="143"/>
  <c r="F12" i="143"/>
  <c r="G12" i="143"/>
  <c r="H12" i="143"/>
  <c r="I12" i="143"/>
  <c r="J12" i="143"/>
  <c r="K12" i="143"/>
  <c r="L12" i="143"/>
  <c r="M12" i="143"/>
  <c r="N12" i="143"/>
  <c r="O12" i="143"/>
  <c r="P12" i="143"/>
  <c r="Q12" i="143"/>
  <c r="R12" i="143"/>
  <c r="S12" i="143"/>
  <c r="T12" i="143"/>
  <c r="U12" i="143"/>
  <c r="V12" i="143"/>
  <c r="W12" i="143"/>
  <c r="X12" i="143"/>
  <c r="Y12" i="143"/>
  <c r="Z12" i="143"/>
  <c r="AA12" i="143"/>
  <c r="AB12" i="143"/>
  <c r="AC12" i="143"/>
  <c r="AD12" i="143"/>
  <c r="AE12" i="143"/>
  <c r="AF12" i="143"/>
  <c r="AG12" i="143"/>
  <c r="AH12" i="143"/>
  <c r="AI12" i="143"/>
  <c r="AJ12" i="143"/>
  <c r="AK12" i="143"/>
  <c r="AL12" i="143"/>
  <c r="AM12" i="143"/>
  <c r="AN12" i="143"/>
  <c r="AO12" i="143"/>
  <c r="AP12" i="143"/>
  <c r="AQ12" i="143"/>
  <c r="AR12" i="143"/>
  <c r="AS12" i="143"/>
  <c r="AT12" i="143"/>
  <c r="AU12" i="143"/>
  <c r="AV12" i="143"/>
  <c r="AW12" i="143"/>
  <c r="AX12" i="143"/>
  <c r="AY12" i="143"/>
  <c r="AZ12" i="143"/>
  <c r="BA12" i="143"/>
  <c r="BB12" i="143"/>
  <c r="BC12" i="143"/>
  <c r="BD12" i="143"/>
  <c r="C13" i="143"/>
  <c r="D13" i="143"/>
  <c r="E13" i="143"/>
  <c r="F13" i="143"/>
  <c r="G13" i="143"/>
  <c r="H13" i="143"/>
  <c r="I13" i="143"/>
  <c r="J13" i="143"/>
  <c r="K13" i="143"/>
  <c r="L13" i="143"/>
  <c r="M13" i="143"/>
  <c r="N13" i="143"/>
  <c r="O13" i="143"/>
  <c r="P13" i="143"/>
  <c r="Q13" i="143"/>
  <c r="R13" i="143"/>
  <c r="S13" i="143"/>
  <c r="T13" i="143"/>
  <c r="U13" i="143"/>
  <c r="V13" i="143"/>
  <c r="W13" i="143"/>
  <c r="X13" i="143"/>
  <c r="Y13" i="143"/>
  <c r="Z13" i="143"/>
  <c r="AA13" i="143"/>
  <c r="AB13" i="143"/>
  <c r="AC13" i="143"/>
  <c r="AD13" i="143"/>
  <c r="AE13" i="143"/>
  <c r="AF13" i="143"/>
  <c r="AG13" i="143"/>
  <c r="AH13" i="143"/>
  <c r="AI13" i="143"/>
  <c r="AJ13" i="143"/>
  <c r="AK13" i="143"/>
  <c r="AL13" i="143"/>
  <c r="AM13" i="143"/>
  <c r="AN13" i="143"/>
  <c r="AO13" i="143"/>
  <c r="AP13" i="143"/>
  <c r="AQ13" i="143"/>
  <c r="AR13" i="143"/>
  <c r="AS13" i="143"/>
  <c r="AT13" i="143"/>
  <c r="AU13" i="143"/>
  <c r="AV13" i="143"/>
  <c r="AW13" i="143"/>
  <c r="AX13" i="143"/>
  <c r="AY13" i="143"/>
  <c r="AZ13" i="143"/>
  <c r="BA13" i="143"/>
  <c r="BB13" i="143"/>
  <c r="BC13" i="143"/>
  <c r="BD13" i="143"/>
  <c r="C14" i="143"/>
  <c r="D14" i="143"/>
  <c r="E14" i="143"/>
  <c r="F14" i="143"/>
  <c r="G14" i="143"/>
  <c r="H14" i="143"/>
  <c r="I14" i="143"/>
  <c r="J14" i="143"/>
  <c r="K14" i="143"/>
  <c r="L14" i="143"/>
  <c r="M14" i="143"/>
  <c r="N14" i="143"/>
  <c r="O14" i="143"/>
  <c r="P14" i="143"/>
  <c r="Q14" i="143"/>
  <c r="R14" i="143"/>
  <c r="S14" i="143"/>
  <c r="T14" i="143"/>
  <c r="U14" i="143"/>
  <c r="V14" i="143"/>
  <c r="W14" i="143"/>
  <c r="X14" i="143"/>
  <c r="Y14" i="143"/>
  <c r="Z14" i="143"/>
  <c r="AA14" i="143"/>
  <c r="AB14" i="143"/>
  <c r="AC14" i="143"/>
  <c r="AD14" i="143"/>
  <c r="AE14" i="143"/>
  <c r="AF14" i="143"/>
  <c r="AG14" i="143"/>
  <c r="AH14" i="143"/>
  <c r="AI14" i="143"/>
  <c r="AJ14" i="143"/>
  <c r="AK14" i="143"/>
  <c r="AL14" i="143"/>
  <c r="AM14" i="143"/>
  <c r="AN14" i="143"/>
  <c r="AO14" i="143"/>
  <c r="AP14" i="143"/>
  <c r="AQ14" i="143"/>
  <c r="AR14" i="143"/>
  <c r="AS14" i="143"/>
  <c r="AT14" i="143"/>
  <c r="AU14" i="143"/>
  <c r="AV14" i="143"/>
  <c r="AW14" i="143"/>
  <c r="AX14" i="143"/>
  <c r="AY14" i="143"/>
  <c r="AZ14" i="143"/>
  <c r="BA14" i="143"/>
  <c r="BB14" i="143"/>
  <c r="BC14" i="143"/>
  <c r="BD14" i="143"/>
  <c r="B14" i="143"/>
  <c r="B13" i="143"/>
  <c r="B12" i="143"/>
  <c r="B11" i="143"/>
  <c r="B10" i="143"/>
  <c r="B8" i="143"/>
  <c r="B7" i="143"/>
  <c r="B6" i="143"/>
  <c r="C6" i="142"/>
  <c r="D6" i="142"/>
  <c r="E6" i="142"/>
  <c r="F6" i="142"/>
  <c r="G6" i="142"/>
  <c r="H6" i="142"/>
  <c r="I6" i="142"/>
  <c r="J6" i="142"/>
  <c r="K6" i="142"/>
  <c r="L6" i="142"/>
  <c r="M6" i="142"/>
  <c r="N6" i="142"/>
  <c r="O6" i="142"/>
  <c r="P6" i="142"/>
  <c r="Q6" i="142"/>
  <c r="R6" i="142"/>
  <c r="S6" i="142"/>
  <c r="T6" i="142"/>
  <c r="U6" i="142"/>
  <c r="V6" i="142"/>
  <c r="W6" i="142"/>
  <c r="X6" i="142"/>
  <c r="Y6" i="142"/>
  <c r="Z6" i="142"/>
  <c r="AA6" i="142"/>
  <c r="AB6" i="142"/>
  <c r="AC6" i="142"/>
  <c r="AD6" i="142"/>
  <c r="AE6" i="142"/>
  <c r="AF6" i="142"/>
  <c r="AG6" i="142"/>
  <c r="AH6" i="142"/>
  <c r="AI6" i="142"/>
  <c r="AJ6" i="142"/>
  <c r="AK6" i="142"/>
  <c r="AL6" i="142"/>
  <c r="AM6" i="142"/>
  <c r="AN6" i="142"/>
  <c r="AO6" i="142"/>
  <c r="AP6" i="142"/>
  <c r="AQ6" i="142"/>
  <c r="AR6" i="142"/>
  <c r="AS6" i="142"/>
  <c r="AT6" i="142"/>
  <c r="AU6" i="142"/>
  <c r="AV6" i="142"/>
  <c r="AW6" i="142"/>
  <c r="AX6" i="142"/>
  <c r="AY6" i="142"/>
  <c r="AZ6" i="142"/>
  <c r="BA6" i="142"/>
  <c r="BB6" i="142"/>
  <c r="BC6" i="142"/>
  <c r="BD6" i="142"/>
  <c r="C7" i="142"/>
  <c r="D7" i="142"/>
  <c r="E7" i="142"/>
  <c r="F7" i="142"/>
  <c r="G7" i="142"/>
  <c r="H7" i="142"/>
  <c r="I7" i="142"/>
  <c r="J7" i="142"/>
  <c r="K7" i="142"/>
  <c r="L7" i="142"/>
  <c r="M7" i="142"/>
  <c r="N7" i="142"/>
  <c r="O7" i="142"/>
  <c r="P7" i="142"/>
  <c r="Q7" i="142"/>
  <c r="R7" i="142"/>
  <c r="S7" i="142"/>
  <c r="T7" i="142"/>
  <c r="U7" i="142"/>
  <c r="V7" i="142"/>
  <c r="W7" i="142"/>
  <c r="X7" i="142"/>
  <c r="Y7" i="142"/>
  <c r="Z7" i="142"/>
  <c r="AA7" i="142"/>
  <c r="AB7" i="142"/>
  <c r="AC7" i="142"/>
  <c r="AD7" i="142"/>
  <c r="AE7" i="142"/>
  <c r="AF7" i="142"/>
  <c r="AG7" i="142"/>
  <c r="AH7" i="142"/>
  <c r="AI7" i="142"/>
  <c r="AJ7" i="142"/>
  <c r="AK7" i="142"/>
  <c r="AL7" i="142"/>
  <c r="AM7" i="142"/>
  <c r="AN7" i="142"/>
  <c r="AO7" i="142"/>
  <c r="AP7" i="142"/>
  <c r="AQ7" i="142"/>
  <c r="AR7" i="142"/>
  <c r="AS7" i="142"/>
  <c r="AT7" i="142"/>
  <c r="AU7" i="142"/>
  <c r="AV7" i="142"/>
  <c r="AW7" i="142"/>
  <c r="AX7" i="142"/>
  <c r="AY7" i="142"/>
  <c r="AZ7" i="142"/>
  <c r="BA7" i="142"/>
  <c r="BB7" i="142"/>
  <c r="BC7" i="142"/>
  <c r="BD7" i="142"/>
  <c r="C8" i="142"/>
  <c r="D8" i="142"/>
  <c r="E8" i="142"/>
  <c r="F8" i="142"/>
  <c r="G8" i="142"/>
  <c r="H8" i="142"/>
  <c r="I8" i="142"/>
  <c r="J8" i="142"/>
  <c r="K8" i="142"/>
  <c r="L8" i="142"/>
  <c r="M8" i="142"/>
  <c r="N8" i="142"/>
  <c r="O8" i="142"/>
  <c r="P8" i="142"/>
  <c r="Q8" i="142"/>
  <c r="R8" i="142"/>
  <c r="S8" i="142"/>
  <c r="T8" i="142"/>
  <c r="U8" i="142"/>
  <c r="V8" i="142"/>
  <c r="W8" i="142"/>
  <c r="X8" i="142"/>
  <c r="Y8" i="142"/>
  <c r="Z8" i="142"/>
  <c r="AA8" i="142"/>
  <c r="AB8" i="142"/>
  <c r="AC8" i="142"/>
  <c r="AD8" i="142"/>
  <c r="AE8" i="142"/>
  <c r="AF8" i="142"/>
  <c r="AG8" i="142"/>
  <c r="AH8" i="142"/>
  <c r="AI8" i="142"/>
  <c r="AJ8" i="142"/>
  <c r="AK8" i="142"/>
  <c r="AL8" i="142"/>
  <c r="AM8" i="142"/>
  <c r="AN8" i="142"/>
  <c r="AO8" i="142"/>
  <c r="AP8" i="142"/>
  <c r="AQ8" i="142"/>
  <c r="AR8" i="142"/>
  <c r="AS8" i="142"/>
  <c r="AT8" i="142"/>
  <c r="AU8" i="142"/>
  <c r="AV8" i="142"/>
  <c r="AW8" i="142"/>
  <c r="AX8" i="142"/>
  <c r="AY8" i="142"/>
  <c r="AZ8" i="142"/>
  <c r="BA8" i="142"/>
  <c r="BB8" i="142"/>
  <c r="BC8" i="142"/>
  <c r="BD8" i="142"/>
  <c r="C10" i="142"/>
  <c r="D10" i="142"/>
  <c r="E10" i="142"/>
  <c r="F10" i="142"/>
  <c r="G10" i="142"/>
  <c r="H10" i="142"/>
  <c r="I10" i="142"/>
  <c r="J10" i="142"/>
  <c r="K10" i="142"/>
  <c r="L10" i="142"/>
  <c r="M10" i="142"/>
  <c r="N10" i="142"/>
  <c r="O10" i="142"/>
  <c r="P10" i="142"/>
  <c r="Q10" i="142"/>
  <c r="R10" i="142"/>
  <c r="S10" i="142"/>
  <c r="T10" i="142"/>
  <c r="U10" i="142"/>
  <c r="V10" i="142"/>
  <c r="W10" i="142"/>
  <c r="X10" i="142"/>
  <c r="Y10" i="142"/>
  <c r="Z10" i="142"/>
  <c r="AA10" i="142"/>
  <c r="AB10" i="142"/>
  <c r="AC10" i="142"/>
  <c r="AD10" i="142"/>
  <c r="AE10" i="142"/>
  <c r="AF10" i="142"/>
  <c r="AG10" i="142"/>
  <c r="AH10" i="142"/>
  <c r="AI10" i="142"/>
  <c r="AJ10" i="142"/>
  <c r="AK10" i="142"/>
  <c r="AL10" i="142"/>
  <c r="AM10" i="142"/>
  <c r="AN10" i="142"/>
  <c r="AO10" i="142"/>
  <c r="AP10" i="142"/>
  <c r="AQ10" i="142"/>
  <c r="AR10" i="142"/>
  <c r="AS10" i="142"/>
  <c r="AT10" i="142"/>
  <c r="AU10" i="142"/>
  <c r="AV10" i="142"/>
  <c r="AW10" i="142"/>
  <c r="AX10" i="142"/>
  <c r="AY10" i="142"/>
  <c r="AZ10" i="142"/>
  <c r="BA10" i="142"/>
  <c r="BB10" i="142"/>
  <c r="BC10" i="142"/>
  <c r="BD10" i="142"/>
  <c r="C11" i="142"/>
  <c r="D11" i="142"/>
  <c r="E11" i="142"/>
  <c r="F11" i="142"/>
  <c r="G11" i="142"/>
  <c r="H11" i="142"/>
  <c r="I11" i="142"/>
  <c r="J11" i="142"/>
  <c r="K11" i="142"/>
  <c r="L11" i="142"/>
  <c r="M11" i="142"/>
  <c r="N11" i="142"/>
  <c r="O11" i="142"/>
  <c r="P11" i="142"/>
  <c r="Q11" i="142"/>
  <c r="R11" i="142"/>
  <c r="S11" i="142"/>
  <c r="T11" i="142"/>
  <c r="U11" i="142"/>
  <c r="V11" i="142"/>
  <c r="W11" i="142"/>
  <c r="X11" i="142"/>
  <c r="Y11" i="142"/>
  <c r="Z11" i="142"/>
  <c r="AA11" i="142"/>
  <c r="AB11" i="142"/>
  <c r="AC11" i="142"/>
  <c r="AD11" i="142"/>
  <c r="AE11" i="142"/>
  <c r="AF11" i="142"/>
  <c r="AG11" i="142"/>
  <c r="AH11" i="142"/>
  <c r="AI11" i="142"/>
  <c r="AJ11" i="142"/>
  <c r="AK11" i="142"/>
  <c r="AL11" i="142"/>
  <c r="AM11" i="142"/>
  <c r="AN11" i="142"/>
  <c r="AO11" i="142"/>
  <c r="AP11" i="142"/>
  <c r="AQ11" i="142"/>
  <c r="AR11" i="142"/>
  <c r="AS11" i="142"/>
  <c r="AT11" i="142"/>
  <c r="AU11" i="142"/>
  <c r="AV11" i="142"/>
  <c r="AW11" i="142"/>
  <c r="AX11" i="142"/>
  <c r="AY11" i="142"/>
  <c r="AZ11" i="142"/>
  <c r="BA11" i="142"/>
  <c r="BB11" i="142"/>
  <c r="BC11" i="142"/>
  <c r="BD11" i="142"/>
  <c r="C12" i="142"/>
  <c r="D12" i="142"/>
  <c r="E12" i="142"/>
  <c r="F12" i="142"/>
  <c r="G12" i="142"/>
  <c r="H12" i="142"/>
  <c r="I12" i="142"/>
  <c r="J12" i="142"/>
  <c r="K12" i="142"/>
  <c r="L12" i="142"/>
  <c r="M12" i="142"/>
  <c r="N12" i="142"/>
  <c r="O12" i="142"/>
  <c r="P12" i="142"/>
  <c r="Q12" i="142"/>
  <c r="R12" i="142"/>
  <c r="S12" i="142"/>
  <c r="T12" i="142"/>
  <c r="U12" i="142"/>
  <c r="V12" i="142"/>
  <c r="W12" i="142"/>
  <c r="X12" i="142"/>
  <c r="Y12" i="142"/>
  <c r="Z12" i="142"/>
  <c r="AA12" i="142"/>
  <c r="AB12" i="142"/>
  <c r="AC12" i="142"/>
  <c r="AD12" i="142"/>
  <c r="AE12" i="142"/>
  <c r="AF12" i="142"/>
  <c r="AG12" i="142"/>
  <c r="AH12" i="142"/>
  <c r="AI12" i="142"/>
  <c r="AJ12" i="142"/>
  <c r="AK12" i="142"/>
  <c r="AL12" i="142"/>
  <c r="AM12" i="142"/>
  <c r="AN12" i="142"/>
  <c r="AO12" i="142"/>
  <c r="AP12" i="142"/>
  <c r="AQ12" i="142"/>
  <c r="AR12" i="142"/>
  <c r="AS12" i="142"/>
  <c r="AT12" i="142"/>
  <c r="AU12" i="142"/>
  <c r="AV12" i="142"/>
  <c r="AW12" i="142"/>
  <c r="AX12" i="142"/>
  <c r="AY12" i="142"/>
  <c r="AZ12" i="142"/>
  <c r="BA12" i="142"/>
  <c r="BB12" i="142"/>
  <c r="BC12" i="142"/>
  <c r="BD12" i="142"/>
  <c r="C14" i="142"/>
  <c r="D14" i="142"/>
  <c r="E14" i="142"/>
  <c r="F14" i="142"/>
  <c r="G14" i="142"/>
  <c r="H14" i="142"/>
  <c r="I14" i="142"/>
  <c r="J14" i="142"/>
  <c r="K14" i="142"/>
  <c r="L14" i="142"/>
  <c r="M14" i="142"/>
  <c r="N14" i="142"/>
  <c r="O14" i="142"/>
  <c r="P14" i="142"/>
  <c r="Q14" i="142"/>
  <c r="R14" i="142"/>
  <c r="S14" i="142"/>
  <c r="T14" i="142"/>
  <c r="U14" i="142"/>
  <c r="V14" i="142"/>
  <c r="W14" i="142"/>
  <c r="X14" i="142"/>
  <c r="Y14" i="142"/>
  <c r="Z14" i="142"/>
  <c r="AA14" i="142"/>
  <c r="AB14" i="142"/>
  <c r="AC14" i="142"/>
  <c r="AD14" i="142"/>
  <c r="AE14" i="142"/>
  <c r="AF14" i="142"/>
  <c r="AG14" i="142"/>
  <c r="AH14" i="142"/>
  <c r="AI14" i="142"/>
  <c r="AJ14" i="142"/>
  <c r="AK14" i="142"/>
  <c r="AL14" i="142"/>
  <c r="AM14" i="142"/>
  <c r="AN14" i="142"/>
  <c r="AO14" i="142"/>
  <c r="AP14" i="142"/>
  <c r="AQ14" i="142"/>
  <c r="AR14" i="142"/>
  <c r="AS14" i="142"/>
  <c r="AT14" i="142"/>
  <c r="AU14" i="142"/>
  <c r="AV14" i="142"/>
  <c r="AW14" i="142"/>
  <c r="AX14" i="142"/>
  <c r="AY14" i="142"/>
  <c r="AZ14" i="142"/>
  <c r="BA14" i="142"/>
  <c r="BB14" i="142"/>
  <c r="BC14" i="142"/>
  <c r="BD14" i="142"/>
  <c r="C15" i="142"/>
  <c r="D15" i="142"/>
  <c r="E15" i="142"/>
  <c r="F15" i="142"/>
  <c r="G15" i="142"/>
  <c r="H15" i="142"/>
  <c r="I15" i="142"/>
  <c r="J15" i="142"/>
  <c r="K15" i="142"/>
  <c r="L15" i="142"/>
  <c r="M15" i="142"/>
  <c r="N15" i="142"/>
  <c r="O15" i="142"/>
  <c r="P15" i="142"/>
  <c r="Q15" i="142"/>
  <c r="R15" i="142"/>
  <c r="S15" i="142"/>
  <c r="T15" i="142"/>
  <c r="U15" i="142"/>
  <c r="V15" i="142"/>
  <c r="W15" i="142"/>
  <c r="X15" i="142"/>
  <c r="Y15" i="142"/>
  <c r="Z15" i="142"/>
  <c r="AA15" i="142"/>
  <c r="AB15" i="142"/>
  <c r="AC15" i="142"/>
  <c r="AD15" i="142"/>
  <c r="AE15" i="142"/>
  <c r="AF15" i="142"/>
  <c r="AG15" i="142"/>
  <c r="AH15" i="142"/>
  <c r="AI15" i="142"/>
  <c r="AJ15" i="142"/>
  <c r="AK15" i="142"/>
  <c r="AL15" i="142"/>
  <c r="AM15" i="142"/>
  <c r="AN15" i="142"/>
  <c r="AO15" i="142"/>
  <c r="AP15" i="142"/>
  <c r="AQ15" i="142"/>
  <c r="AR15" i="142"/>
  <c r="AS15" i="142"/>
  <c r="AT15" i="142"/>
  <c r="AU15" i="142"/>
  <c r="AV15" i="142"/>
  <c r="AW15" i="142"/>
  <c r="AX15" i="142"/>
  <c r="AY15" i="142"/>
  <c r="AZ15" i="142"/>
  <c r="BA15" i="142"/>
  <c r="BB15" i="142"/>
  <c r="BC15" i="142"/>
  <c r="BD15" i="142"/>
  <c r="C16" i="142"/>
  <c r="D16" i="142"/>
  <c r="E16" i="142"/>
  <c r="F16" i="142"/>
  <c r="G16" i="142"/>
  <c r="H16" i="142"/>
  <c r="I16" i="142"/>
  <c r="J16" i="142"/>
  <c r="K16" i="142"/>
  <c r="L16" i="142"/>
  <c r="M16" i="142"/>
  <c r="N16" i="142"/>
  <c r="O16" i="142"/>
  <c r="P16" i="142"/>
  <c r="Q16" i="142"/>
  <c r="R16" i="142"/>
  <c r="S16" i="142"/>
  <c r="T16" i="142"/>
  <c r="U16" i="142"/>
  <c r="V16" i="142"/>
  <c r="W16" i="142"/>
  <c r="X16" i="142"/>
  <c r="Y16" i="142"/>
  <c r="Z16" i="142"/>
  <c r="AA16" i="142"/>
  <c r="AB16" i="142"/>
  <c r="AC16" i="142"/>
  <c r="AD16" i="142"/>
  <c r="AE16" i="142"/>
  <c r="AF16" i="142"/>
  <c r="AG16" i="142"/>
  <c r="AH16" i="142"/>
  <c r="AI16" i="142"/>
  <c r="AJ16" i="142"/>
  <c r="AK16" i="142"/>
  <c r="AL16" i="142"/>
  <c r="AM16" i="142"/>
  <c r="AN16" i="142"/>
  <c r="AO16" i="142"/>
  <c r="AP16" i="142"/>
  <c r="AQ16" i="142"/>
  <c r="AR16" i="142"/>
  <c r="AS16" i="142"/>
  <c r="AT16" i="142"/>
  <c r="AU16" i="142"/>
  <c r="AV16" i="142"/>
  <c r="AW16" i="142"/>
  <c r="AX16" i="142"/>
  <c r="AY16" i="142"/>
  <c r="AZ16" i="142"/>
  <c r="BA16" i="142"/>
  <c r="BB16" i="142"/>
  <c r="BC16" i="142"/>
  <c r="BD16" i="142"/>
  <c r="C18" i="142"/>
  <c r="D18" i="142"/>
  <c r="E18" i="142"/>
  <c r="F18" i="142"/>
  <c r="G18" i="142"/>
  <c r="H18" i="142"/>
  <c r="I18" i="142"/>
  <c r="J18" i="142"/>
  <c r="K18" i="142"/>
  <c r="L18" i="142"/>
  <c r="M18" i="142"/>
  <c r="N18" i="142"/>
  <c r="O18" i="142"/>
  <c r="P18" i="142"/>
  <c r="Q18" i="142"/>
  <c r="R18" i="142"/>
  <c r="S18" i="142"/>
  <c r="T18" i="142"/>
  <c r="U18" i="142"/>
  <c r="V18" i="142"/>
  <c r="W18" i="142"/>
  <c r="X18" i="142"/>
  <c r="Y18" i="142"/>
  <c r="Z18" i="142"/>
  <c r="AA18" i="142"/>
  <c r="AB18" i="142"/>
  <c r="AC18" i="142"/>
  <c r="AD18" i="142"/>
  <c r="AE18" i="142"/>
  <c r="AF18" i="142"/>
  <c r="AG18" i="142"/>
  <c r="AH18" i="142"/>
  <c r="AI18" i="142"/>
  <c r="AJ18" i="142"/>
  <c r="AK18" i="142"/>
  <c r="AL18" i="142"/>
  <c r="AM18" i="142"/>
  <c r="AN18" i="142"/>
  <c r="AO18" i="142"/>
  <c r="AP18" i="142"/>
  <c r="AQ18" i="142"/>
  <c r="AR18" i="142"/>
  <c r="AS18" i="142"/>
  <c r="AT18" i="142"/>
  <c r="AU18" i="142"/>
  <c r="AV18" i="142"/>
  <c r="AW18" i="142"/>
  <c r="AX18" i="142"/>
  <c r="AY18" i="142"/>
  <c r="AZ18" i="142"/>
  <c r="BA18" i="142"/>
  <c r="BB18" i="142"/>
  <c r="BC18" i="142"/>
  <c r="BD18" i="142"/>
  <c r="C19" i="142"/>
  <c r="D19" i="142"/>
  <c r="E19" i="142"/>
  <c r="F19" i="142"/>
  <c r="G19" i="142"/>
  <c r="H19" i="142"/>
  <c r="I19" i="142"/>
  <c r="J19" i="142"/>
  <c r="K19" i="142"/>
  <c r="L19" i="142"/>
  <c r="M19" i="142"/>
  <c r="N19" i="142"/>
  <c r="O19" i="142"/>
  <c r="P19" i="142"/>
  <c r="Q19" i="142"/>
  <c r="R19" i="142"/>
  <c r="S19" i="142"/>
  <c r="T19" i="142"/>
  <c r="U19" i="142"/>
  <c r="V19" i="142"/>
  <c r="W19" i="142"/>
  <c r="X19" i="142"/>
  <c r="Y19" i="142"/>
  <c r="Z19" i="142"/>
  <c r="AA19" i="142"/>
  <c r="AB19" i="142"/>
  <c r="AC19" i="142"/>
  <c r="AD19" i="142"/>
  <c r="AE19" i="142"/>
  <c r="AF19" i="142"/>
  <c r="AG19" i="142"/>
  <c r="AH19" i="142"/>
  <c r="AI19" i="142"/>
  <c r="AJ19" i="142"/>
  <c r="AK19" i="142"/>
  <c r="AL19" i="142"/>
  <c r="AM19" i="142"/>
  <c r="AN19" i="142"/>
  <c r="AO19" i="142"/>
  <c r="AP19" i="142"/>
  <c r="AQ19" i="142"/>
  <c r="AR19" i="142"/>
  <c r="AS19" i="142"/>
  <c r="AT19" i="142"/>
  <c r="AU19" i="142"/>
  <c r="AV19" i="142"/>
  <c r="AW19" i="142"/>
  <c r="AX19" i="142"/>
  <c r="AY19" i="142"/>
  <c r="AZ19" i="142"/>
  <c r="BA19" i="142"/>
  <c r="BB19" i="142"/>
  <c r="BC19" i="142"/>
  <c r="BD19" i="142"/>
  <c r="C20" i="142"/>
  <c r="D20" i="142"/>
  <c r="E20" i="142"/>
  <c r="F20" i="142"/>
  <c r="G20" i="142"/>
  <c r="H20" i="142"/>
  <c r="I20" i="142"/>
  <c r="J20" i="142"/>
  <c r="K20" i="142"/>
  <c r="L20" i="142"/>
  <c r="M20" i="142"/>
  <c r="N20" i="142"/>
  <c r="O20" i="142"/>
  <c r="P20" i="142"/>
  <c r="Q20" i="142"/>
  <c r="R20" i="142"/>
  <c r="S20" i="142"/>
  <c r="T20" i="142"/>
  <c r="U20" i="142"/>
  <c r="V20" i="142"/>
  <c r="W20" i="142"/>
  <c r="X20" i="142"/>
  <c r="Y20" i="142"/>
  <c r="Z20" i="142"/>
  <c r="AA20" i="142"/>
  <c r="AB20" i="142"/>
  <c r="AC20" i="142"/>
  <c r="AD20" i="142"/>
  <c r="AE20" i="142"/>
  <c r="AF20" i="142"/>
  <c r="AG20" i="142"/>
  <c r="AH20" i="142"/>
  <c r="AI20" i="142"/>
  <c r="AJ20" i="142"/>
  <c r="AK20" i="142"/>
  <c r="AL20" i="142"/>
  <c r="AM20" i="142"/>
  <c r="AN20" i="142"/>
  <c r="AO20" i="142"/>
  <c r="AP20" i="142"/>
  <c r="AQ20" i="142"/>
  <c r="AR20" i="142"/>
  <c r="AS20" i="142"/>
  <c r="AT20" i="142"/>
  <c r="AU20" i="142"/>
  <c r="AV20" i="142"/>
  <c r="AW20" i="142"/>
  <c r="AX20" i="142"/>
  <c r="AY20" i="142"/>
  <c r="AZ20" i="142"/>
  <c r="BA20" i="142"/>
  <c r="BB20" i="142"/>
  <c r="BC20" i="142"/>
  <c r="BD20" i="142"/>
  <c r="B20" i="142"/>
  <c r="B19" i="142"/>
  <c r="B18" i="142"/>
  <c r="B16" i="142"/>
  <c r="B15" i="142"/>
  <c r="B14" i="142"/>
  <c r="B12" i="142"/>
  <c r="B11" i="142"/>
  <c r="B10" i="142"/>
  <c r="B8" i="142"/>
  <c r="B7" i="142"/>
  <c r="B6" i="142"/>
  <c r="C30" i="141"/>
  <c r="D30" i="141"/>
  <c r="E30" i="141"/>
  <c r="F30" i="141"/>
  <c r="G30" i="141"/>
  <c r="H30" i="141"/>
  <c r="I30" i="141"/>
  <c r="J30" i="141"/>
  <c r="K30" i="141"/>
  <c r="L30" i="141"/>
  <c r="M30" i="141"/>
  <c r="N30" i="141"/>
  <c r="O30" i="141"/>
  <c r="P30" i="141"/>
  <c r="Q30" i="141"/>
  <c r="R30" i="141"/>
  <c r="S30" i="141"/>
  <c r="T30" i="141"/>
  <c r="U30" i="141"/>
  <c r="V30" i="141"/>
  <c r="W30" i="141"/>
  <c r="X30" i="141"/>
  <c r="Y30" i="141"/>
  <c r="Z30" i="141"/>
  <c r="AA30" i="141"/>
  <c r="AB30" i="141"/>
  <c r="AC30" i="141"/>
  <c r="AD30" i="141"/>
  <c r="AE30" i="141"/>
  <c r="AF30" i="141"/>
  <c r="AG30" i="141"/>
  <c r="AH30" i="141"/>
  <c r="AI30" i="141"/>
  <c r="AJ30" i="141"/>
  <c r="AK30" i="141"/>
  <c r="AL30" i="141"/>
  <c r="AM30" i="141"/>
  <c r="AN30" i="141"/>
  <c r="AO30" i="141"/>
  <c r="AP30" i="141"/>
  <c r="AQ30" i="141"/>
  <c r="AR30" i="141"/>
  <c r="AS30" i="141"/>
  <c r="AT30" i="141"/>
  <c r="AU30" i="141"/>
  <c r="AV30" i="141"/>
  <c r="AW30" i="141"/>
  <c r="AX30" i="141"/>
  <c r="AY30" i="141"/>
  <c r="AZ30" i="141"/>
  <c r="BA30" i="141"/>
  <c r="BB30" i="141"/>
  <c r="BC30" i="141"/>
  <c r="BD30" i="141"/>
  <c r="C32" i="141"/>
  <c r="D32" i="141"/>
  <c r="E32" i="141"/>
  <c r="F32" i="141"/>
  <c r="G32" i="141"/>
  <c r="H32" i="141"/>
  <c r="I32" i="141"/>
  <c r="J32" i="141"/>
  <c r="K32" i="141"/>
  <c r="L32" i="141"/>
  <c r="M32" i="141"/>
  <c r="N32" i="141"/>
  <c r="O32" i="141"/>
  <c r="P32" i="141"/>
  <c r="Q32" i="141"/>
  <c r="R32" i="141"/>
  <c r="S32" i="141"/>
  <c r="T32" i="141"/>
  <c r="U32" i="141"/>
  <c r="V32" i="141"/>
  <c r="W32" i="141"/>
  <c r="X32" i="141"/>
  <c r="Y32" i="141"/>
  <c r="Z32" i="141"/>
  <c r="AA32" i="141"/>
  <c r="AB32" i="141"/>
  <c r="AC32" i="141"/>
  <c r="AD32" i="141"/>
  <c r="AE32" i="141"/>
  <c r="AF32" i="141"/>
  <c r="AG32" i="141"/>
  <c r="AH32" i="141"/>
  <c r="AI32" i="141"/>
  <c r="AJ32" i="141"/>
  <c r="AK32" i="141"/>
  <c r="AL32" i="141"/>
  <c r="AM32" i="141"/>
  <c r="AN32" i="141"/>
  <c r="AO32" i="141"/>
  <c r="AP32" i="141"/>
  <c r="AQ32" i="141"/>
  <c r="AR32" i="141"/>
  <c r="AS32" i="141"/>
  <c r="AT32" i="141"/>
  <c r="AU32" i="141"/>
  <c r="AV32" i="141"/>
  <c r="AW32" i="141"/>
  <c r="AX32" i="141"/>
  <c r="AY32" i="141"/>
  <c r="AZ32" i="141"/>
  <c r="BA32" i="141"/>
  <c r="BB32" i="141"/>
  <c r="BC32" i="141"/>
  <c r="BD32" i="141"/>
  <c r="C34" i="141"/>
  <c r="D34" i="141"/>
  <c r="E34" i="141"/>
  <c r="F34" i="141"/>
  <c r="G34" i="141"/>
  <c r="H34" i="141"/>
  <c r="I34" i="141"/>
  <c r="J34" i="141"/>
  <c r="K34" i="141"/>
  <c r="L34" i="141"/>
  <c r="M34" i="141"/>
  <c r="N34" i="141"/>
  <c r="O34" i="141"/>
  <c r="P34" i="141"/>
  <c r="Q34" i="141"/>
  <c r="R34" i="141"/>
  <c r="S34" i="141"/>
  <c r="T34" i="141"/>
  <c r="U34" i="141"/>
  <c r="V34" i="141"/>
  <c r="W34" i="141"/>
  <c r="X34" i="141"/>
  <c r="Y34" i="141"/>
  <c r="Z34" i="141"/>
  <c r="AA34" i="141"/>
  <c r="AB34" i="141"/>
  <c r="AC34" i="141"/>
  <c r="AD34" i="141"/>
  <c r="AE34" i="141"/>
  <c r="AF34" i="141"/>
  <c r="AG34" i="141"/>
  <c r="AH34" i="141"/>
  <c r="AI34" i="141"/>
  <c r="AJ34" i="141"/>
  <c r="AK34" i="141"/>
  <c r="AL34" i="141"/>
  <c r="AM34" i="141"/>
  <c r="AN34" i="141"/>
  <c r="AO34" i="141"/>
  <c r="AP34" i="141"/>
  <c r="AQ34" i="141"/>
  <c r="AR34" i="141"/>
  <c r="AS34" i="141"/>
  <c r="AT34" i="141"/>
  <c r="AU34" i="141"/>
  <c r="AV34" i="141"/>
  <c r="AW34" i="141"/>
  <c r="AX34" i="141"/>
  <c r="AY34" i="141"/>
  <c r="AZ34" i="141"/>
  <c r="BA34" i="141"/>
  <c r="BB34" i="141"/>
  <c r="BC34" i="141"/>
  <c r="BD34" i="141"/>
  <c r="C36" i="141"/>
  <c r="D36" i="141"/>
  <c r="E36" i="141"/>
  <c r="F36" i="141"/>
  <c r="G36" i="141"/>
  <c r="H36" i="141"/>
  <c r="I36" i="141"/>
  <c r="J36" i="141"/>
  <c r="K36" i="141"/>
  <c r="L36" i="141"/>
  <c r="M36" i="141"/>
  <c r="N36" i="141"/>
  <c r="O36" i="141"/>
  <c r="P36" i="141"/>
  <c r="Q36" i="141"/>
  <c r="R36" i="141"/>
  <c r="S36" i="141"/>
  <c r="T36" i="141"/>
  <c r="U36" i="141"/>
  <c r="V36" i="141"/>
  <c r="W36" i="141"/>
  <c r="X36" i="141"/>
  <c r="Y36" i="141"/>
  <c r="Z36" i="141"/>
  <c r="AA36" i="141"/>
  <c r="AB36" i="141"/>
  <c r="AC36" i="141"/>
  <c r="AD36" i="141"/>
  <c r="AE36" i="141"/>
  <c r="AF36" i="141"/>
  <c r="AG36" i="141"/>
  <c r="AH36" i="141"/>
  <c r="AI36" i="141"/>
  <c r="AJ36" i="141"/>
  <c r="AK36" i="141"/>
  <c r="AL36" i="141"/>
  <c r="AM36" i="141"/>
  <c r="AN36" i="141"/>
  <c r="AO36" i="141"/>
  <c r="AP36" i="141"/>
  <c r="AQ36" i="141"/>
  <c r="AR36" i="141"/>
  <c r="AS36" i="141"/>
  <c r="AT36" i="141"/>
  <c r="AU36" i="141"/>
  <c r="AV36" i="141"/>
  <c r="AW36" i="141"/>
  <c r="AX36" i="141"/>
  <c r="AY36" i="141"/>
  <c r="AZ36" i="141"/>
  <c r="BA36" i="141"/>
  <c r="BB36" i="141"/>
  <c r="BC36" i="141"/>
  <c r="BD36" i="141"/>
  <c r="C39" i="141"/>
  <c r="D39" i="141"/>
  <c r="E39" i="141"/>
  <c r="F39" i="141"/>
  <c r="G39" i="141"/>
  <c r="H39" i="141"/>
  <c r="I39" i="141"/>
  <c r="J39" i="141"/>
  <c r="K39" i="141"/>
  <c r="L39" i="141"/>
  <c r="M39" i="141"/>
  <c r="N39" i="141"/>
  <c r="O39" i="141"/>
  <c r="P39" i="141"/>
  <c r="Q39" i="141"/>
  <c r="R39" i="141"/>
  <c r="S39" i="141"/>
  <c r="T39" i="141"/>
  <c r="U39" i="141"/>
  <c r="V39" i="141"/>
  <c r="W39" i="141"/>
  <c r="X39" i="141"/>
  <c r="Y39" i="141"/>
  <c r="Z39" i="141"/>
  <c r="AA39" i="141"/>
  <c r="AB39" i="141"/>
  <c r="AC39" i="141"/>
  <c r="AD39" i="141"/>
  <c r="AE39" i="141"/>
  <c r="AF39" i="141"/>
  <c r="AG39" i="141"/>
  <c r="AH39" i="141"/>
  <c r="AI39" i="141"/>
  <c r="AJ39" i="141"/>
  <c r="AK39" i="141"/>
  <c r="AL39" i="141"/>
  <c r="AM39" i="141"/>
  <c r="AN39" i="141"/>
  <c r="AO39" i="141"/>
  <c r="AP39" i="141"/>
  <c r="AQ39" i="141"/>
  <c r="AR39" i="141"/>
  <c r="AS39" i="141"/>
  <c r="AT39" i="141"/>
  <c r="AU39" i="141"/>
  <c r="AV39" i="141"/>
  <c r="AW39" i="141"/>
  <c r="AX39" i="141"/>
  <c r="AY39" i="141"/>
  <c r="AZ39" i="141"/>
  <c r="BA39" i="141"/>
  <c r="BB39" i="141"/>
  <c r="BC39" i="141"/>
  <c r="BD39" i="141"/>
  <c r="C40" i="141"/>
  <c r="D40" i="141"/>
  <c r="E40" i="141"/>
  <c r="F40" i="141"/>
  <c r="G40" i="141"/>
  <c r="H40" i="141"/>
  <c r="I40" i="141"/>
  <c r="J40" i="141"/>
  <c r="K40" i="141"/>
  <c r="L40" i="141"/>
  <c r="M40" i="141"/>
  <c r="N40" i="141"/>
  <c r="O40" i="141"/>
  <c r="P40" i="141"/>
  <c r="Q40" i="141"/>
  <c r="R40" i="141"/>
  <c r="S40" i="141"/>
  <c r="T40" i="141"/>
  <c r="U40" i="141"/>
  <c r="V40" i="141"/>
  <c r="W40" i="141"/>
  <c r="X40" i="141"/>
  <c r="Y40" i="141"/>
  <c r="Z40" i="141"/>
  <c r="AA40" i="141"/>
  <c r="AB40" i="141"/>
  <c r="AC40" i="141"/>
  <c r="AD40" i="141"/>
  <c r="AE40" i="141"/>
  <c r="AF40" i="141"/>
  <c r="AG40" i="141"/>
  <c r="AH40" i="141"/>
  <c r="AI40" i="141"/>
  <c r="AJ40" i="141"/>
  <c r="AK40" i="141"/>
  <c r="AL40" i="141"/>
  <c r="AM40" i="141"/>
  <c r="AN40" i="141"/>
  <c r="AO40" i="141"/>
  <c r="AP40" i="141"/>
  <c r="AQ40" i="141"/>
  <c r="AR40" i="141"/>
  <c r="AS40" i="141"/>
  <c r="AT40" i="141"/>
  <c r="AU40" i="141"/>
  <c r="AV40" i="141"/>
  <c r="AW40" i="141"/>
  <c r="AX40" i="141"/>
  <c r="AY40" i="141"/>
  <c r="AZ40" i="141"/>
  <c r="BA40" i="141"/>
  <c r="BB40" i="141"/>
  <c r="BC40" i="141"/>
  <c r="BD40" i="141"/>
  <c r="C43" i="141"/>
  <c r="D43" i="141"/>
  <c r="E43" i="141"/>
  <c r="F43" i="141"/>
  <c r="G43" i="141"/>
  <c r="H43" i="141"/>
  <c r="I43" i="141"/>
  <c r="J43" i="141"/>
  <c r="K43" i="141"/>
  <c r="L43" i="141"/>
  <c r="M43" i="141"/>
  <c r="N43" i="141"/>
  <c r="O43" i="141"/>
  <c r="P43" i="141"/>
  <c r="Q43" i="141"/>
  <c r="R43" i="141"/>
  <c r="S43" i="141"/>
  <c r="T43" i="141"/>
  <c r="U43" i="141"/>
  <c r="V43" i="141"/>
  <c r="W43" i="141"/>
  <c r="X43" i="141"/>
  <c r="Y43" i="141"/>
  <c r="Z43" i="141"/>
  <c r="AA43" i="141"/>
  <c r="AB43" i="141"/>
  <c r="AC43" i="141"/>
  <c r="AD43" i="141"/>
  <c r="AE43" i="141"/>
  <c r="AF43" i="141"/>
  <c r="AG43" i="141"/>
  <c r="AH43" i="141"/>
  <c r="AI43" i="141"/>
  <c r="AJ43" i="141"/>
  <c r="AK43" i="141"/>
  <c r="AL43" i="141"/>
  <c r="AM43" i="141"/>
  <c r="AN43" i="141"/>
  <c r="AO43" i="141"/>
  <c r="AP43" i="141"/>
  <c r="AQ43" i="141"/>
  <c r="AR43" i="141"/>
  <c r="AS43" i="141"/>
  <c r="AT43" i="141"/>
  <c r="AU43" i="141"/>
  <c r="AV43" i="141"/>
  <c r="AW43" i="141"/>
  <c r="AX43" i="141"/>
  <c r="AY43" i="141"/>
  <c r="AZ43" i="141"/>
  <c r="BA43" i="141"/>
  <c r="BB43" i="141"/>
  <c r="BC43" i="141"/>
  <c r="BD43" i="141"/>
  <c r="C44" i="141"/>
  <c r="D44" i="141"/>
  <c r="E44" i="141"/>
  <c r="F44" i="141"/>
  <c r="G44" i="141"/>
  <c r="H44" i="141"/>
  <c r="I44" i="141"/>
  <c r="J44" i="141"/>
  <c r="K44" i="141"/>
  <c r="L44" i="141"/>
  <c r="M44" i="141"/>
  <c r="N44" i="141"/>
  <c r="O44" i="141"/>
  <c r="P44" i="141"/>
  <c r="Q44" i="141"/>
  <c r="R44" i="141"/>
  <c r="S44" i="141"/>
  <c r="T44" i="141"/>
  <c r="U44" i="141"/>
  <c r="V44" i="141"/>
  <c r="W44" i="141"/>
  <c r="X44" i="141"/>
  <c r="Y44" i="141"/>
  <c r="Z44" i="141"/>
  <c r="AA44" i="141"/>
  <c r="AB44" i="141"/>
  <c r="AC44" i="141"/>
  <c r="AD44" i="141"/>
  <c r="AE44" i="141"/>
  <c r="AF44" i="141"/>
  <c r="AG44" i="141"/>
  <c r="AH44" i="141"/>
  <c r="AI44" i="141"/>
  <c r="AJ44" i="141"/>
  <c r="AK44" i="141"/>
  <c r="AL44" i="141"/>
  <c r="AM44" i="141"/>
  <c r="AN44" i="141"/>
  <c r="AO44" i="141"/>
  <c r="AP44" i="141"/>
  <c r="AQ44" i="141"/>
  <c r="AR44" i="141"/>
  <c r="AS44" i="141"/>
  <c r="AT44" i="141"/>
  <c r="AU44" i="141"/>
  <c r="AV44" i="141"/>
  <c r="AW44" i="141"/>
  <c r="AX44" i="141"/>
  <c r="AY44" i="141"/>
  <c r="AZ44" i="141"/>
  <c r="BA44" i="141"/>
  <c r="BB44" i="141"/>
  <c r="BC44" i="141"/>
  <c r="BD44" i="141"/>
  <c r="C46" i="141"/>
  <c r="D46" i="141"/>
  <c r="E46" i="141"/>
  <c r="F46" i="141"/>
  <c r="G46" i="141"/>
  <c r="H46" i="141"/>
  <c r="I46" i="141"/>
  <c r="J46" i="141"/>
  <c r="K46" i="141"/>
  <c r="L46" i="141"/>
  <c r="M46" i="141"/>
  <c r="N46" i="141"/>
  <c r="O46" i="141"/>
  <c r="P46" i="141"/>
  <c r="Q46" i="141"/>
  <c r="R46" i="141"/>
  <c r="S46" i="141"/>
  <c r="T46" i="141"/>
  <c r="U46" i="141"/>
  <c r="V46" i="141"/>
  <c r="W46" i="141"/>
  <c r="X46" i="141"/>
  <c r="Y46" i="141"/>
  <c r="Z46" i="141"/>
  <c r="AA46" i="141"/>
  <c r="AB46" i="141"/>
  <c r="AC46" i="141"/>
  <c r="AD46" i="141"/>
  <c r="AE46" i="141"/>
  <c r="AF46" i="141"/>
  <c r="AG46" i="141"/>
  <c r="AH46" i="141"/>
  <c r="AI46" i="141"/>
  <c r="AJ46" i="141"/>
  <c r="AK46" i="141"/>
  <c r="AL46" i="141"/>
  <c r="AM46" i="141"/>
  <c r="AN46" i="141"/>
  <c r="AO46" i="141"/>
  <c r="AP46" i="141"/>
  <c r="AQ46" i="141"/>
  <c r="AR46" i="141"/>
  <c r="AS46" i="141"/>
  <c r="AT46" i="141"/>
  <c r="AU46" i="141"/>
  <c r="AV46" i="141"/>
  <c r="AW46" i="141"/>
  <c r="AX46" i="141"/>
  <c r="AY46" i="141"/>
  <c r="AZ46" i="141"/>
  <c r="BA46" i="141"/>
  <c r="BB46" i="141"/>
  <c r="BC46" i="141"/>
  <c r="BD46" i="141"/>
  <c r="C47" i="141"/>
  <c r="D47" i="141"/>
  <c r="E47" i="141"/>
  <c r="F47" i="141"/>
  <c r="G47" i="141"/>
  <c r="H47" i="141"/>
  <c r="I47" i="141"/>
  <c r="J47" i="141"/>
  <c r="K47" i="141"/>
  <c r="L47" i="141"/>
  <c r="M47" i="141"/>
  <c r="N47" i="141"/>
  <c r="O47" i="141"/>
  <c r="P47" i="141"/>
  <c r="Q47" i="141"/>
  <c r="R47" i="141"/>
  <c r="S47" i="141"/>
  <c r="T47" i="141"/>
  <c r="U47" i="141"/>
  <c r="V47" i="141"/>
  <c r="W47" i="141"/>
  <c r="X47" i="141"/>
  <c r="Y47" i="141"/>
  <c r="Z47" i="141"/>
  <c r="AA47" i="141"/>
  <c r="AB47" i="141"/>
  <c r="AC47" i="141"/>
  <c r="AD47" i="141"/>
  <c r="AE47" i="141"/>
  <c r="AF47" i="141"/>
  <c r="AG47" i="141"/>
  <c r="AH47" i="141"/>
  <c r="AI47" i="141"/>
  <c r="AJ47" i="141"/>
  <c r="AK47" i="141"/>
  <c r="AL47" i="141"/>
  <c r="AM47" i="141"/>
  <c r="AN47" i="141"/>
  <c r="AO47" i="141"/>
  <c r="AP47" i="141"/>
  <c r="AQ47" i="141"/>
  <c r="AR47" i="141"/>
  <c r="AS47" i="141"/>
  <c r="AT47" i="141"/>
  <c r="AU47" i="141"/>
  <c r="AV47" i="141"/>
  <c r="AW47" i="141"/>
  <c r="AX47" i="141"/>
  <c r="AY47" i="141"/>
  <c r="AZ47" i="141"/>
  <c r="BA47" i="141"/>
  <c r="BB47" i="141"/>
  <c r="BC47" i="141"/>
  <c r="BD47" i="141"/>
  <c r="C49" i="141"/>
  <c r="D49" i="141"/>
  <c r="E49" i="141"/>
  <c r="F49" i="141"/>
  <c r="G49" i="141"/>
  <c r="H49" i="141"/>
  <c r="I49" i="141"/>
  <c r="J49" i="141"/>
  <c r="K49" i="141"/>
  <c r="L49" i="141"/>
  <c r="M49" i="141"/>
  <c r="N49" i="141"/>
  <c r="O49" i="141"/>
  <c r="P49" i="141"/>
  <c r="Q49" i="141"/>
  <c r="R49" i="141"/>
  <c r="S49" i="141"/>
  <c r="T49" i="141"/>
  <c r="U49" i="141"/>
  <c r="V49" i="141"/>
  <c r="W49" i="141"/>
  <c r="X49" i="141"/>
  <c r="Y49" i="141"/>
  <c r="Z49" i="141"/>
  <c r="AA49" i="141"/>
  <c r="AB49" i="141"/>
  <c r="AC49" i="141"/>
  <c r="AD49" i="141"/>
  <c r="AE49" i="141"/>
  <c r="AF49" i="141"/>
  <c r="AG49" i="141"/>
  <c r="AH49" i="141"/>
  <c r="AI49" i="141"/>
  <c r="AJ49" i="141"/>
  <c r="AK49" i="141"/>
  <c r="AL49" i="141"/>
  <c r="AM49" i="141"/>
  <c r="AN49" i="141"/>
  <c r="AO49" i="141"/>
  <c r="AP49" i="141"/>
  <c r="AQ49" i="141"/>
  <c r="AR49" i="141"/>
  <c r="AS49" i="141"/>
  <c r="AT49" i="141"/>
  <c r="AU49" i="141"/>
  <c r="AV49" i="141"/>
  <c r="AW49" i="141"/>
  <c r="AX49" i="141"/>
  <c r="AY49" i="141"/>
  <c r="AZ49" i="141"/>
  <c r="BA49" i="141"/>
  <c r="BB49" i="141"/>
  <c r="BC49" i="141"/>
  <c r="BD49" i="141"/>
  <c r="B49" i="141"/>
  <c r="B47" i="141"/>
  <c r="B46" i="141"/>
  <c r="B44" i="141"/>
  <c r="B43" i="141"/>
  <c r="B40" i="141"/>
  <c r="B39" i="141"/>
  <c r="B36" i="141"/>
  <c r="B34" i="141"/>
  <c r="B32" i="141"/>
  <c r="B30" i="141"/>
  <c r="C6" i="141"/>
  <c r="D6" i="141"/>
  <c r="E6" i="141"/>
  <c r="F6" i="141"/>
  <c r="G6" i="141"/>
  <c r="H6" i="141"/>
  <c r="I6" i="141"/>
  <c r="J6" i="141"/>
  <c r="K6" i="141"/>
  <c r="L6" i="141"/>
  <c r="M6" i="141"/>
  <c r="N6" i="141"/>
  <c r="O6" i="141"/>
  <c r="P6" i="141"/>
  <c r="Q6" i="141"/>
  <c r="R6" i="141"/>
  <c r="S6" i="141"/>
  <c r="T6" i="141"/>
  <c r="U6" i="141"/>
  <c r="V6" i="141"/>
  <c r="W6" i="141"/>
  <c r="X6" i="141"/>
  <c r="Y6" i="141"/>
  <c r="Z6" i="141"/>
  <c r="AA6" i="141"/>
  <c r="AB6" i="141"/>
  <c r="AC6" i="141"/>
  <c r="AD6" i="141"/>
  <c r="AE6" i="141"/>
  <c r="AF6" i="141"/>
  <c r="AG6" i="141"/>
  <c r="AH6" i="141"/>
  <c r="AI6" i="141"/>
  <c r="AJ6" i="141"/>
  <c r="AK6" i="141"/>
  <c r="AL6" i="141"/>
  <c r="AM6" i="141"/>
  <c r="AN6" i="141"/>
  <c r="AO6" i="141"/>
  <c r="AP6" i="141"/>
  <c r="AQ6" i="141"/>
  <c r="AR6" i="141"/>
  <c r="AS6" i="141"/>
  <c r="AT6" i="141"/>
  <c r="AU6" i="141"/>
  <c r="AV6" i="141"/>
  <c r="AW6" i="141"/>
  <c r="AX6" i="141"/>
  <c r="AY6" i="141"/>
  <c r="AZ6" i="141"/>
  <c r="BA6" i="141"/>
  <c r="BB6" i="141"/>
  <c r="BC6" i="141"/>
  <c r="BD6" i="141"/>
  <c r="C8" i="141"/>
  <c r="D8" i="141"/>
  <c r="E8" i="141"/>
  <c r="F8" i="141"/>
  <c r="G8" i="141"/>
  <c r="H8" i="141"/>
  <c r="I8" i="141"/>
  <c r="J8" i="141"/>
  <c r="K8" i="141"/>
  <c r="L8" i="141"/>
  <c r="M8" i="141"/>
  <c r="N8" i="141"/>
  <c r="O8" i="141"/>
  <c r="P8" i="141"/>
  <c r="Q8" i="141"/>
  <c r="R8" i="141"/>
  <c r="S8" i="141"/>
  <c r="T8" i="141"/>
  <c r="U8" i="141"/>
  <c r="V8" i="141"/>
  <c r="W8" i="141"/>
  <c r="X8" i="141"/>
  <c r="Y8" i="141"/>
  <c r="Z8" i="141"/>
  <c r="AA8" i="141"/>
  <c r="AB8" i="141"/>
  <c r="AC8" i="141"/>
  <c r="AD8" i="141"/>
  <c r="AE8" i="141"/>
  <c r="AF8" i="141"/>
  <c r="AG8" i="141"/>
  <c r="AH8" i="141"/>
  <c r="AI8" i="141"/>
  <c r="AJ8" i="141"/>
  <c r="AK8" i="141"/>
  <c r="AL8" i="141"/>
  <c r="AM8" i="141"/>
  <c r="AN8" i="141"/>
  <c r="AO8" i="141"/>
  <c r="AP8" i="141"/>
  <c r="AQ8" i="141"/>
  <c r="AR8" i="141"/>
  <c r="AS8" i="141"/>
  <c r="AT8" i="141"/>
  <c r="AU8" i="141"/>
  <c r="AV8" i="141"/>
  <c r="AW8" i="141"/>
  <c r="AX8" i="141"/>
  <c r="AY8" i="141"/>
  <c r="AZ8" i="141"/>
  <c r="BA8" i="141"/>
  <c r="BB8" i="141"/>
  <c r="BC8" i="141"/>
  <c r="BD8" i="141"/>
  <c r="C9" i="141"/>
  <c r="D9" i="141"/>
  <c r="E9" i="141"/>
  <c r="F9" i="141"/>
  <c r="G9" i="141"/>
  <c r="H9" i="141"/>
  <c r="I9" i="141"/>
  <c r="J9" i="141"/>
  <c r="K9" i="141"/>
  <c r="L9" i="141"/>
  <c r="M9" i="141"/>
  <c r="N9" i="141"/>
  <c r="O9" i="141"/>
  <c r="P9" i="141"/>
  <c r="Q9" i="141"/>
  <c r="R9" i="141"/>
  <c r="S9" i="141"/>
  <c r="T9" i="141"/>
  <c r="U9" i="141"/>
  <c r="V9" i="141"/>
  <c r="W9" i="141"/>
  <c r="X9" i="141"/>
  <c r="Y9" i="141"/>
  <c r="Z9" i="141"/>
  <c r="AA9" i="141"/>
  <c r="AB9" i="141"/>
  <c r="AC9" i="141"/>
  <c r="AD9" i="141"/>
  <c r="AE9" i="141"/>
  <c r="AF9" i="141"/>
  <c r="AG9" i="141"/>
  <c r="AH9" i="141"/>
  <c r="AI9" i="141"/>
  <c r="AJ9" i="141"/>
  <c r="AK9" i="141"/>
  <c r="AL9" i="141"/>
  <c r="AM9" i="141"/>
  <c r="AN9" i="141"/>
  <c r="AO9" i="141"/>
  <c r="AP9" i="141"/>
  <c r="AQ9" i="141"/>
  <c r="AR9" i="141"/>
  <c r="AS9" i="141"/>
  <c r="AT9" i="141"/>
  <c r="AU9" i="141"/>
  <c r="AV9" i="141"/>
  <c r="AW9" i="141"/>
  <c r="AX9" i="141"/>
  <c r="AY9" i="141"/>
  <c r="AZ9" i="141"/>
  <c r="BA9" i="141"/>
  <c r="BB9" i="141"/>
  <c r="BC9" i="141"/>
  <c r="BD9" i="141"/>
  <c r="C10" i="141"/>
  <c r="D10" i="141"/>
  <c r="E10" i="141"/>
  <c r="F10" i="141"/>
  <c r="G10" i="141"/>
  <c r="H10" i="141"/>
  <c r="I10" i="141"/>
  <c r="J10" i="141"/>
  <c r="K10" i="141"/>
  <c r="L10" i="141"/>
  <c r="M10" i="141"/>
  <c r="N10" i="141"/>
  <c r="O10" i="141"/>
  <c r="P10" i="141"/>
  <c r="Q10" i="141"/>
  <c r="R10" i="141"/>
  <c r="S10" i="141"/>
  <c r="T10" i="141"/>
  <c r="U10" i="141"/>
  <c r="V10" i="141"/>
  <c r="W10" i="141"/>
  <c r="X10" i="141"/>
  <c r="Y10" i="141"/>
  <c r="Z10" i="141"/>
  <c r="AA10" i="141"/>
  <c r="AB10" i="141"/>
  <c r="AC10" i="141"/>
  <c r="AD10" i="141"/>
  <c r="AE10" i="141"/>
  <c r="AF10" i="141"/>
  <c r="AG10" i="141"/>
  <c r="AH10" i="141"/>
  <c r="AI10" i="141"/>
  <c r="AJ10" i="141"/>
  <c r="AK10" i="141"/>
  <c r="AL10" i="141"/>
  <c r="AM10" i="141"/>
  <c r="AN10" i="141"/>
  <c r="AO10" i="141"/>
  <c r="AP10" i="141"/>
  <c r="AQ10" i="141"/>
  <c r="AR10" i="141"/>
  <c r="AS10" i="141"/>
  <c r="AT10" i="141"/>
  <c r="AU10" i="141"/>
  <c r="AV10" i="141"/>
  <c r="AW10" i="141"/>
  <c r="AX10" i="141"/>
  <c r="AY10" i="141"/>
  <c r="AZ10" i="141"/>
  <c r="BA10" i="141"/>
  <c r="BB10" i="141"/>
  <c r="BC10" i="141"/>
  <c r="BD10" i="141"/>
  <c r="C12" i="141"/>
  <c r="D12" i="141"/>
  <c r="E12" i="141"/>
  <c r="F12" i="141"/>
  <c r="G12" i="141"/>
  <c r="H12" i="141"/>
  <c r="I12" i="141"/>
  <c r="J12" i="141"/>
  <c r="K12" i="141"/>
  <c r="L12" i="141"/>
  <c r="M12" i="141"/>
  <c r="N12" i="141"/>
  <c r="O12" i="141"/>
  <c r="P12" i="141"/>
  <c r="Q12" i="141"/>
  <c r="R12" i="141"/>
  <c r="S12" i="141"/>
  <c r="T12" i="141"/>
  <c r="U12" i="141"/>
  <c r="V12" i="141"/>
  <c r="W12" i="141"/>
  <c r="X12" i="141"/>
  <c r="Y12" i="141"/>
  <c r="Z12" i="141"/>
  <c r="AA12" i="141"/>
  <c r="AB12" i="141"/>
  <c r="AC12" i="141"/>
  <c r="AD12" i="141"/>
  <c r="AE12" i="141"/>
  <c r="AF12" i="141"/>
  <c r="AG12" i="141"/>
  <c r="AH12" i="141"/>
  <c r="AI12" i="141"/>
  <c r="AJ12" i="141"/>
  <c r="AK12" i="141"/>
  <c r="AL12" i="141"/>
  <c r="AM12" i="141"/>
  <c r="AN12" i="141"/>
  <c r="AO12" i="141"/>
  <c r="AP12" i="141"/>
  <c r="AQ12" i="141"/>
  <c r="AR12" i="141"/>
  <c r="AS12" i="141"/>
  <c r="AT12" i="141"/>
  <c r="AU12" i="141"/>
  <c r="AV12" i="141"/>
  <c r="AW12" i="141"/>
  <c r="AX12" i="141"/>
  <c r="AY12" i="141"/>
  <c r="AZ12" i="141"/>
  <c r="BA12" i="141"/>
  <c r="BB12" i="141"/>
  <c r="BC12" i="141"/>
  <c r="BD12" i="141"/>
  <c r="C13" i="141"/>
  <c r="D13" i="141"/>
  <c r="E13" i="141"/>
  <c r="F13" i="141"/>
  <c r="G13" i="141"/>
  <c r="H13" i="141"/>
  <c r="I13" i="141"/>
  <c r="J13" i="141"/>
  <c r="K13" i="141"/>
  <c r="L13" i="141"/>
  <c r="M13" i="141"/>
  <c r="N13" i="141"/>
  <c r="O13" i="141"/>
  <c r="P13" i="141"/>
  <c r="Q13" i="141"/>
  <c r="R13" i="141"/>
  <c r="S13" i="141"/>
  <c r="T13" i="141"/>
  <c r="U13" i="141"/>
  <c r="V13" i="141"/>
  <c r="W13" i="141"/>
  <c r="X13" i="141"/>
  <c r="Y13" i="141"/>
  <c r="Z13" i="141"/>
  <c r="AA13" i="141"/>
  <c r="AB13" i="141"/>
  <c r="AC13" i="141"/>
  <c r="AD13" i="141"/>
  <c r="AE13" i="141"/>
  <c r="AF13" i="141"/>
  <c r="AG13" i="141"/>
  <c r="AH13" i="141"/>
  <c r="AI13" i="141"/>
  <c r="AJ13" i="141"/>
  <c r="AK13" i="141"/>
  <c r="AL13" i="141"/>
  <c r="AM13" i="141"/>
  <c r="AN13" i="141"/>
  <c r="AO13" i="141"/>
  <c r="AP13" i="141"/>
  <c r="AQ13" i="141"/>
  <c r="AR13" i="141"/>
  <c r="AS13" i="141"/>
  <c r="AT13" i="141"/>
  <c r="AU13" i="141"/>
  <c r="AV13" i="141"/>
  <c r="AW13" i="141"/>
  <c r="AX13" i="141"/>
  <c r="AY13" i="141"/>
  <c r="AZ13" i="141"/>
  <c r="BA13" i="141"/>
  <c r="BB13" i="141"/>
  <c r="BC13" i="141"/>
  <c r="BD13" i="141"/>
  <c r="C14" i="141"/>
  <c r="D14" i="141"/>
  <c r="E14" i="141"/>
  <c r="F14" i="141"/>
  <c r="G14" i="141"/>
  <c r="H14" i="141"/>
  <c r="I14" i="141"/>
  <c r="J14" i="141"/>
  <c r="K14" i="141"/>
  <c r="L14" i="141"/>
  <c r="M14" i="141"/>
  <c r="N14" i="141"/>
  <c r="O14" i="141"/>
  <c r="P14" i="141"/>
  <c r="Q14" i="141"/>
  <c r="R14" i="141"/>
  <c r="S14" i="141"/>
  <c r="T14" i="141"/>
  <c r="U14" i="141"/>
  <c r="V14" i="141"/>
  <c r="W14" i="141"/>
  <c r="X14" i="141"/>
  <c r="Y14" i="141"/>
  <c r="Z14" i="141"/>
  <c r="AA14" i="141"/>
  <c r="AB14" i="141"/>
  <c r="AC14" i="141"/>
  <c r="AD14" i="141"/>
  <c r="AE14" i="141"/>
  <c r="AF14" i="141"/>
  <c r="AG14" i="141"/>
  <c r="AH14" i="141"/>
  <c r="AI14" i="141"/>
  <c r="AJ14" i="141"/>
  <c r="AK14" i="141"/>
  <c r="AL14" i="141"/>
  <c r="AM14" i="141"/>
  <c r="AN14" i="141"/>
  <c r="AO14" i="141"/>
  <c r="AP14" i="141"/>
  <c r="AQ14" i="141"/>
  <c r="AR14" i="141"/>
  <c r="AS14" i="141"/>
  <c r="AT14" i="141"/>
  <c r="AU14" i="141"/>
  <c r="AV14" i="141"/>
  <c r="AW14" i="141"/>
  <c r="AX14" i="141"/>
  <c r="AY14" i="141"/>
  <c r="AZ14" i="141"/>
  <c r="BA14" i="141"/>
  <c r="BB14" i="141"/>
  <c r="BC14" i="141"/>
  <c r="BD14" i="141"/>
  <c r="C16" i="141"/>
  <c r="D16" i="141"/>
  <c r="E16" i="141"/>
  <c r="F16" i="141"/>
  <c r="G16" i="141"/>
  <c r="H16" i="141"/>
  <c r="I16" i="141"/>
  <c r="J16" i="141"/>
  <c r="K16" i="141"/>
  <c r="L16" i="141"/>
  <c r="M16" i="141"/>
  <c r="N16" i="141"/>
  <c r="O16" i="141"/>
  <c r="P16" i="141"/>
  <c r="Q16" i="141"/>
  <c r="R16" i="141"/>
  <c r="S16" i="141"/>
  <c r="T16" i="141"/>
  <c r="U16" i="141"/>
  <c r="V16" i="141"/>
  <c r="W16" i="141"/>
  <c r="X16" i="141"/>
  <c r="Y16" i="141"/>
  <c r="Z16" i="141"/>
  <c r="AA16" i="141"/>
  <c r="AB16" i="141"/>
  <c r="AC16" i="141"/>
  <c r="AD16" i="141"/>
  <c r="AE16" i="141"/>
  <c r="AF16" i="141"/>
  <c r="AG16" i="141"/>
  <c r="AH16" i="141"/>
  <c r="AI16" i="141"/>
  <c r="AJ16" i="141"/>
  <c r="AK16" i="141"/>
  <c r="AL16" i="141"/>
  <c r="AM16" i="141"/>
  <c r="AN16" i="141"/>
  <c r="AO16" i="141"/>
  <c r="AP16" i="141"/>
  <c r="AQ16" i="141"/>
  <c r="AR16" i="141"/>
  <c r="AS16" i="141"/>
  <c r="AT16" i="141"/>
  <c r="AU16" i="141"/>
  <c r="AV16" i="141"/>
  <c r="AW16" i="141"/>
  <c r="AX16" i="141"/>
  <c r="AY16" i="141"/>
  <c r="AZ16" i="141"/>
  <c r="BA16" i="141"/>
  <c r="BB16" i="141"/>
  <c r="BC16" i="141"/>
  <c r="BD16" i="141"/>
  <c r="C17" i="141"/>
  <c r="D17" i="141"/>
  <c r="E17" i="141"/>
  <c r="F17" i="141"/>
  <c r="G17" i="141"/>
  <c r="H17" i="141"/>
  <c r="I17" i="141"/>
  <c r="J17" i="141"/>
  <c r="K17" i="141"/>
  <c r="L17" i="141"/>
  <c r="M17" i="141"/>
  <c r="N17" i="141"/>
  <c r="O17" i="141"/>
  <c r="P17" i="141"/>
  <c r="Q17" i="141"/>
  <c r="R17" i="141"/>
  <c r="S17" i="141"/>
  <c r="T17" i="141"/>
  <c r="U17" i="141"/>
  <c r="V17" i="141"/>
  <c r="W17" i="141"/>
  <c r="X17" i="141"/>
  <c r="Y17" i="141"/>
  <c r="Z17" i="141"/>
  <c r="AA17" i="141"/>
  <c r="AB17" i="141"/>
  <c r="AC17" i="141"/>
  <c r="AD17" i="141"/>
  <c r="AE17" i="141"/>
  <c r="AF17" i="141"/>
  <c r="AG17" i="141"/>
  <c r="AH17" i="141"/>
  <c r="AI17" i="141"/>
  <c r="AJ17" i="141"/>
  <c r="AK17" i="141"/>
  <c r="AL17" i="141"/>
  <c r="AM17" i="141"/>
  <c r="AN17" i="141"/>
  <c r="AO17" i="141"/>
  <c r="AP17" i="141"/>
  <c r="AQ17" i="141"/>
  <c r="AR17" i="141"/>
  <c r="AS17" i="141"/>
  <c r="AT17" i="141"/>
  <c r="AU17" i="141"/>
  <c r="AV17" i="141"/>
  <c r="AW17" i="141"/>
  <c r="AX17" i="141"/>
  <c r="AY17" i="141"/>
  <c r="AZ17" i="141"/>
  <c r="BA17" i="141"/>
  <c r="BB17" i="141"/>
  <c r="BC17" i="141"/>
  <c r="BD17" i="141"/>
  <c r="C19" i="141"/>
  <c r="D19" i="141"/>
  <c r="E19" i="141"/>
  <c r="F19" i="141"/>
  <c r="G19" i="141"/>
  <c r="H19" i="141"/>
  <c r="I19" i="141"/>
  <c r="J19" i="141"/>
  <c r="K19" i="141"/>
  <c r="L19" i="141"/>
  <c r="M19" i="141"/>
  <c r="N19" i="141"/>
  <c r="O19" i="141"/>
  <c r="P19" i="141"/>
  <c r="Q19" i="141"/>
  <c r="R19" i="141"/>
  <c r="S19" i="141"/>
  <c r="T19" i="141"/>
  <c r="U19" i="141"/>
  <c r="V19" i="141"/>
  <c r="W19" i="141"/>
  <c r="X19" i="141"/>
  <c r="Y19" i="141"/>
  <c r="Z19" i="141"/>
  <c r="AA19" i="141"/>
  <c r="AB19" i="141"/>
  <c r="AC19" i="141"/>
  <c r="AD19" i="141"/>
  <c r="AE19" i="141"/>
  <c r="AF19" i="141"/>
  <c r="AG19" i="141"/>
  <c r="AH19" i="141"/>
  <c r="AI19" i="141"/>
  <c r="AJ19" i="141"/>
  <c r="AK19" i="141"/>
  <c r="AL19" i="141"/>
  <c r="AM19" i="141"/>
  <c r="AN19" i="141"/>
  <c r="AO19" i="141"/>
  <c r="AP19" i="141"/>
  <c r="AQ19" i="141"/>
  <c r="AR19" i="141"/>
  <c r="AS19" i="141"/>
  <c r="AT19" i="141"/>
  <c r="AU19" i="141"/>
  <c r="AV19" i="141"/>
  <c r="AW19" i="141"/>
  <c r="AX19" i="141"/>
  <c r="AY19" i="141"/>
  <c r="AZ19" i="141"/>
  <c r="BA19" i="141"/>
  <c r="BB19" i="141"/>
  <c r="BC19" i="141"/>
  <c r="BD19" i="141"/>
  <c r="C20" i="141"/>
  <c r="D20" i="141"/>
  <c r="E20" i="141"/>
  <c r="F20" i="141"/>
  <c r="G20" i="141"/>
  <c r="H20" i="141"/>
  <c r="I20" i="141"/>
  <c r="J20" i="141"/>
  <c r="K20" i="141"/>
  <c r="L20" i="141"/>
  <c r="M20" i="141"/>
  <c r="N20" i="141"/>
  <c r="O20" i="141"/>
  <c r="P20" i="141"/>
  <c r="Q20" i="141"/>
  <c r="R20" i="141"/>
  <c r="S20" i="141"/>
  <c r="T20" i="141"/>
  <c r="U20" i="141"/>
  <c r="V20" i="141"/>
  <c r="W20" i="141"/>
  <c r="X20" i="141"/>
  <c r="Y20" i="141"/>
  <c r="Z20" i="141"/>
  <c r="AA20" i="141"/>
  <c r="AB20" i="141"/>
  <c r="AC20" i="141"/>
  <c r="AD20" i="141"/>
  <c r="AE20" i="141"/>
  <c r="AF20" i="141"/>
  <c r="AG20" i="141"/>
  <c r="AH20" i="141"/>
  <c r="AI20" i="141"/>
  <c r="AJ20" i="141"/>
  <c r="AK20" i="141"/>
  <c r="AL20" i="141"/>
  <c r="AM20" i="141"/>
  <c r="AN20" i="141"/>
  <c r="AO20" i="141"/>
  <c r="AP20" i="141"/>
  <c r="AQ20" i="141"/>
  <c r="AR20" i="141"/>
  <c r="AS20" i="141"/>
  <c r="AT20" i="141"/>
  <c r="AU20" i="141"/>
  <c r="AV20" i="141"/>
  <c r="AW20" i="141"/>
  <c r="AX20" i="141"/>
  <c r="AY20" i="141"/>
  <c r="AZ20" i="141"/>
  <c r="BA20" i="141"/>
  <c r="BB20" i="141"/>
  <c r="BC20" i="141"/>
  <c r="BD20" i="141"/>
  <c r="C21" i="141"/>
  <c r="D21" i="141"/>
  <c r="E21" i="141"/>
  <c r="F21" i="141"/>
  <c r="G21" i="141"/>
  <c r="H21" i="141"/>
  <c r="I21" i="141"/>
  <c r="J21" i="141"/>
  <c r="K21" i="141"/>
  <c r="L21" i="141"/>
  <c r="M21" i="141"/>
  <c r="N21" i="141"/>
  <c r="O21" i="141"/>
  <c r="P21" i="141"/>
  <c r="Q21" i="141"/>
  <c r="R21" i="141"/>
  <c r="S21" i="141"/>
  <c r="T21" i="141"/>
  <c r="U21" i="141"/>
  <c r="V21" i="141"/>
  <c r="W21" i="141"/>
  <c r="X21" i="141"/>
  <c r="Y21" i="141"/>
  <c r="Z21" i="141"/>
  <c r="AA21" i="141"/>
  <c r="AB21" i="141"/>
  <c r="AC21" i="141"/>
  <c r="AD21" i="141"/>
  <c r="AE21" i="141"/>
  <c r="AF21" i="141"/>
  <c r="AG21" i="141"/>
  <c r="AH21" i="141"/>
  <c r="AI21" i="141"/>
  <c r="AJ21" i="141"/>
  <c r="AK21" i="141"/>
  <c r="AL21" i="141"/>
  <c r="AM21" i="141"/>
  <c r="AN21" i="141"/>
  <c r="AO21" i="141"/>
  <c r="AP21" i="141"/>
  <c r="AQ21" i="141"/>
  <c r="AR21" i="141"/>
  <c r="AS21" i="141"/>
  <c r="AT21" i="141"/>
  <c r="AU21" i="141"/>
  <c r="AV21" i="141"/>
  <c r="AW21" i="141"/>
  <c r="AX21" i="141"/>
  <c r="AY21" i="141"/>
  <c r="AZ21" i="141"/>
  <c r="BA21" i="141"/>
  <c r="BB21" i="141"/>
  <c r="BC21" i="141"/>
  <c r="BD21" i="141"/>
  <c r="C23" i="141"/>
  <c r="D23" i="141"/>
  <c r="E23" i="141"/>
  <c r="F23" i="141"/>
  <c r="G23" i="141"/>
  <c r="H23" i="141"/>
  <c r="I23" i="141"/>
  <c r="J23" i="141"/>
  <c r="K23" i="141"/>
  <c r="L23" i="141"/>
  <c r="M23" i="141"/>
  <c r="N23" i="141"/>
  <c r="O23" i="141"/>
  <c r="P23" i="141"/>
  <c r="Q23" i="141"/>
  <c r="R23" i="141"/>
  <c r="S23" i="141"/>
  <c r="T23" i="141"/>
  <c r="U23" i="141"/>
  <c r="V23" i="141"/>
  <c r="W23" i="141"/>
  <c r="X23" i="141"/>
  <c r="Y23" i="141"/>
  <c r="Z23" i="141"/>
  <c r="AA23" i="141"/>
  <c r="AB23" i="141"/>
  <c r="AC23" i="141"/>
  <c r="AD23" i="141"/>
  <c r="AE23" i="141"/>
  <c r="AF23" i="141"/>
  <c r="AG23" i="141"/>
  <c r="AH23" i="141"/>
  <c r="AI23" i="141"/>
  <c r="AJ23" i="141"/>
  <c r="AK23" i="141"/>
  <c r="AL23" i="141"/>
  <c r="AM23" i="141"/>
  <c r="AN23" i="141"/>
  <c r="AO23" i="141"/>
  <c r="AP23" i="141"/>
  <c r="AQ23" i="141"/>
  <c r="AR23" i="141"/>
  <c r="AS23" i="141"/>
  <c r="AT23" i="141"/>
  <c r="AU23" i="141"/>
  <c r="AV23" i="141"/>
  <c r="AW23" i="141"/>
  <c r="AX23" i="141"/>
  <c r="AY23" i="141"/>
  <c r="AZ23" i="141"/>
  <c r="BA23" i="141"/>
  <c r="BB23" i="141"/>
  <c r="BC23" i="141"/>
  <c r="BD23" i="141"/>
  <c r="C24" i="141"/>
  <c r="D24" i="141"/>
  <c r="E24" i="141"/>
  <c r="F24" i="141"/>
  <c r="G24" i="141"/>
  <c r="H24" i="141"/>
  <c r="I24" i="141"/>
  <c r="J24" i="141"/>
  <c r="K24" i="141"/>
  <c r="L24" i="141"/>
  <c r="M24" i="141"/>
  <c r="N24" i="141"/>
  <c r="O24" i="141"/>
  <c r="P24" i="141"/>
  <c r="Q24" i="141"/>
  <c r="R24" i="141"/>
  <c r="S24" i="141"/>
  <c r="T24" i="141"/>
  <c r="U24" i="141"/>
  <c r="V24" i="141"/>
  <c r="W24" i="141"/>
  <c r="X24" i="141"/>
  <c r="Y24" i="141"/>
  <c r="Z24" i="141"/>
  <c r="AA24" i="141"/>
  <c r="AB24" i="141"/>
  <c r="AC24" i="141"/>
  <c r="AD24" i="141"/>
  <c r="AE24" i="141"/>
  <c r="AF24" i="141"/>
  <c r="AG24" i="141"/>
  <c r="AH24" i="141"/>
  <c r="AI24" i="141"/>
  <c r="AJ24" i="141"/>
  <c r="AK24" i="141"/>
  <c r="AL24" i="141"/>
  <c r="AM24" i="141"/>
  <c r="AN24" i="141"/>
  <c r="AO24" i="141"/>
  <c r="AP24" i="141"/>
  <c r="AQ24" i="141"/>
  <c r="AR24" i="141"/>
  <c r="AS24" i="141"/>
  <c r="AT24" i="141"/>
  <c r="AU24" i="141"/>
  <c r="AV24" i="141"/>
  <c r="AW24" i="141"/>
  <c r="AX24" i="141"/>
  <c r="AY24" i="141"/>
  <c r="AZ24" i="141"/>
  <c r="BA24" i="141"/>
  <c r="BB24" i="141"/>
  <c r="BC24" i="141"/>
  <c r="BD24" i="141"/>
  <c r="C25" i="141"/>
  <c r="D25" i="141"/>
  <c r="E25" i="141"/>
  <c r="F25" i="141"/>
  <c r="G25" i="141"/>
  <c r="H25" i="141"/>
  <c r="I25" i="141"/>
  <c r="J25" i="141"/>
  <c r="K25" i="141"/>
  <c r="L25" i="141"/>
  <c r="M25" i="141"/>
  <c r="N25" i="141"/>
  <c r="O25" i="141"/>
  <c r="P25" i="141"/>
  <c r="Q25" i="141"/>
  <c r="R25" i="141"/>
  <c r="S25" i="141"/>
  <c r="T25" i="141"/>
  <c r="U25" i="141"/>
  <c r="V25" i="141"/>
  <c r="W25" i="141"/>
  <c r="X25" i="141"/>
  <c r="Y25" i="141"/>
  <c r="Z25" i="141"/>
  <c r="AA25" i="141"/>
  <c r="AB25" i="141"/>
  <c r="AC25" i="141"/>
  <c r="AD25" i="141"/>
  <c r="AE25" i="141"/>
  <c r="AF25" i="141"/>
  <c r="AG25" i="141"/>
  <c r="AH25" i="141"/>
  <c r="AI25" i="141"/>
  <c r="AJ25" i="141"/>
  <c r="AK25" i="141"/>
  <c r="AL25" i="141"/>
  <c r="AM25" i="141"/>
  <c r="AN25" i="141"/>
  <c r="AO25" i="141"/>
  <c r="AP25" i="141"/>
  <c r="AQ25" i="141"/>
  <c r="AR25" i="141"/>
  <c r="AS25" i="141"/>
  <c r="AT25" i="141"/>
  <c r="AU25" i="141"/>
  <c r="AV25" i="141"/>
  <c r="AW25" i="141"/>
  <c r="AX25" i="141"/>
  <c r="AY25" i="141"/>
  <c r="AZ25" i="141"/>
  <c r="BA25" i="141"/>
  <c r="BB25" i="141"/>
  <c r="BC25" i="141"/>
  <c r="BD25" i="141"/>
  <c r="C26" i="141"/>
  <c r="D26" i="141"/>
  <c r="E26" i="141"/>
  <c r="F26" i="141"/>
  <c r="G26" i="141"/>
  <c r="H26" i="141"/>
  <c r="I26" i="141"/>
  <c r="J26" i="141"/>
  <c r="K26" i="141"/>
  <c r="L26" i="141"/>
  <c r="M26" i="141"/>
  <c r="N26" i="141"/>
  <c r="O26" i="141"/>
  <c r="P26" i="141"/>
  <c r="Q26" i="141"/>
  <c r="R26" i="141"/>
  <c r="S26" i="141"/>
  <c r="T26" i="141"/>
  <c r="U26" i="141"/>
  <c r="V26" i="141"/>
  <c r="W26" i="141"/>
  <c r="X26" i="141"/>
  <c r="Y26" i="141"/>
  <c r="Z26" i="141"/>
  <c r="AA26" i="141"/>
  <c r="AB26" i="141"/>
  <c r="AC26" i="141"/>
  <c r="AD26" i="141"/>
  <c r="AE26" i="141"/>
  <c r="AF26" i="141"/>
  <c r="AG26" i="141"/>
  <c r="AH26" i="141"/>
  <c r="AI26" i="141"/>
  <c r="AJ26" i="141"/>
  <c r="AK26" i="141"/>
  <c r="AL26" i="141"/>
  <c r="AM26" i="141"/>
  <c r="AN26" i="141"/>
  <c r="AO26" i="141"/>
  <c r="AP26" i="141"/>
  <c r="AQ26" i="141"/>
  <c r="AR26" i="141"/>
  <c r="AS26" i="141"/>
  <c r="AT26" i="141"/>
  <c r="AU26" i="141"/>
  <c r="AV26" i="141"/>
  <c r="AW26" i="141"/>
  <c r="AX26" i="141"/>
  <c r="AY26" i="141"/>
  <c r="AZ26" i="141"/>
  <c r="BA26" i="141"/>
  <c r="BB26" i="141"/>
  <c r="BC26" i="141"/>
  <c r="BD26" i="141"/>
  <c r="B23" i="141"/>
  <c r="B26" i="141"/>
  <c r="B25" i="141"/>
  <c r="B24" i="141"/>
  <c r="B21" i="141"/>
  <c r="B20" i="141"/>
  <c r="B19" i="141"/>
  <c r="B17" i="141"/>
  <c r="B16" i="141"/>
  <c r="B14" i="141"/>
  <c r="B13" i="141"/>
  <c r="B12" i="141"/>
  <c r="B6" i="141"/>
  <c r="B10" i="141"/>
  <c r="B9" i="141"/>
  <c r="B8" i="141"/>
  <c r="C22" i="140"/>
  <c r="D22" i="140"/>
  <c r="E22" i="140"/>
  <c r="F22" i="140"/>
  <c r="G22" i="140"/>
  <c r="H22" i="140"/>
  <c r="I22" i="140"/>
  <c r="J22" i="140"/>
  <c r="K22" i="140"/>
  <c r="L22" i="140"/>
  <c r="M22" i="140"/>
  <c r="N22" i="140"/>
  <c r="O22" i="140"/>
  <c r="P22" i="140"/>
  <c r="Q22" i="140"/>
  <c r="R22" i="140"/>
  <c r="S22" i="140"/>
  <c r="T22" i="140"/>
  <c r="U22" i="140"/>
  <c r="V22" i="140"/>
  <c r="W22" i="140"/>
  <c r="X22" i="140"/>
  <c r="Y22" i="140"/>
  <c r="Z22" i="140"/>
  <c r="AA22" i="140"/>
  <c r="AB22" i="140"/>
  <c r="AC22" i="140"/>
  <c r="AD22" i="140"/>
  <c r="AE22" i="140"/>
  <c r="AF22" i="140"/>
  <c r="AG22" i="140"/>
  <c r="AH22" i="140"/>
  <c r="AI22" i="140"/>
  <c r="AJ22" i="140"/>
  <c r="AK22" i="140"/>
  <c r="AL22" i="140"/>
  <c r="AM22" i="140"/>
  <c r="AN22" i="140"/>
  <c r="AO22" i="140"/>
  <c r="AP22" i="140"/>
  <c r="AQ22" i="140"/>
  <c r="AR22" i="140"/>
  <c r="AS22" i="140"/>
  <c r="AT22" i="140"/>
  <c r="AU22" i="140"/>
  <c r="AV22" i="140"/>
  <c r="AW22" i="140"/>
  <c r="AX22" i="140"/>
  <c r="AY22" i="140"/>
  <c r="AZ22" i="140"/>
  <c r="BA22" i="140"/>
  <c r="BB22" i="140"/>
  <c r="BC22" i="140"/>
  <c r="BD22" i="140"/>
  <c r="C23" i="140"/>
  <c r="D23" i="140"/>
  <c r="E23" i="140"/>
  <c r="F23" i="140"/>
  <c r="G23" i="140"/>
  <c r="H23" i="140"/>
  <c r="I23" i="140"/>
  <c r="J23" i="140"/>
  <c r="K23" i="140"/>
  <c r="L23" i="140"/>
  <c r="M23" i="140"/>
  <c r="N23" i="140"/>
  <c r="O23" i="140"/>
  <c r="P23" i="140"/>
  <c r="Q23" i="140"/>
  <c r="R23" i="140"/>
  <c r="S23" i="140"/>
  <c r="T23" i="140"/>
  <c r="U23" i="140"/>
  <c r="V23" i="140"/>
  <c r="W23" i="140"/>
  <c r="X23" i="140"/>
  <c r="Y23" i="140"/>
  <c r="Z23" i="140"/>
  <c r="AA23" i="140"/>
  <c r="AB23" i="140"/>
  <c r="AC23" i="140"/>
  <c r="AD23" i="140"/>
  <c r="AE23" i="140"/>
  <c r="AF23" i="140"/>
  <c r="AG23" i="140"/>
  <c r="AH23" i="140"/>
  <c r="AI23" i="140"/>
  <c r="AJ23" i="140"/>
  <c r="AK23" i="140"/>
  <c r="AL23" i="140"/>
  <c r="AM23" i="140"/>
  <c r="AN23" i="140"/>
  <c r="AO23" i="140"/>
  <c r="AP23" i="140"/>
  <c r="AQ23" i="140"/>
  <c r="AR23" i="140"/>
  <c r="AS23" i="140"/>
  <c r="AT23" i="140"/>
  <c r="AU23" i="140"/>
  <c r="AV23" i="140"/>
  <c r="AW23" i="140"/>
  <c r="AX23" i="140"/>
  <c r="AY23" i="140"/>
  <c r="AZ23" i="140"/>
  <c r="BA23" i="140"/>
  <c r="BB23" i="140"/>
  <c r="BC23" i="140"/>
  <c r="BD23" i="140"/>
  <c r="C24" i="140"/>
  <c r="D24" i="140"/>
  <c r="E24" i="140"/>
  <c r="F24" i="140"/>
  <c r="G24" i="140"/>
  <c r="H24" i="140"/>
  <c r="I24" i="140"/>
  <c r="J24" i="140"/>
  <c r="K24" i="140"/>
  <c r="L24" i="140"/>
  <c r="M24" i="140"/>
  <c r="N24" i="140"/>
  <c r="O24" i="140"/>
  <c r="P24" i="140"/>
  <c r="Q24" i="140"/>
  <c r="R24" i="140"/>
  <c r="S24" i="140"/>
  <c r="T24" i="140"/>
  <c r="U24" i="140"/>
  <c r="V24" i="140"/>
  <c r="W24" i="140"/>
  <c r="X24" i="140"/>
  <c r="Y24" i="140"/>
  <c r="Z24" i="140"/>
  <c r="AA24" i="140"/>
  <c r="AB24" i="140"/>
  <c r="AC24" i="140"/>
  <c r="AD24" i="140"/>
  <c r="AE24" i="140"/>
  <c r="AF24" i="140"/>
  <c r="AG24" i="140"/>
  <c r="AH24" i="140"/>
  <c r="AI24" i="140"/>
  <c r="AJ24" i="140"/>
  <c r="AK24" i="140"/>
  <c r="AL24" i="140"/>
  <c r="AM24" i="140"/>
  <c r="AN24" i="140"/>
  <c r="AO24" i="140"/>
  <c r="AP24" i="140"/>
  <c r="AQ24" i="140"/>
  <c r="AR24" i="140"/>
  <c r="AS24" i="140"/>
  <c r="AT24" i="140"/>
  <c r="AU24" i="140"/>
  <c r="AV24" i="140"/>
  <c r="AW24" i="140"/>
  <c r="AX24" i="140"/>
  <c r="AY24" i="140"/>
  <c r="AZ24" i="140"/>
  <c r="BA24" i="140"/>
  <c r="BB24" i="140"/>
  <c r="BC24" i="140"/>
  <c r="BD24" i="140"/>
  <c r="C25" i="140"/>
  <c r="D25" i="140"/>
  <c r="E25" i="140"/>
  <c r="F25" i="140"/>
  <c r="G25" i="140"/>
  <c r="H25" i="140"/>
  <c r="I25" i="140"/>
  <c r="J25" i="140"/>
  <c r="K25" i="140"/>
  <c r="L25" i="140"/>
  <c r="M25" i="140"/>
  <c r="N25" i="140"/>
  <c r="O25" i="140"/>
  <c r="P25" i="140"/>
  <c r="Q25" i="140"/>
  <c r="R25" i="140"/>
  <c r="S25" i="140"/>
  <c r="T25" i="140"/>
  <c r="U25" i="140"/>
  <c r="V25" i="140"/>
  <c r="W25" i="140"/>
  <c r="X25" i="140"/>
  <c r="Y25" i="140"/>
  <c r="Z25" i="140"/>
  <c r="AA25" i="140"/>
  <c r="AB25" i="140"/>
  <c r="AC25" i="140"/>
  <c r="AD25" i="140"/>
  <c r="AE25" i="140"/>
  <c r="AF25" i="140"/>
  <c r="AG25" i="140"/>
  <c r="AH25" i="140"/>
  <c r="AI25" i="140"/>
  <c r="AJ25" i="140"/>
  <c r="AK25" i="140"/>
  <c r="AL25" i="140"/>
  <c r="AM25" i="140"/>
  <c r="AN25" i="140"/>
  <c r="AO25" i="140"/>
  <c r="AP25" i="140"/>
  <c r="AQ25" i="140"/>
  <c r="AR25" i="140"/>
  <c r="AS25" i="140"/>
  <c r="AT25" i="140"/>
  <c r="AU25" i="140"/>
  <c r="AV25" i="140"/>
  <c r="AW25" i="140"/>
  <c r="AX25" i="140"/>
  <c r="AY25" i="140"/>
  <c r="AZ25" i="140"/>
  <c r="BA25" i="140"/>
  <c r="BB25" i="140"/>
  <c r="BC25" i="140"/>
  <c r="BD25" i="140"/>
  <c r="B25" i="140"/>
  <c r="B24" i="140"/>
  <c r="B23" i="140"/>
  <c r="B22" i="140"/>
  <c r="C17" i="140"/>
  <c r="D17" i="140"/>
  <c r="E17" i="140"/>
  <c r="F17" i="140"/>
  <c r="G17" i="140"/>
  <c r="H17" i="140"/>
  <c r="I17" i="140"/>
  <c r="J17" i="140"/>
  <c r="K17" i="140"/>
  <c r="L17" i="140"/>
  <c r="M17" i="140"/>
  <c r="N17" i="140"/>
  <c r="O17" i="140"/>
  <c r="P17" i="140"/>
  <c r="Q17" i="140"/>
  <c r="R17" i="140"/>
  <c r="S17" i="140"/>
  <c r="T17" i="140"/>
  <c r="U17" i="140"/>
  <c r="V17" i="140"/>
  <c r="W17" i="140"/>
  <c r="X17" i="140"/>
  <c r="Y17" i="140"/>
  <c r="Z17" i="140"/>
  <c r="AA17" i="140"/>
  <c r="AB17" i="140"/>
  <c r="AC17" i="140"/>
  <c r="AD17" i="140"/>
  <c r="AE17" i="140"/>
  <c r="AF17" i="140"/>
  <c r="AG17" i="140"/>
  <c r="AH17" i="140"/>
  <c r="AI17" i="140"/>
  <c r="AJ17" i="140"/>
  <c r="AK17" i="140"/>
  <c r="AL17" i="140"/>
  <c r="AM17" i="140"/>
  <c r="AN17" i="140"/>
  <c r="AO17" i="140"/>
  <c r="AP17" i="140"/>
  <c r="AQ17" i="140"/>
  <c r="AR17" i="140"/>
  <c r="AS17" i="140"/>
  <c r="AT17" i="140"/>
  <c r="AU17" i="140"/>
  <c r="AV17" i="140"/>
  <c r="AW17" i="140"/>
  <c r="AX17" i="140"/>
  <c r="AY17" i="140"/>
  <c r="AZ17" i="140"/>
  <c r="BA17" i="140"/>
  <c r="BB17" i="140"/>
  <c r="BC17" i="140"/>
  <c r="BD17" i="140"/>
  <c r="C18" i="140"/>
  <c r="D18" i="140"/>
  <c r="E18" i="140"/>
  <c r="F18" i="140"/>
  <c r="G18" i="140"/>
  <c r="H18" i="140"/>
  <c r="I18" i="140"/>
  <c r="J18" i="140"/>
  <c r="K18" i="140"/>
  <c r="L18" i="140"/>
  <c r="M18" i="140"/>
  <c r="N18" i="140"/>
  <c r="O18" i="140"/>
  <c r="P18" i="140"/>
  <c r="Q18" i="140"/>
  <c r="R18" i="140"/>
  <c r="S18" i="140"/>
  <c r="T18" i="140"/>
  <c r="U18" i="140"/>
  <c r="V18" i="140"/>
  <c r="W18" i="140"/>
  <c r="X18" i="140"/>
  <c r="Y18" i="140"/>
  <c r="Z18" i="140"/>
  <c r="AA18" i="140"/>
  <c r="AB18" i="140"/>
  <c r="AC18" i="140"/>
  <c r="AD18" i="140"/>
  <c r="AE18" i="140"/>
  <c r="AF18" i="140"/>
  <c r="AG18" i="140"/>
  <c r="AH18" i="140"/>
  <c r="AI18" i="140"/>
  <c r="AJ18" i="140"/>
  <c r="AK18" i="140"/>
  <c r="AL18" i="140"/>
  <c r="AM18" i="140"/>
  <c r="AN18" i="140"/>
  <c r="AO18" i="140"/>
  <c r="AP18" i="140"/>
  <c r="AQ18" i="140"/>
  <c r="AR18" i="140"/>
  <c r="AS18" i="140"/>
  <c r="AT18" i="140"/>
  <c r="AU18" i="140"/>
  <c r="AV18" i="140"/>
  <c r="AW18" i="140"/>
  <c r="AX18" i="140"/>
  <c r="AY18" i="140"/>
  <c r="AZ18" i="140"/>
  <c r="BA18" i="140"/>
  <c r="BB18" i="140"/>
  <c r="BC18" i="140"/>
  <c r="BD18" i="140"/>
  <c r="C19" i="140"/>
  <c r="D19" i="140"/>
  <c r="E19" i="140"/>
  <c r="F19" i="140"/>
  <c r="G19" i="140"/>
  <c r="H19" i="140"/>
  <c r="I19" i="140"/>
  <c r="J19" i="140"/>
  <c r="K19" i="140"/>
  <c r="L19" i="140"/>
  <c r="M19" i="140"/>
  <c r="N19" i="140"/>
  <c r="O19" i="140"/>
  <c r="P19" i="140"/>
  <c r="Q19" i="140"/>
  <c r="R19" i="140"/>
  <c r="S19" i="140"/>
  <c r="T19" i="140"/>
  <c r="U19" i="140"/>
  <c r="V19" i="140"/>
  <c r="W19" i="140"/>
  <c r="X19" i="140"/>
  <c r="Y19" i="140"/>
  <c r="Z19" i="140"/>
  <c r="AA19" i="140"/>
  <c r="AB19" i="140"/>
  <c r="AC19" i="140"/>
  <c r="AD19" i="140"/>
  <c r="AE19" i="140"/>
  <c r="AF19" i="140"/>
  <c r="AG19" i="140"/>
  <c r="AH19" i="140"/>
  <c r="AI19" i="140"/>
  <c r="AJ19" i="140"/>
  <c r="AK19" i="140"/>
  <c r="AL19" i="140"/>
  <c r="AM19" i="140"/>
  <c r="AN19" i="140"/>
  <c r="AO19" i="140"/>
  <c r="AP19" i="140"/>
  <c r="AQ19" i="140"/>
  <c r="AR19" i="140"/>
  <c r="AS19" i="140"/>
  <c r="AT19" i="140"/>
  <c r="AU19" i="140"/>
  <c r="AV19" i="140"/>
  <c r="AW19" i="140"/>
  <c r="AX19" i="140"/>
  <c r="AY19" i="140"/>
  <c r="AZ19" i="140"/>
  <c r="BA19" i="140"/>
  <c r="BB19" i="140"/>
  <c r="BC19" i="140"/>
  <c r="BD19" i="140"/>
  <c r="C20" i="140"/>
  <c r="D20" i="140"/>
  <c r="E20" i="140"/>
  <c r="F20" i="140"/>
  <c r="G20" i="140"/>
  <c r="H20" i="140"/>
  <c r="I20" i="140"/>
  <c r="J20" i="140"/>
  <c r="K20" i="140"/>
  <c r="L20" i="140"/>
  <c r="M20" i="140"/>
  <c r="N20" i="140"/>
  <c r="O20" i="140"/>
  <c r="P20" i="140"/>
  <c r="Q20" i="140"/>
  <c r="R20" i="140"/>
  <c r="S20" i="140"/>
  <c r="T20" i="140"/>
  <c r="U20" i="140"/>
  <c r="V20" i="140"/>
  <c r="W20" i="140"/>
  <c r="X20" i="140"/>
  <c r="Y20" i="140"/>
  <c r="Z20" i="140"/>
  <c r="AA20" i="140"/>
  <c r="AB20" i="140"/>
  <c r="AC20" i="140"/>
  <c r="AD20" i="140"/>
  <c r="AE20" i="140"/>
  <c r="AF20" i="140"/>
  <c r="AG20" i="140"/>
  <c r="AH20" i="140"/>
  <c r="AI20" i="140"/>
  <c r="AJ20" i="140"/>
  <c r="AK20" i="140"/>
  <c r="AL20" i="140"/>
  <c r="AM20" i="140"/>
  <c r="AN20" i="140"/>
  <c r="AO20" i="140"/>
  <c r="AP20" i="140"/>
  <c r="AQ20" i="140"/>
  <c r="AR20" i="140"/>
  <c r="AS20" i="140"/>
  <c r="AT20" i="140"/>
  <c r="AU20" i="140"/>
  <c r="AV20" i="140"/>
  <c r="AW20" i="140"/>
  <c r="AX20" i="140"/>
  <c r="AY20" i="140"/>
  <c r="AZ20" i="140"/>
  <c r="BA20" i="140"/>
  <c r="BB20" i="140"/>
  <c r="BC20" i="140"/>
  <c r="BD20" i="140"/>
  <c r="B17" i="140"/>
  <c r="B20" i="140"/>
  <c r="B19" i="140"/>
  <c r="B18" i="140"/>
  <c r="C10" i="140"/>
  <c r="D10" i="140"/>
  <c r="E10" i="140"/>
  <c r="F10" i="140"/>
  <c r="G10" i="140"/>
  <c r="H10" i="140"/>
  <c r="I10" i="140"/>
  <c r="J10" i="140"/>
  <c r="K10" i="140"/>
  <c r="L10" i="140"/>
  <c r="M10" i="140"/>
  <c r="N10" i="140"/>
  <c r="O10" i="140"/>
  <c r="P10" i="140"/>
  <c r="Q10" i="140"/>
  <c r="R10" i="140"/>
  <c r="S10" i="140"/>
  <c r="T10" i="140"/>
  <c r="U10" i="140"/>
  <c r="V10" i="140"/>
  <c r="W10" i="140"/>
  <c r="X10" i="140"/>
  <c r="Y10" i="140"/>
  <c r="Z10" i="140"/>
  <c r="AA10" i="140"/>
  <c r="AB10" i="140"/>
  <c r="AC10" i="140"/>
  <c r="AD10" i="140"/>
  <c r="AE10" i="140"/>
  <c r="AF10" i="140"/>
  <c r="AG10" i="140"/>
  <c r="AH10" i="140"/>
  <c r="AI10" i="140"/>
  <c r="AJ10" i="140"/>
  <c r="AK10" i="140"/>
  <c r="AL10" i="140"/>
  <c r="AM10" i="140"/>
  <c r="AN10" i="140"/>
  <c r="AO10" i="140"/>
  <c r="AP10" i="140"/>
  <c r="AQ10" i="140"/>
  <c r="AR10" i="140"/>
  <c r="AS10" i="140"/>
  <c r="AT10" i="140"/>
  <c r="AU10" i="140"/>
  <c r="AV10" i="140"/>
  <c r="AW10" i="140"/>
  <c r="AX10" i="140"/>
  <c r="AY10" i="140"/>
  <c r="AZ10" i="140"/>
  <c r="BA10" i="140"/>
  <c r="BB10" i="140"/>
  <c r="BC10" i="140"/>
  <c r="BD10" i="140"/>
  <c r="C11" i="140"/>
  <c r="D11" i="140"/>
  <c r="E11" i="140"/>
  <c r="F11" i="140"/>
  <c r="G11" i="140"/>
  <c r="H11" i="140"/>
  <c r="I11" i="140"/>
  <c r="J11" i="140"/>
  <c r="K11" i="140"/>
  <c r="L11" i="140"/>
  <c r="M11" i="140"/>
  <c r="N11" i="140"/>
  <c r="O11" i="140"/>
  <c r="P11" i="140"/>
  <c r="Q11" i="140"/>
  <c r="R11" i="140"/>
  <c r="S11" i="140"/>
  <c r="T11" i="140"/>
  <c r="U11" i="140"/>
  <c r="V11" i="140"/>
  <c r="W11" i="140"/>
  <c r="X11" i="140"/>
  <c r="Y11" i="140"/>
  <c r="Z11" i="140"/>
  <c r="AA11" i="140"/>
  <c r="AB11" i="140"/>
  <c r="AC11" i="140"/>
  <c r="AD11" i="140"/>
  <c r="AE11" i="140"/>
  <c r="AF11" i="140"/>
  <c r="AG11" i="140"/>
  <c r="AH11" i="140"/>
  <c r="AI11" i="140"/>
  <c r="AJ11" i="140"/>
  <c r="AK11" i="140"/>
  <c r="AL11" i="140"/>
  <c r="AM11" i="140"/>
  <c r="AN11" i="140"/>
  <c r="AO11" i="140"/>
  <c r="AP11" i="140"/>
  <c r="AQ11" i="140"/>
  <c r="AR11" i="140"/>
  <c r="AS11" i="140"/>
  <c r="AT11" i="140"/>
  <c r="AU11" i="140"/>
  <c r="AV11" i="140"/>
  <c r="AW11" i="140"/>
  <c r="AX11" i="140"/>
  <c r="AY11" i="140"/>
  <c r="AZ11" i="140"/>
  <c r="BA11" i="140"/>
  <c r="BB11" i="140"/>
  <c r="BC11" i="140"/>
  <c r="BD11" i="140"/>
  <c r="C12" i="140"/>
  <c r="D12" i="140"/>
  <c r="E12" i="140"/>
  <c r="F12" i="140"/>
  <c r="G12" i="140"/>
  <c r="H12" i="140"/>
  <c r="I12" i="140"/>
  <c r="J12" i="140"/>
  <c r="K12" i="140"/>
  <c r="L12" i="140"/>
  <c r="M12" i="140"/>
  <c r="N12" i="140"/>
  <c r="O12" i="140"/>
  <c r="P12" i="140"/>
  <c r="Q12" i="140"/>
  <c r="R12" i="140"/>
  <c r="S12" i="140"/>
  <c r="T12" i="140"/>
  <c r="U12" i="140"/>
  <c r="V12" i="140"/>
  <c r="W12" i="140"/>
  <c r="X12" i="140"/>
  <c r="Y12" i="140"/>
  <c r="Z12" i="140"/>
  <c r="AA12" i="140"/>
  <c r="AB12" i="140"/>
  <c r="AC12" i="140"/>
  <c r="AD12" i="140"/>
  <c r="AE12" i="140"/>
  <c r="AF12" i="140"/>
  <c r="AG12" i="140"/>
  <c r="AH12" i="140"/>
  <c r="AI12" i="140"/>
  <c r="AJ12" i="140"/>
  <c r="AK12" i="140"/>
  <c r="AL12" i="140"/>
  <c r="AM12" i="140"/>
  <c r="AN12" i="140"/>
  <c r="AO12" i="140"/>
  <c r="AP12" i="140"/>
  <c r="AQ12" i="140"/>
  <c r="AR12" i="140"/>
  <c r="AS12" i="140"/>
  <c r="AT12" i="140"/>
  <c r="AU12" i="140"/>
  <c r="AV12" i="140"/>
  <c r="AW12" i="140"/>
  <c r="AX12" i="140"/>
  <c r="AY12" i="140"/>
  <c r="AZ12" i="140"/>
  <c r="BA12" i="140"/>
  <c r="BB12" i="140"/>
  <c r="BC12" i="140"/>
  <c r="BD12" i="140"/>
  <c r="C13" i="140"/>
  <c r="D13" i="140"/>
  <c r="E13" i="140"/>
  <c r="F13" i="140"/>
  <c r="G13" i="140"/>
  <c r="H13" i="140"/>
  <c r="I13" i="140"/>
  <c r="J13" i="140"/>
  <c r="K13" i="140"/>
  <c r="L13" i="140"/>
  <c r="M13" i="140"/>
  <c r="N13" i="140"/>
  <c r="O13" i="140"/>
  <c r="P13" i="140"/>
  <c r="Q13" i="140"/>
  <c r="R13" i="140"/>
  <c r="S13" i="140"/>
  <c r="T13" i="140"/>
  <c r="U13" i="140"/>
  <c r="V13" i="140"/>
  <c r="W13" i="140"/>
  <c r="X13" i="140"/>
  <c r="Y13" i="140"/>
  <c r="Z13" i="140"/>
  <c r="AA13" i="140"/>
  <c r="AB13" i="140"/>
  <c r="AC13" i="140"/>
  <c r="AD13" i="140"/>
  <c r="AE13" i="140"/>
  <c r="AF13" i="140"/>
  <c r="AG13" i="140"/>
  <c r="AH13" i="140"/>
  <c r="AI13" i="140"/>
  <c r="AJ13" i="140"/>
  <c r="AK13" i="140"/>
  <c r="AL13" i="140"/>
  <c r="AM13" i="140"/>
  <c r="AN13" i="140"/>
  <c r="AO13" i="140"/>
  <c r="AP13" i="140"/>
  <c r="AQ13" i="140"/>
  <c r="AR13" i="140"/>
  <c r="AS13" i="140"/>
  <c r="AT13" i="140"/>
  <c r="AU13" i="140"/>
  <c r="AV13" i="140"/>
  <c r="AW13" i="140"/>
  <c r="AX13" i="140"/>
  <c r="AY13" i="140"/>
  <c r="AZ13" i="140"/>
  <c r="BA13" i="140"/>
  <c r="BB13" i="140"/>
  <c r="BC13" i="140"/>
  <c r="BD13" i="140"/>
  <c r="C14" i="140"/>
  <c r="D14" i="140"/>
  <c r="E14" i="140"/>
  <c r="F14" i="140"/>
  <c r="G14" i="140"/>
  <c r="H14" i="140"/>
  <c r="I14" i="140"/>
  <c r="J14" i="140"/>
  <c r="K14" i="140"/>
  <c r="L14" i="140"/>
  <c r="M14" i="140"/>
  <c r="N14" i="140"/>
  <c r="O14" i="140"/>
  <c r="P14" i="140"/>
  <c r="Q14" i="140"/>
  <c r="R14" i="140"/>
  <c r="S14" i="140"/>
  <c r="T14" i="140"/>
  <c r="U14" i="140"/>
  <c r="V14" i="140"/>
  <c r="W14" i="140"/>
  <c r="X14" i="140"/>
  <c r="Y14" i="140"/>
  <c r="Z14" i="140"/>
  <c r="AA14" i="140"/>
  <c r="AB14" i="140"/>
  <c r="AC14" i="140"/>
  <c r="AD14" i="140"/>
  <c r="AE14" i="140"/>
  <c r="AF14" i="140"/>
  <c r="AG14" i="140"/>
  <c r="AH14" i="140"/>
  <c r="AI14" i="140"/>
  <c r="AJ14" i="140"/>
  <c r="AK14" i="140"/>
  <c r="AL14" i="140"/>
  <c r="AM14" i="140"/>
  <c r="AN14" i="140"/>
  <c r="AO14" i="140"/>
  <c r="AP14" i="140"/>
  <c r="AQ14" i="140"/>
  <c r="AR14" i="140"/>
  <c r="AS14" i="140"/>
  <c r="AT14" i="140"/>
  <c r="AU14" i="140"/>
  <c r="AV14" i="140"/>
  <c r="AW14" i="140"/>
  <c r="AX14" i="140"/>
  <c r="AY14" i="140"/>
  <c r="AZ14" i="140"/>
  <c r="BA14" i="140"/>
  <c r="BB14" i="140"/>
  <c r="BC14" i="140"/>
  <c r="BD14" i="140"/>
  <c r="B10" i="140"/>
  <c r="B14" i="140"/>
  <c r="B13" i="140"/>
  <c r="B12" i="140"/>
  <c r="B11" i="140"/>
  <c r="C6" i="140"/>
  <c r="D6" i="140"/>
  <c r="E6" i="140"/>
  <c r="F6" i="140"/>
  <c r="G6" i="140"/>
  <c r="H6" i="140"/>
  <c r="I6" i="140"/>
  <c r="J6" i="140"/>
  <c r="K6" i="140"/>
  <c r="L6" i="140"/>
  <c r="M6" i="140"/>
  <c r="N6" i="140"/>
  <c r="O6" i="140"/>
  <c r="P6" i="140"/>
  <c r="Q6" i="140"/>
  <c r="R6" i="140"/>
  <c r="S6" i="140"/>
  <c r="T6" i="140"/>
  <c r="U6" i="140"/>
  <c r="V6" i="140"/>
  <c r="W6" i="140"/>
  <c r="X6" i="140"/>
  <c r="Y6" i="140"/>
  <c r="Z6" i="140"/>
  <c r="AA6" i="140"/>
  <c r="AB6" i="140"/>
  <c r="AC6" i="140"/>
  <c r="AD6" i="140"/>
  <c r="AE6" i="140"/>
  <c r="AF6" i="140"/>
  <c r="AG6" i="140"/>
  <c r="AH6" i="140"/>
  <c r="AI6" i="140"/>
  <c r="AJ6" i="140"/>
  <c r="AK6" i="140"/>
  <c r="AL6" i="140"/>
  <c r="AM6" i="140"/>
  <c r="AN6" i="140"/>
  <c r="AO6" i="140"/>
  <c r="AP6" i="140"/>
  <c r="AQ6" i="140"/>
  <c r="AR6" i="140"/>
  <c r="AS6" i="140"/>
  <c r="AT6" i="140"/>
  <c r="AU6" i="140"/>
  <c r="AV6" i="140"/>
  <c r="AW6" i="140"/>
  <c r="AX6" i="140"/>
  <c r="AY6" i="140"/>
  <c r="AZ6" i="140"/>
  <c r="BA6" i="140"/>
  <c r="BB6" i="140"/>
  <c r="BC6" i="140"/>
  <c r="BD6" i="140"/>
  <c r="C7" i="140"/>
  <c r="D7" i="140"/>
  <c r="E7" i="140"/>
  <c r="F7" i="140"/>
  <c r="G7" i="140"/>
  <c r="H7" i="140"/>
  <c r="I7" i="140"/>
  <c r="J7" i="140"/>
  <c r="K7" i="140"/>
  <c r="L7" i="140"/>
  <c r="M7" i="140"/>
  <c r="N7" i="140"/>
  <c r="O7" i="140"/>
  <c r="P7" i="140"/>
  <c r="Q7" i="140"/>
  <c r="R7" i="140"/>
  <c r="S7" i="140"/>
  <c r="T7" i="140"/>
  <c r="U7" i="140"/>
  <c r="V7" i="140"/>
  <c r="W7" i="140"/>
  <c r="X7" i="140"/>
  <c r="Y7" i="140"/>
  <c r="Z7" i="140"/>
  <c r="AA7" i="140"/>
  <c r="AB7" i="140"/>
  <c r="AC7" i="140"/>
  <c r="AD7" i="140"/>
  <c r="AE7" i="140"/>
  <c r="AF7" i="140"/>
  <c r="AG7" i="140"/>
  <c r="AH7" i="140"/>
  <c r="AI7" i="140"/>
  <c r="AJ7" i="140"/>
  <c r="AK7" i="140"/>
  <c r="AL7" i="140"/>
  <c r="AM7" i="140"/>
  <c r="AN7" i="140"/>
  <c r="AO7" i="140"/>
  <c r="AP7" i="140"/>
  <c r="AQ7" i="140"/>
  <c r="AR7" i="140"/>
  <c r="AS7" i="140"/>
  <c r="AT7" i="140"/>
  <c r="AU7" i="140"/>
  <c r="AV7" i="140"/>
  <c r="AW7" i="140"/>
  <c r="AX7" i="140"/>
  <c r="AY7" i="140"/>
  <c r="AZ7" i="140"/>
  <c r="BA7" i="140"/>
  <c r="BB7" i="140"/>
  <c r="BC7" i="140"/>
  <c r="BD7" i="140"/>
  <c r="C8" i="140"/>
  <c r="D8" i="140"/>
  <c r="E8" i="140"/>
  <c r="F8" i="140"/>
  <c r="G8" i="140"/>
  <c r="H8" i="140"/>
  <c r="I8" i="140"/>
  <c r="J8" i="140"/>
  <c r="K8" i="140"/>
  <c r="L8" i="140"/>
  <c r="M8" i="140"/>
  <c r="N8" i="140"/>
  <c r="O8" i="140"/>
  <c r="P8" i="140"/>
  <c r="Q8" i="140"/>
  <c r="R8" i="140"/>
  <c r="S8" i="140"/>
  <c r="T8" i="140"/>
  <c r="U8" i="140"/>
  <c r="V8" i="140"/>
  <c r="W8" i="140"/>
  <c r="X8" i="140"/>
  <c r="Y8" i="140"/>
  <c r="Z8" i="140"/>
  <c r="AA8" i="140"/>
  <c r="AB8" i="140"/>
  <c r="AC8" i="140"/>
  <c r="AD8" i="140"/>
  <c r="AE8" i="140"/>
  <c r="AF8" i="140"/>
  <c r="AG8" i="140"/>
  <c r="AH8" i="140"/>
  <c r="AI8" i="140"/>
  <c r="AJ8" i="140"/>
  <c r="AK8" i="140"/>
  <c r="AL8" i="140"/>
  <c r="AM8" i="140"/>
  <c r="AN8" i="140"/>
  <c r="AO8" i="140"/>
  <c r="AP8" i="140"/>
  <c r="AQ8" i="140"/>
  <c r="AR8" i="140"/>
  <c r="AS8" i="140"/>
  <c r="AT8" i="140"/>
  <c r="AU8" i="140"/>
  <c r="AV8" i="140"/>
  <c r="AW8" i="140"/>
  <c r="AX8" i="140"/>
  <c r="AY8" i="140"/>
  <c r="AZ8" i="140"/>
  <c r="BA8" i="140"/>
  <c r="BB8" i="140"/>
  <c r="BC8" i="140"/>
  <c r="BD8" i="140"/>
  <c r="B6" i="140"/>
  <c r="B8" i="140"/>
  <c r="B7" i="140"/>
  <c r="C14" i="139"/>
  <c r="D14" i="139"/>
  <c r="E14" i="139"/>
  <c r="F14" i="139"/>
  <c r="G14" i="139"/>
  <c r="H14" i="139"/>
  <c r="I14" i="139"/>
  <c r="J14" i="139"/>
  <c r="K14" i="139"/>
  <c r="L14" i="139"/>
  <c r="M14" i="139"/>
  <c r="N14" i="139"/>
  <c r="O14" i="139"/>
  <c r="P14" i="139"/>
  <c r="Q14" i="139"/>
  <c r="R14" i="139"/>
  <c r="S14" i="139"/>
  <c r="T14" i="139"/>
  <c r="U14" i="139"/>
  <c r="V14" i="139"/>
  <c r="W14" i="139"/>
  <c r="X14" i="139"/>
  <c r="Y14" i="139"/>
  <c r="Z14" i="139"/>
  <c r="AA14" i="139"/>
  <c r="AB14" i="139"/>
  <c r="AC14" i="139"/>
  <c r="AD14" i="139"/>
  <c r="AE14" i="139"/>
  <c r="AF14" i="139"/>
  <c r="AG14" i="139"/>
  <c r="AH14" i="139"/>
  <c r="AI14" i="139"/>
  <c r="AJ14" i="139"/>
  <c r="AK14" i="139"/>
  <c r="AL14" i="139"/>
  <c r="AM14" i="139"/>
  <c r="AN14" i="139"/>
  <c r="AO14" i="139"/>
  <c r="AP14" i="139"/>
  <c r="AQ14" i="139"/>
  <c r="AR14" i="139"/>
  <c r="AS14" i="139"/>
  <c r="AT14" i="139"/>
  <c r="AU14" i="139"/>
  <c r="AV14" i="139"/>
  <c r="AW14" i="139"/>
  <c r="AX14" i="139"/>
  <c r="AY14" i="139"/>
  <c r="AZ14" i="139"/>
  <c r="BA14" i="139"/>
  <c r="BB14" i="139"/>
  <c r="BC14" i="139"/>
  <c r="BD14" i="139"/>
  <c r="C15" i="139"/>
  <c r="D15" i="139"/>
  <c r="E15" i="139"/>
  <c r="F15" i="139"/>
  <c r="G15" i="139"/>
  <c r="H15" i="139"/>
  <c r="I15" i="139"/>
  <c r="J15" i="139"/>
  <c r="K15" i="139"/>
  <c r="L15" i="139"/>
  <c r="M15" i="139"/>
  <c r="N15" i="139"/>
  <c r="O15" i="139"/>
  <c r="P15" i="139"/>
  <c r="Q15" i="139"/>
  <c r="R15" i="139"/>
  <c r="S15" i="139"/>
  <c r="T15" i="139"/>
  <c r="U15" i="139"/>
  <c r="V15" i="139"/>
  <c r="W15" i="139"/>
  <c r="X15" i="139"/>
  <c r="Y15" i="139"/>
  <c r="Z15" i="139"/>
  <c r="AA15" i="139"/>
  <c r="AB15" i="139"/>
  <c r="AC15" i="139"/>
  <c r="AD15" i="139"/>
  <c r="AE15" i="139"/>
  <c r="AF15" i="139"/>
  <c r="AG15" i="139"/>
  <c r="AH15" i="139"/>
  <c r="AI15" i="139"/>
  <c r="AJ15" i="139"/>
  <c r="AK15" i="139"/>
  <c r="AL15" i="139"/>
  <c r="AM15" i="139"/>
  <c r="AN15" i="139"/>
  <c r="AO15" i="139"/>
  <c r="AP15" i="139"/>
  <c r="AQ15" i="139"/>
  <c r="AR15" i="139"/>
  <c r="AS15" i="139"/>
  <c r="AT15" i="139"/>
  <c r="AU15" i="139"/>
  <c r="AV15" i="139"/>
  <c r="AW15" i="139"/>
  <c r="AX15" i="139"/>
  <c r="AY15" i="139"/>
  <c r="AZ15" i="139"/>
  <c r="BA15" i="139"/>
  <c r="BB15" i="139"/>
  <c r="BC15" i="139"/>
  <c r="BD15" i="139"/>
  <c r="C16" i="139"/>
  <c r="D16" i="139"/>
  <c r="E16" i="139"/>
  <c r="F16" i="139"/>
  <c r="G16" i="139"/>
  <c r="H16" i="139"/>
  <c r="I16" i="139"/>
  <c r="J16" i="139"/>
  <c r="K16" i="139"/>
  <c r="L16" i="139"/>
  <c r="M16" i="139"/>
  <c r="N16" i="139"/>
  <c r="O16" i="139"/>
  <c r="P16" i="139"/>
  <c r="Q16" i="139"/>
  <c r="R16" i="139"/>
  <c r="S16" i="139"/>
  <c r="T16" i="139"/>
  <c r="U16" i="139"/>
  <c r="V16" i="139"/>
  <c r="W16" i="139"/>
  <c r="X16" i="139"/>
  <c r="Y16" i="139"/>
  <c r="Z16" i="139"/>
  <c r="AA16" i="139"/>
  <c r="AB16" i="139"/>
  <c r="AC16" i="139"/>
  <c r="AD16" i="139"/>
  <c r="AE16" i="139"/>
  <c r="AF16" i="139"/>
  <c r="AG16" i="139"/>
  <c r="AH16" i="139"/>
  <c r="AI16" i="139"/>
  <c r="AJ16" i="139"/>
  <c r="AK16" i="139"/>
  <c r="AL16" i="139"/>
  <c r="AM16" i="139"/>
  <c r="AN16" i="139"/>
  <c r="AO16" i="139"/>
  <c r="AP16" i="139"/>
  <c r="AQ16" i="139"/>
  <c r="AR16" i="139"/>
  <c r="AS16" i="139"/>
  <c r="AT16" i="139"/>
  <c r="AU16" i="139"/>
  <c r="AV16" i="139"/>
  <c r="AW16" i="139"/>
  <c r="AX16" i="139"/>
  <c r="AY16" i="139"/>
  <c r="AZ16" i="139"/>
  <c r="BA16" i="139"/>
  <c r="BB16" i="139"/>
  <c r="BC16" i="139"/>
  <c r="BD16" i="139"/>
  <c r="C18" i="139"/>
  <c r="D18" i="139"/>
  <c r="E18" i="139"/>
  <c r="F18" i="139"/>
  <c r="G18" i="139"/>
  <c r="H18" i="139"/>
  <c r="I18" i="139"/>
  <c r="J18" i="139"/>
  <c r="K18" i="139"/>
  <c r="L18" i="139"/>
  <c r="M18" i="139"/>
  <c r="N18" i="139"/>
  <c r="O18" i="139"/>
  <c r="P18" i="139"/>
  <c r="Q18" i="139"/>
  <c r="R18" i="139"/>
  <c r="S18" i="139"/>
  <c r="T18" i="139"/>
  <c r="U18" i="139"/>
  <c r="V18" i="139"/>
  <c r="W18" i="139"/>
  <c r="X18" i="139"/>
  <c r="Y18" i="139"/>
  <c r="Z18" i="139"/>
  <c r="AA18" i="139"/>
  <c r="AB18" i="139"/>
  <c r="AC18" i="139"/>
  <c r="AD18" i="139"/>
  <c r="AE18" i="139"/>
  <c r="AF18" i="139"/>
  <c r="AG18" i="139"/>
  <c r="AH18" i="139"/>
  <c r="AI18" i="139"/>
  <c r="AJ18" i="139"/>
  <c r="AK18" i="139"/>
  <c r="AL18" i="139"/>
  <c r="AM18" i="139"/>
  <c r="AN18" i="139"/>
  <c r="AO18" i="139"/>
  <c r="AP18" i="139"/>
  <c r="AQ18" i="139"/>
  <c r="AR18" i="139"/>
  <c r="AS18" i="139"/>
  <c r="AT18" i="139"/>
  <c r="AU18" i="139"/>
  <c r="AV18" i="139"/>
  <c r="AW18" i="139"/>
  <c r="AX18" i="139"/>
  <c r="AY18" i="139"/>
  <c r="AZ18" i="139"/>
  <c r="BA18" i="139"/>
  <c r="BB18" i="139"/>
  <c r="BC18" i="139"/>
  <c r="BD18" i="139"/>
  <c r="C19" i="139"/>
  <c r="D19" i="139"/>
  <c r="E19" i="139"/>
  <c r="F19" i="139"/>
  <c r="G19" i="139"/>
  <c r="H19" i="139"/>
  <c r="I19" i="139"/>
  <c r="J19" i="139"/>
  <c r="K19" i="139"/>
  <c r="L19" i="139"/>
  <c r="M19" i="139"/>
  <c r="N19" i="139"/>
  <c r="O19" i="139"/>
  <c r="P19" i="139"/>
  <c r="Q19" i="139"/>
  <c r="R19" i="139"/>
  <c r="S19" i="139"/>
  <c r="T19" i="139"/>
  <c r="U19" i="139"/>
  <c r="V19" i="139"/>
  <c r="W19" i="139"/>
  <c r="X19" i="139"/>
  <c r="Y19" i="139"/>
  <c r="Z19" i="139"/>
  <c r="AA19" i="139"/>
  <c r="AB19" i="139"/>
  <c r="AC19" i="139"/>
  <c r="AD19" i="139"/>
  <c r="AE19" i="139"/>
  <c r="AF19" i="139"/>
  <c r="AG19" i="139"/>
  <c r="AH19" i="139"/>
  <c r="AI19" i="139"/>
  <c r="AJ19" i="139"/>
  <c r="AK19" i="139"/>
  <c r="AL19" i="139"/>
  <c r="AM19" i="139"/>
  <c r="AN19" i="139"/>
  <c r="AO19" i="139"/>
  <c r="AP19" i="139"/>
  <c r="AQ19" i="139"/>
  <c r="AR19" i="139"/>
  <c r="AS19" i="139"/>
  <c r="AT19" i="139"/>
  <c r="AU19" i="139"/>
  <c r="AV19" i="139"/>
  <c r="AW19" i="139"/>
  <c r="AX19" i="139"/>
  <c r="AY19" i="139"/>
  <c r="AZ19" i="139"/>
  <c r="BA19" i="139"/>
  <c r="BB19" i="139"/>
  <c r="BC19" i="139"/>
  <c r="BD19" i="139"/>
  <c r="C20" i="139"/>
  <c r="D20" i="139"/>
  <c r="E20" i="139"/>
  <c r="F20" i="139"/>
  <c r="G20" i="139"/>
  <c r="H20" i="139"/>
  <c r="I20" i="139"/>
  <c r="J20" i="139"/>
  <c r="K20" i="139"/>
  <c r="L20" i="139"/>
  <c r="M20" i="139"/>
  <c r="N20" i="139"/>
  <c r="O20" i="139"/>
  <c r="P20" i="139"/>
  <c r="Q20" i="139"/>
  <c r="R20" i="139"/>
  <c r="S20" i="139"/>
  <c r="T20" i="139"/>
  <c r="U20" i="139"/>
  <c r="V20" i="139"/>
  <c r="W20" i="139"/>
  <c r="X20" i="139"/>
  <c r="Y20" i="139"/>
  <c r="Z20" i="139"/>
  <c r="AA20" i="139"/>
  <c r="AB20" i="139"/>
  <c r="AC20" i="139"/>
  <c r="AD20" i="139"/>
  <c r="AE20" i="139"/>
  <c r="AF20" i="139"/>
  <c r="AG20" i="139"/>
  <c r="AH20" i="139"/>
  <c r="AI20" i="139"/>
  <c r="AJ20" i="139"/>
  <c r="AK20" i="139"/>
  <c r="AL20" i="139"/>
  <c r="AM20" i="139"/>
  <c r="AN20" i="139"/>
  <c r="AO20" i="139"/>
  <c r="AP20" i="139"/>
  <c r="AQ20" i="139"/>
  <c r="AR20" i="139"/>
  <c r="AS20" i="139"/>
  <c r="AT20" i="139"/>
  <c r="AU20" i="139"/>
  <c r="AV20" i="139"/>
  <c r="AW20" i="139"/>
  <c r="AX20" i="139"/>
  <c r="AY20" i="139"/>
  <c r="AZ20" i="139"/>
  <c r="BA20" i="139"/>
  <c r="BB20" i="139"/>
  <c r="BC20" i="139"/>
  <c r="BD20" i="139"/>
  <c r="B18" i="139"/>
  <c r="B20" i="139"/>
  <c r="B19" i="139"/>
  <c r="B14" i="139"/>
  <c r="B16" i="139"/>
  <c r="B15" i="139"/>
  <c r="C6" i="139"/>
  <c r="D6" i="139"/>
  <c r="E6" i="139"/>
  <c r="F6" i="139"/>
  <c r="G6" i="139"/>
  <c r="H6" i="139"/>
  <c r="I6" i="139"/>
  <c r="J6" i="139"/>
  <c r="K6" i="139"/>
  <c r="L6" i="139"/>
  <c r="M6" i="139"/>
  <c r="N6" i="139"/>
  <c r="O6" i="139"/>
  <c r="P6" i="139"/>
  <c r="Q6" i="139"/>
  <c r="R6" i="139"/>
  <c r="S6" i="139"/>
  <c r="T6" i="139"/>
  <c r="U6" i="139"/>
  <c r="V6" i="139"/>
  <c r="W6" i="139"/>
  <c r="X6" i="139"/>
  <c r="Y6" i="139"/>
  <c r="Z6" i="139"/>
  <c r="AA6" i="139"/>
  <c r="AB6" i="139"/>
  <c r="AC6" i="139"/>
  <c r="AD6" i="139"/>
  <c r="AE6" i="139"/>
  <c r="AF6" i="139"/>
  <c r="AG6" i="139"/>
  <c r="AH6" i="139"/>
  <c r="AI6" i="139"/>
  <c r="AJ6" i="139"/>
  <c r="AK6" i="139"/>
  <c r="AL6" i="139"/>
  <c r="AM6" i="139"/>
  <c r="AN6" i="139"/>
  <c r="AO6" i="139"/>
  <c r="AP6" i="139"/>
  <c r="AQ6" i="139"/>
  <c r="AR6" i="139"/>
  <c r="AS6" i="139"/>
  <c r="AT6" i="139"/>
  <c r="AU6" i="139"/>
  <c r="AV6" i="139"/>
  <c r="AW6" i="139"/>
  <c r="AX6" i="139"/>
  <c r="AY6" i="139"/>
  <c r="AZ6" i="139"/>
  <c r="BA6" i="139"/>
  <c r="BB6" i="139"/>
  <c r="BC6" i="139"/>
  <c r="BD6" i="139"/>
  <c r="C7" i="139"/>
  <c r="D7" i="139"/>
  <c r="E7" i="139"/>
  <c r="F7" i="139"/>
  <c r="G7" i="139"/>
  <c r="H7" i="139"/>
  <c r="I7" i="139"/>
  <c r="J7" i="139"/>
  <c r="K7" i="139"/>
  <c r="L7" i="139"/>
  <c r="M7" i="139"/>
  <c r="N7" i="139"/>
  <c r="O7" i="139"/>
  <c r="P7" i="139"/>
  <c r="Q7" i="139"/>
  <c r="R7" i="139"/>
  <c r="S7" i="139"/>
  <c r="T7" i="139"/>
  <c r="U7" i="139"/>
  <c r="V7" i="139"/>
  <c r="W7" i="139"/>
  <c r="X7" i="139"/>
  <c r="Y7" i="139"/>
  <c r="Z7" i="139"/>
  <c r="AA7" i="139"/>
  <c r="AB7" i="139"/>
  <c r="AC7" i="139"/>
  <c r="AD7" i="139"/>
  <c r="AE7" i="139"/>
  <c r="AF7" i="139"/>
  <c r="AG7" i="139"/>
  <c r="AH7" i="139"/>
  <c r="AI7" i="139"/>
  <c r="AJ7" i="139"/>
  <c r="AK7" i="139"/>
  <c r="AL7" i="139"/>
  <c r="AM7" i="139"/>
  <c r="AN7" i="139"/>
  <c r="AO7" i="139"/>
  <c r="AP7" i="139"/>
  <c r="AQ7" i="139"/>
  <c r="AR7" i="139"/>
  <c r="AS7" i="139"/>
  <c r="AT7" i="139"/>
  <c r="AU7" i="139"/>
  <c r="AV7" i="139"/>
  <c r="AW7" i="139"/>
  <c r="AX7" i="139"/>
  <c r="AY7" i="139"/>
  <c r="AZ7" i="139"/>
  <c r="BA7" i="139"/>
  <c r="BB7" i="139"/>
  <c r="BC7" i="139"/>
  <c r="BD7" i="139"/>
  <c r="C8" i="139"/>
  <c r="D8" i="139"/>
  <c r="E8" i="139"/>
  <c r="F8" i="139"/>
  <c r="G8" i="139"/>
  <c r="H8" i="139"/>
  <c r="I8" i="139"/>
  <c r="J8" i="139"/>
  <c r="K8" i="139"/>
  <c r="L8" i="139"/>
  <c r="M8" i="139"/>
  <c r="N8" i="139"/>
  <c r="O8" i="139"/>
  <c r="P8" i="139"/>
  <c r="Q8" i="139"/>
  <c r="R8" i="139"/>
  <c r="S8" i="139"/>
  <c r="T8" i="139"/>
  <c r="U8" i="139"/>
  <c r="V8" i="139"/>
  <c r="W8" i="139"/>
  <c r="X8" i="139"/>
  <c r="Y8" i="139"/>
  <c r="Z8" i="139"/>
  <c r="AA8" i="139"/>
  <c r="AB8" i="139"/>
  <c r="AC8" i="139"/>
  <c r="AD8" i="139"/>
  <c r="AE8" i="139"/>
  <c r="AF8" i="139"/>
  <c r="AG8" i="139"/>
  <c r="AH8" i="139"/>
  <c r="AI8" i="139"/>
  <c r="AJ8" i="139"/>
  <c r="AK8" i="139"/>
  <c r="AL8" i="139"/>
  <c r="AM8" i="139"/>
  <c r="AN8" i="139"/>
  <c r="AO8" i="139"/>
  <c r="AP8" i="139"/>
  <c r="AQ8" i="139"/>
  <c r="AR8" i="139"/>
  <c r="AS8" i="139"/>
  <c r="AT8" i="139"/>
  <c r="AU8" i="139"/>
  <c r="AV8" i="139"/>
  <c r="AW8" i="139"/>
  <c r="AX8" i="139"/>
  <c r="AY8" i="139"/>
  <c r="AZ8" i="139"/>
  <c r="BA8" i="139"/>
  <c r="BB8" i="139"/>
  <c r="BC8" i="139"/>
  <c r="BD8" i="139"/>
  <c r="C10" i="139"/>
  <c r="D10" i="139"/>
  <c r="E10" i="139"/>
  <c r="F10" i="139"/>
  <c r="G10" i="139"/>
  <c r="H10" i="139"/>
  <c r="I10" i="139"/>
  <c r="J10" i="139"/>
  <c r="K10" i="139"/>
  <c r="L10" i="139"/>
  <c r="M10" i="139"/>
  <c r="N10" i="139"/>
  <c r="O10" i="139"/>
  <c r="P10" i="139"/>
  <c r="Q10" i="139"/>
  <c r="R10" i="139"/>
  <c r="S10" i="139"/>
  <c r="T10" i="139"/>
  <c r="U10" i="139"/>
  <c r="V10" i="139"/>
  <c r="W10" i="139"/>
  <c r="X10" i="139"/>
  <c r="Y10" i="139"/>
  <c r="Z10" i="139"/>
  <c r="AA10" i="139"/>
  <c r="AB10" i="139"/>
  <c r="AC10" i="139"/>
  <c r="AD10" i="139"/>
  <c r="AE10" i="139"/>
  <c r="AF10" i="139"/>
  <c r="AG10" i="139"/>
  <c r="AH10" i="139"/>
  <c r="AI10" i="139"/>
  <c r="AJ10" i="139"/>
  <c r="AK10" i="139"/>
  <c r="AL10" i="139"/>
  <c r="AM10" i="139"/>
  <c r="AN10" i="139"/>
  <c r="AO10" i="139"/>
  <c r="AP10" i="139"/>
  <c r="AQ10" i="139"/>
  <c r="AR10" i="139"/>
  <c r="AS10" i="139"/>
  <c r="AT10" i="139"/>
  <c r="AU10" i="139"/>
  <c r="AV10" i="139"/>
  <c r="AW10" i="139"/>
  <c r="AX10" i="139"/>
  <c r="AY10" i="139"/>
  <c r="AZ10" i="139"/>
  <c r="BA10" i="139"/>
  <c r="BB10" i="139"/>
  <c r="BC10" i="139"/>
  <c r="BD10" i="139"/>
  <c r="C11" i="139"/>
  <c r="D11" i="139"/>
  <c r="E11" i="139"/>
  <c r="F11" i="139"/>
  <c r="G11" i="139"/>
  <c r="H11" i="139"/>
  <c r="I11" i="139"/>
  <c r="J11" i="139"/>
  <c r="K11" i="139"/>
  <c r="L11" i="139"/>
  <c r="M11" i="139"/>
  <c r="N11" i="139"/>
  <c r="O11" i="139"/>
  <c r="P11" i="139"/>
  <c r="Q11" i="139"/>
  <c r="R11" i="139"/>
  <c r="S11" i="139"/>
  <c r="T11" i="139"/>
  <c r="U11" i="139"/>
  <c r="V11" i="139"/>
  <c r="W11" i="139"/>
  <c r="X11" i="139"/>
  <c r="Y11" i="139"/>
  <c r="Z11" i="139"/>
  <c r="AA11" i="139"/>
  <c r="AB11" i="139"/>
  <c r="AC11" i="139"/>
  <c r="AD11" i="139"/>
  <c r="AE11" i="139"/>
  <c r="AF11" i="139"/>
  <c r="AG11" i="139"/>
  <c r="AH11" i="139"/>
  <c r="AI11" i="139"/>
  <c r="AJ11" i="139"/>
  <c r="AK11" i="139"/>
  <c r="AL11" i="139"/>
  <c r="AM11" i="139"/>
  <c r="AN11" i="139"/>
  <c r="AO11" i="139"/>
  <c r="AP11" i="139"/>
  <c r="AQ11" i="139"/>
  <c r="AR11" i="139"/>
  <c r="AS11" i="139"/>
  <c r="AT11" i="139"/>
  <c r="AU11" i="139"/>
  <c r="AV11" i="139"/>
  <c r="AW11" i="139"/>
  <c r="AX11" i="139"/>
  <c r="AY11" i="139"/>
  <c r="AZ11" i="139"/>
  <c r="BA11" i="139"/>
  <c r="BB11" i="139"/>
  <c r="BC11" i="139"/>
  <c r="BD11" i="139"/>
  <c r="C12" i="139"/>
  <c r="D12" i="139"/>
  <c r="E12" i="139"/>
  <c r="F12" i="139"/>
  <c r="G12" i="139"/>
  <c r="H12" i="139"/>
  <c r="I12" i="139"/>
  <c r="J12" i="139"/>
  <c r="K12" i="139"/>
  <c r="L12" i="139"/>
  <c r="M12" i="139"/>
  <c r="N12" i="139"/>
  <c r="O12" i="139"/>
  <c r="P12" i="139"/>
  <c r="Q12" i="139"/>
  <c r="R12" i="139"/>
  <c r="S12" i="139"/>
  <c r="T12" i="139"/>
  <c r="U12" i="139"/>
  <c r="V12" i="139"/>
  <c r="W12" i="139"/>
  <c r="X12" i="139"/>
  <c r="Y12" i="139"/>
  <c r="Z12" i="139"/>
  <c r="AA12" i="139"/>
  <c r="AB12" i="139"/>
  <c r="AC12" i="139"/>
  <c r="AD12" i="139"/>
  <c r="AE12" i="139"/>
  <c r="AF12" i="139"/>
  <c r="AG12" i="139"/>
  <c r="AH12" i="139"/>
  <c r="AI12" i="139"/>
  <c r="AJ12" i="139"/>
  <c r="AK12" i="139"/>
  <c r="AL12" i="139"/>
  <c r="AM12" i="139"/>
  <c r="AN12" i="139"/>
  <c r="AO12" i="139"/>
  <c r="AP12" i="139"/>
  <c r="AQ12" i="139"/>
  <c r="AR12" i="139"/>
  <c r="AS12" i="139"/>
  <c r="AT12" i="139"/>
  <c r="AU12" i="139"/>
  <c r="AV12" i="139"/>
  <c r="AW12" i="139"/>
  <c r="AX12" i="139"/>
  <c r="AY12" i="139"/>
  <c r="AZ12" i="139"/>
  <c r="BA12" i="139"/>
  <c r="BB12" i="139"/>
  <c r="BC12" i="139"/>
  <c r="BD12" i="139"/>
  <c r="B10" i="139"/>
  <c r="B12" i="139"/>
  <c r="B11" i="139"/>
  <c r="B6" i="139"/>
  <c r="B8" i="139"/>
  <c r="B7" i="139"/>
  <c r="C30" i="135"/>
  <c r="D30" i="135"/>
  <c r="E30" i="135"/>
  <c r="F30" i="135"/>
  <c r="G30" i="135"/>
  <c r="H30" i="135"/>
  <c r="I30" i="135"/>
  <c r="J30" i="135"/>
  <c r="K30" i="135"/>
  <c r="L30" i="135"/>
  <c r="M30" i="135"/>
  <c r="N30" i="135"/>
  <c r="O30" i="135"/>
  <c r="P30" i="135"/>
  <c r="Q30" i="135"/>
  <c r="R30" i="135"/>
  <c r="S30" i="135"/>
  <c r="T30" i="135"/>
  <c r="U30" i="135"/>
  <c r="V30" i="135"/>
  <c r="W30" i="135"/>
  <c r="X30" i="135"/>
  <c r="Y30" i="135"/>
  <c r="Z30" i="135"/>
  <c r="AA30" i="135"/>
  <c r="AB30" i="135"/>
  <c r="AC30" i="135"/>
  <c r="AD30" i="135"/>
  <c r="AE30" i="135"/>
  <c r="AF30" i="135"/>
  <c r="AG30" i="135"/>
  <c r="AH30" i="135"/>
  <c r="AI30" i="135"/>
  <c r="AJ30" i="135"/>
  <c r="AK30" i="135"/>
  <c r="AL30" i="135"/>
  <c r="AM30" i="135"/>
  <c r="AN30" i="135"/>
  <c r="AO30" i="135"/>
  <c r="AP30" i="135"/>
  <c r="AQ30" i="135"/>
  <c r="AR30" i="135"/>
  <c r="AS30" i="135"/>
  <c r="AT30" i="135"/>
  <c r="AU30" i="135"/>
  <c r="AV30" i="135"/>
  <c r="AW30" i="135"/>
  <c r="AX30" i="135"/>
  <c r="AY30" i="135"/>
  <c r="AZ30" i="135"/>
  <c r="BA30" i="135"/>
  <c r="BB30" i="135"/>
  <c r="BC30" i="135"/>
  <c r="BD30" i="135"/>
  <c r="C32" i="135"/>
  <c r="D32" i="135"/>
  <c r="E32" i="135"/>
  <c r="F32" i="135"/>
  <c r="G32" i="135"/>
  <c r="H32" i="135"/>
  <c r="I32" i="135"/>
  <c r="J32" i="135"/>
  <c r="K32" i="135"/>
  <c r="L32" i="135"/>
  <c r="M32" i="135"/>
  <c r="N32" i="135"/>
  <c r="O32" i="135"/>
  <c r="P32" i="135"/>
  <c r="Q32" i="135"/>
  <c r="R32" i="135"/>
  <c r="S32" i="135"/>
  <c r="T32" i="135"/>
  <c r="U32" i="135"/>
  <c r="V32" i="135"/>
  <c r="W32" i="135"/>
  <c r="X32" i="135"/>
  <c r="Y32" i="135"/>
  <c r="Z32" i="135"/>
  <c r="AA32" i="135"/>
  <c r="AB32" i="135"/>
  <c r="AC32" i="135"/>
  <c r="AD32" i="135"/>
  <c r="AE32" i="135"/>
  <c r="AF32" i="135"/>
  <c r="AG32" i="135"/>
  <c r="AH32" i="135"/>
  <c r="AI32" i="135"/>
  <c r="AJ32" i="135"/>
  <c r="AK32" i="135"/>
  <c r="AL32" i="135"/>
  <c r="AM32" i="135"/>
  <c r="AN32" i="135"/>
  <c r="AO32" i="135"/>
  <c r="AP32" i="135"/>
  <c r="AQ32" i="135"/>
  <c r="AR32" i="135"/>
  <c r="AS32" i="135"/>
  <c r="AT32" i="135"/>
  <c r="AU32" i="135"/>
  <c r="AV32" i="135"/>
  <c r="AW32" i="135"/>
  <c r="AX32" i="135"/>
  <c r="AY32" i="135"/>
  <c r="AZ32" i="135"/>
  <c r="BA32" i="135"/>
  <c r="BB32" i="135"/>
  <c r="BC32" i="135"/>
  <c r="BD32" i="135"/>
  <c r="B32" i="135"/>
  <c r="B30" i="135"/>
  <c r="C32" i="138"/>
  <c r="D32" i="138"/>
  <c r="E32" i="138"/>
  <c r="F32" i="138"/>
  <c r="G32" i="138"/>
  <c r="H32" i="138"/>
  <c r="I32" i="138"/>
  <c r="J32" i="138"/>
  <c r="K32" i="138"/>
  <c r="L32" i="138"/>
  <c r="M32" i="138"/>
  <c r="N32" i="138"/>
  <c r="O32" i="138"/>
  <c r="P32" i="138"/>
  <c r="Q32" i="138"/>
  <c r="R32" i="138"/>
  <c r="S32" i="138"/>
  <c r="T32" i="138"/>
  <c r="U32" i="138"/>
  <c r="V32" i="138"/>
  <c r="W32" i="138"/>
  <c r="X32" i="138"/>
  <c r="Y32" i="138"/>
  <c r="Z32" i="138"/>
  <c r="AA32" i="138"/>
  <c r="AB32" i="138"/>
  <c r="AC32" i="138"/>
  <c r="AD32" i="138"/>
  <c r="AE32" i="138"/>
  <c r="AF32" i="138"/>
  <c r="AG32" i="138"/>
  <c r="AH32" i="138"/>
  <c r="AI32" i="138"/>
  <c r="AJ32" i="138"/>
  <c r="AK32" i="138"/>
  <c r="AL32" i="138"/>
  <c r="AM32" i="138"/>
  <c r="AN32" i="138"/>
  <c r="AO32" i="138"/>
  <c r="AP32" i="138"/>
  <c r="AQ32" i="138"/>
  <c r="AR32" i="138"/>
  <c r="AS32" i="138"/>
  <c r="AT32" i="138"/>
  <c r="AU32" i="138"/>
  <c r="AV32" i="138"/>
  <c r="AW32" i="138"/>
  <c r="AX32" i="138"/>
  <c r="AY32" i="138"/>
  <c r="AZ32" i="138"/>
  <c r="BA32" i="138"/>
  <c r="BB32" i="138"/>
  <c r="BC32" i="138"/>
  <c r="BD32" i="138"/>
  <c r="B32" i="138"/>
  <c r="C30" i="138"/>
  <c r="D30" i="138"/>
  <c r="E30" i="138"/>
  <c r="F30" i="138"/>
  <c r="G30" i="138"/>
  <c r="H30" i="138"/>
  <c r="I30" i="138"/>
  <c r="J30" i="138"/>
  <c r="K30" i="138"/>
  <c r="L30" i="138"/>
  <c r="M30" i="138"/>
  <c r="N30" i="138"/>
  <c r="O30" i="138"/>
  <c r="P30" i="138"/>
  <c r="Q30" i="138"/>
  <c r="R30" i="138"/>
  <c r="S30" i="138"/>
  <c r="T30" i="138"/>
  <c r="U30" i="138"/>
  <c r="V30" i="138"/>
  <c r="W30" i="138"/>
  <c r="X30" i="138"/>
  <c r="Y30" i="138"/>
  <c r="Z30" i="138"/>
  <c r="AA30" i="138"/>
  <c r="AB30" i="138"/>
  <c r="AC30" i="138"/>
  <c r="AD30" i="138"/>
  <c r="AE30" i="138"/>
  <c r="AF30" i="138"/>
  <c r="AG30" i="138"/>
  <c r="AH30" i="138"/>
  <c r="AI30" i="138"/>
  <c r="AJ30" i="138"/>
  <c r="AK30" i="138"/>
  <c r="AL30" i="138"/>
  <c r="AM30" i="138"/>
  <c r="AN30" i="138"/>
  <c r="AO30" i="138"/>
  <c r="AP30" i="138"/>
  <c r="AQ30" i="138"/>
  <c r="AR30" i="138"/>
  <c r="AS30" i="138"/>
  <c r="AT30" i="138"/>
  <c r="AU30" i="138"/>
  <c r="AV30" i="138"/>
  <c r="AW30" i="138"/>
  <c r="AX30" i="138"/>
  <c r="AY30" i="138"/>
  <c r="AZ30" i="138"/>
  <c r="BA30" i="138"/>
  <c r="BB30" i="138"/>
  <c r="BC30" i="138"/>
  <c r="BD30" i="138"/>
  <c r="B30" i="138"/>
  <c r="AV6" i="155"/>
  <c r="AQ176" i="155"/>
  <c r="AA6" i="155"/>
  <c r="BK6" i="155"/>
  <c r="BK176" i="155"/>
  <c r="R118" i="155"/>
  <c r="R176" i="155"/>
  <c r="AS176" i="155"/>
  <c r="BG176" i="155"/>
  <c r="BD176" i="155"/>
  <c r="AZ118" i="155"/>
  <c r="AZ176" i="155"/>
  <c r="AN176" i="155"/>
  <c r="BH6" i="155"/>
  <c r="BH176" i="155"/>
  <c r="AU118" i="155"/>
  <c r="AU176" i="155"/>
  <c r="AR6" i="155"/>
  <c r="AR176" i="155"/>
  <c r="AY176" i="155"/>
  <c r="D176" i="155"/>
  <c r="AG176" i="155"/>
  <c r="AH6" i="155"/>
  <c r="AC176" i="155"/>
  <c r="AJ6" i="155"/>
  <c r="AJ176" i="155"/>
  <c r="J176" i="155"/>
  <c r="AH176" i="155"/>
  <c r="AI176" i="155"/>
  <c r="AM176" i="155"/>
  <c r="L6" i="155"/>
  <c r="BB6" i="155"/>
  <c r="L118" i="155"/>
  <c r="L176" i="155"/>
  <c r="K176" i="155"/>
  <c r="AL6" i="155"/>
  <c r="Q176" i="155"/>
  <c r="BM65" i="155"/>
  <c r="BM6" i="155"/>
  <c r="BM176" i="155"/>
  <c r="F146" i="155"/>
  <c r="F118" i="155"/>
  <c r="F176" i="155"/>
  <c r="AX118" i="155"/>
  <c r="AX176" i="155"/>
  <c r="AA118" i="155"/>
  <c r="AO118" i="155"/>
  <c r="AO176" i="155"/>
  <c r="V6" i="155"/>
  <c r="U118" i="155"/>
  <c r="U176" i="155"/>
  <c r="BC146" i="155"/>
  <c r="BC118" i="155"/>
  <c r="BC176" i="155"/>
  <c r="BF176" i="155"/>
  <c r="BE176" i="155"/>
  <c r="M176" i="155"/>
  <c r="T176" i="155"/>
  <c r="H118" i="155"/>
  <c r="AJ65" i="155"/>
  <c r="F176" i="156"/>
  <c r="AA176" i="156"/>
  <c r="AW176" i="156"/>
  <c r="S146" i="156"/>
  <c r="S118" i="156"/>
  <c r="S176" i="156"/>
  <c r="BC118" i="156"/>
  <c r="BC176" i="156"/>
  <c r="AB118" i="156"/>
  <c r="AB176" i="156"/>
  <c r="AY6" i="156"/>
  <c r="AB6" i="156"/>
  <c r="L118" i="156"/>
  <c r="L6" i="156"/>
  <c r="AE176" i="156"/>
  <c r="BH6" i="156"/>
  <c r="BH176" i="156"/>
  <c r="BF118" i="156"/>
  <c r="BF176" i="156"/>
  <c r="AN118" i="156"/>
  <c r="AW118" i="156"/>
  <c r="O118" i="156"/>
  <c r="O176" i="156"/>
  <c r="BG176" i="156"/>
  <c r="B118" i="156"/>
  <c r="B176" i="156"/>
  <c r="K6" i="156"/>
  <c r="K176" i="156"/>
  <c r="BE18" i="156"/>
  <c r="BE6" i="156"/>
  <c r="BE176" i="156"/>
  <c r="AQ176" i="156"/>
  <c r="AO6" i="156"/>
  <c r="BI6" i="156"/>
  <c r="AT118" i="156"/>
  <c r="Q176" i="156"/>
  <c r="V176" i="156"/>
  <c r="AD118" i="156"/>
  <c r="AD176" i="156"/>
  <c r="BK176" i="156"/>
  <c r="AH176" i="156"/>
  <c r="BJ6" i="156"/>
  <c r="BD18" i="156"/>
  <c r="BD6" i="156"/>
  <c r="I6" i="156"/>
  <c r="I176" i="156"/>
  <c r="T176" i="156"/>
  <c r="AN18" i="156"/>
  <c r="AN6" i="156"/>
  <c r="AN176" i="156"/>
  <c r="W6" i="156"/>
  <c r="W176" i="156"/>
  <c r="R118" i="156"/>
  <c r="R176" i="156"/>
  <c r="X118" i="156"/>
  <c r="AO146" i="156"/>
  <c r="AO118" i="156"/>
  <c r="AO176" i="156"/>
  <c r="X18" i="156"/>
  <c r="AZ6" i="156"/>
  <c r="AY118" i="156"/>
  <c r="AY176" i="156"/>
  <c r="AU118" i="156"/>
  <c r="AU176" i="156"/>
  <c r="H18" i="156"/>
  <c r="BA6" i="156"/>
  <c r="BA176" i="156"/>
  <c r="AJ6" i="156"/>
  <c r="BN6" i="156"/>
  <c r="BN176" i="156"/>
  <c r="BJ117" i="157"/>
  <c r="W175" i="157"/>
  <c r="V6" i="157"/>
  <c r="AN175" i="157"/>
  <c r="AE175" i="157"/>
  <c r="AA117" i="157"/>
  <c r="AT175" i="157"/>
  <c r="AO175" i="157"/>
  <c r="AB175" i="157"/>
  <c r="AC175" i="157"/>
  <c r="AO117" i="157"/>
  <c r="N6" i="157"/>
  <c r="Q175" i="157"/>
  <c r="AF6" i="157"/>
  <c r="AF175" i="157"/>
  <c r="AN6" i="157"/>
  <c r="AQ6" i="157"/>
  <c r="AD6" i="157"/>
  <c r="BC117" i="157"/>
  <c r="BC175" i="157"/>
  <c r="R6" i="157"/>
  <c r="I64" i="157"/>
  <c r="I6" i="157"/>
  <c r="I175" i="157"/>
  <c r="Z175" i="157"/>
  <c r="AJ6" i="157"/>
  <c r="T6" i="157"/>
  <c r="BK117" i="157"/>
  <c r="BK175" i="157"/>
  <c r="AY6" i="157"/>
  <c r="BH6" i="157"/>
  <c r="G117" i="157"/>
  <c r="G175" i="157"/>
  <c r="AD117" i="157"/>
  <c r="AY117" i="157"/>
  <c r="T117" i="157"/>
  <c r="S6" i="157"/>
  <c r="S175" i="157"/>
  <c r="AB6" i="157"/>
  <c r="AA6" i="157"/>
  <c r="BM6" i="157"/>
  <c r="BM175" i="157"/>
  <c r="BL6" i="157"/>
  <c r="BL175" i="157"/>
  <c r="C6" i="157"/>
  <c r="BJ6" i="157"/>
  <c r="AJ175" i="157"/>
  <c r="X175" i="157"/>
  <c r="AS175" i="157"/>
  <c r="AW6" i="157"/>
  <c r="AW175" i="157"/>
  <c r="AV6" i="157"/>
  <c r="AV175" i="157"/>
  <c r="BB175" i="157"/>
  <c r="AT6" i="157"/>
  <c r="Y64" i="157"/>
  <c r="Y6" i="157"/>
  <c r="Y175" i="157"/>
  <c r="AB176" i="155"/>
  <c r="AM176" i="156"/>
  <c r="AA176" i="155"/>
  <c r="X6" i="156"/>
  <c r="X176" i="156"/>
  <c r="H6" i="156"/>
  <c r="H176" i="156"/>
  <c r="G176" i="156"/>
  <c r="D175" i="157"/>
  <c r="U176" i="156"/>
  <c r="BL176" i="156"/>
  <c r="AH175" i="157"/>
  <c r="AF176" i="156"/>
  <c r="AR6" i="156"/>
  <c r="AR176" i="156"/>
  <c r="G176" i="155"/>
  <c r="H176" i="155"/>
  <c r="BD118" i="156"/>
  <c r="K175" i="157"/>
  <c r="D6" i="156"/>
  <c r="D176" i="156"/>
  <c r="AV176" i="155"/>
  <c r="BG175" i="157"/>
  <c r="AQ175" i="157"/>
  <c r="O176" i="155"/>
  <c r="AK176" i="155"/>
  <c r="P176" i="155"/>
  <c r="AA175" i="157"/>
  <c r="L117" i="157"/>
  <c r="L175" i="157"/>
  <c r="AD175" i="157"/>
  <c r="W176" i="155"/>
  <c r="BJ176" i="155"/>
  <c r="BM176" i="156"/>
  <c r="AE176" i="155"/>
  <c r="BN176" i="155"/>
  <c r="BL176" i="155"/>
  <c r="AT6" i="156"/>
  <c r="AT176" i="156"/>
  <c r="BH175" i="157"/>
  <c r="AX175" i="157"/>
  <c r="C175" i="157"/>
  <c r="V175" i="157"/>
  <c r="N176" i="155"/>
  <c r="Z176" i="155"/>
  <c r="N175" i="157"/>
  <c r="AJ176" i="156"/>
  <c r="F175" i="157"/>
  <c r="Y176" i="155"/>
  <c r="AR117" i="157"/>
  <c r="AR175" i="157"/>
  <c r="BI176" i="156"/>
  <c r="AK176" i="156"/>
  <c r="AG118" i="156"/>
  <c r="AG176" i="156"/>
  <c r="L176" i="156"/>
  <c r="BB176" i="155"/>
  <c r="S176" i="155"/>
  <c r="AL175" i="157"/>
  <c r="AS176" i="156"/>
  <c r="AL176" i="155"/>
  <c r="AP176" i="155"/>
  <c r="E176" i="155"/>
  <c r="BE175" i="157"/>
  <c r="AZ175" i="157"/>
  <c r="AC176" i="156"/>
  <c r="AT176" i="155"/>
  <c r="V176" i="155"/>
  <c r="R175" i="157"/>
  <c r="M176" i="156"/>
  <c r="AZ176" i="156"/>
  <c r="AV176" i="156"/>
  <c r="BJ118" i="156"/>
  <c r="BJ176" i="156"/>
  <c r="O22" i="143"/>
  <c r="G22" i="143"/>
  <c r="J22" i="143"/>
  <c r="C34" i="138"/>
  <c r="D34" i="138"/>
  <c r="E34" i="138"/>
  <c r="F34" i="138"/>
  <c r="G34" i="138"/>
  <c r="H34" i="138"/>
  <c r="I34" i="138"/>
  <c r="J34" i="138"/>
  <c r="K34" i="138"/>
  <c r="L34" i="138"/>
  <c r="M34" i="138"/>
  <c r="N34" i="138"/>
  <c r="O34" i="138"/>
  <c r="P34" i="138"/>
  <c r="Q34" i="138"/>
  <c r="R34" i="138"/>
  <c r="S34" i="138"/>
  <c r="T34" i="138"/>
  <c r="U34" i="138"/>
  <c r="V34" i="138"/>
  <c r="W34" i="138"/>
  <c r="X34" i="138"/>
  <c r="Y34" i="138"/>
  <c r="Z34" i="138"/>
  <c r="AA34" i="138"/>
  <c r="AB34" i="138"/>
  <c r="AC34" i="138"/>
  <c r="AD34" i="138"/>
  <c r="AE34" i="138"/>
  <c r="AF34" i="138"/>
  <c r="AG34" i="138"/>
  <c r="AH34" i="138"/>
  <c r="AI34" i="138"/>
  <c r="AJ34" i="138"/>
  <c r="AK34" i="138"/>
  <c r="AL34" i="138"/>
  <c r="AM34" i="138"/>
  <c r="AN34" i="138"/>
  <c r="AO34" i="138"/>
  <c r="AP34" i="138"/>
  <c r="AQ34" i="138"/>
  <c r="AR34" i="138"/>
  <c r="AS34" i="138"/>
  <c r="AT34" i="138"/>
  <c r="AU34" i="138"/>
  <c r="AV34" i="138"/>
  <c r="AW34" i="138"/>
  <c r="AX34" i="138"/>
  <c r="AY34" i="138"/>
  <c r="AZ34" i="138"/>
  <c r="BA34" i="138"/>
  <c r="BB34" i="138"/>
  <c r="BC34" i="138"/>
  <c r="BD34" i="138"/>
  <c r="C36" i="138"/>
  <c r="D36" i="138"/>
  <c r="E36" i="138"/>
  <c r="F36" i="138"/>
  <c r="G36" i="138"/>
  <c r="H36" i="138"/>
  <c r="I36" i="138"/>
  <c r="J36" i="138"/>
  <c r="K36" i="138"/>
  <c r="L36" i="138"/>
  <c r="M36" i="138"/>
  <c r="N36" i="138"/>
  <c r="O36" i="138"/>
  <c r="P36" i="138"/>
  <c r="Q36" i="138"/>
  <c r="R36" i="138"/>
  <c r="S36" i="138"/>
  <c r="T36" i="138"/>
  <c r="U36" i="138"/>
  <c r="V36" i="138"/>
  <c r="W36" i="138"/>
  <c r="X36" i="138"/>
  <c r="Y36" i="138"/>
  <c r="Z36" i="138"/>
  <c r="AA36" i="138"/>
  <c r="AB36" i="138"/>
  <c r="AC36" i="138"/>
  <c r="AD36" i="138"/>
  <c r="AE36" i="138"/>
  <c r="AF36" i="138"/>
  <c r="AG36" i="138"/>
  <c r="AH36" i="138"/>
  <c r="AI36" i="138"/>
  <c r="AJ36" i="138"/>
  <c r="AK36" i="138"/>
  <c r="AL36" i="138"/>
  <c r="AM36" i="138"/>
  <c r="AN36" i="138"/>
  <c r="AO36" i="138"/>
  <c r="AP36" i="138"/>
  <c r="AQ36" i="138"/>
  <c r="AR36" i="138"/>
  <c r="AS36" i="138"/>
  <c r="AT36" i="138"/>
  <c r="AU36" i="138"/>
  <c r="AV36" i="138"/>
  <c r="AW36" i="138"/>
  <c r="AX36" i="138"/>
  <c r="AY36" i="138"/>
  <c r="AZ36" i="138"/>
  <c r="BA36" i="138"/>
  <c r="BB36" i="138"/>
  <c r="BC36" i="138"/>
  <c r="BD36" i="138"/>
  <c r="C39" i="138"/>
  <c r="D39" i="138"/>
  <c r="E39" i="138"/>
  <c r="F39" i="138"/>
  <c r="G39" i="138"/>
  <c r="H39" i="138"/>
  <c r="I39" i="138"/>
  <c r="J39" i="138"/>
  <c r="K39" i="138"/>
  <c r="L39" i="138"/>
  <c r="M39" i="138"/>
  <c r="N39" i="138"/>
  <c r="O39" i="138"/>
  <c r="P39" i="138"/>
  <c r="Q39" i="138"/>
  <c r="R39" i="138"/>
  <c r="S39" i="138"/>
  <c r="T39" i="138"/>
  <c r="U39" i="138"/>
  <c r="V39" i="138"/>
  <c r="W39" i="138"/>
  <c r="X39" i="138"/>
  <c r="Y39" i="138"/>
  <c r="Z39" i="138"/>
  <c r="AA39" i="138"/>
  <c r="AB39" i="138"/>
  <c r="AC39" i="138"/>
  <c r="AD39" i="138"/>
  <c r="AE39" i="138"/>
  <c r="AF39" i="138"/>
  <c r="AG39" i="138"/>
  <c r="AH39" i="138"/>
  <c r="AI39" i="138"/>
  <c r="AJ39" i="138"/>
  <c r="AK39" i="138"/>
  <c r="AL39" i="138"/>
  <c r="AM39" i="138"/>
  <c r="AN39" i="138"/>
  <c r="AO39" i="138"/>
  <c r="AP39" i="138"/>
  <c r="AQ39" i="138"/>
  <c r="AR39" i="138"/>
  <c r="AS39" i="138"/>
  <c r="AT39" i="138"/>
  <c r="AU39" i="138"/>
  <c r="AV39" i="138"/>
  <c r="AW39" i="138"/>
  <c r="AX39" i="138"/>
  <c r="AY39" i="138"/>
  <c r="AZ39" i="138"/>
  <c r="BA39" i="138"/>
  <c r="BB39" i="138"/>
  <c r="BC39" i="138"/>
  <c r="BD39" i="138"/>
  <c r="C40" i="138"/>
  <c r="D40" i="138"/>
  <c r="E40" i="138"/>
  <c r="F40" i="138"/>
  <c r="G40" i="138"/>
  <c r="H40" i="138"/>
  <c r="I40" i="138"/>
  <c r="J40" i="138"/>
  <c r="K40" i="138"/>
  <c r="L40" i="138"/>
  <c r="M40" i="138"/>
  <c r="N40" i="138"/>
  <c r="O40" i="138"/>
  <c r="P40" i="138"/>
  <c r="Q40" i="138"/>
  <c r="R40" i="138"/>
  <c r="S40" i="138"/>
  <c r="T40" i="138"/>
  <c r="U40" i="138"/>
  <c r="V40" i="138"/>
  <c r="W40" i="138"/>
  <c r="X40" i="138"/>
  <c r="Y40" i="138"/>
  <c r="Z40" i="138"/>
  <c r="AA40" i="138"/>
  <c r="AB40" i="138"/>
  <c r="AC40" i="138"/>
  <c r="AD40" i="138"/>
  <c r="AE40" i="138"/>
  <c r="AF40" i="138"/>
  <c r="AG40" i="138"/>
  <c r="AH40" i="138"/>
  <c r="AI40" i="138"/>
  <c r="AJ40" i="138"/>
  <c r="AK40" i="138"/>
  <c r="AL40" i="138"/>
  <c r="AM40" i="138"/>
  <c r="AN40" i="138"/>
  <c r="AO40" i="138"/>
  <c r="AP40" i="138"/>
  <c r="AQ40" i="138"/>
  <c r="AR40" i="138"/>
  <c r="AS40" i="138"/>
  <c r="AT40" i="138"/>
  <c r="AU40" i="138"/>
  <c r="AV40" i="138"/>
  <c r="AW40" i="138"/>
  <c r="AX40" i="138"/>
  <c r="AY40" i="138"/>
  <c r="AZ40" i="138"/>
  <c r="BA40" i="138"/>
  <c r="BB40" i="138"/>
  <c r="BC40" i="138"/>
  <c r="BD40" i="138"/>
  <c r="C43" i="138"/>
  <c r="D43" i="138"/>
  <c r="E43" i="138"/>
  <c r="F43" i="138"/>
  <c r="G43" i="138"/>
  <c r="H43" i="138"/>
  <c r="I43" i="138"/>
  <c r="J43" i="138"/>
  <c r="K43" i="138"/>
  <c r="L43" i="138"/>
  <c r="M43" i="138"/>
  <c r="N43" i="138"/>
  <c r="O43" i="138"/>
  <c r="P43" i="138"/>
  <c r="Q43" i="138"/>
  <c r="R43" i="138"/>
  <c r="S43" i="138"/>
  <c r="T43" i="138"/>
  <c r="U43" i="138"/>
  <c r="V43" i="138"/>
  <c r="W43" i="138"/>
  <c r="X43" i="138"/>
  <c r="Y43" i="138"/>
  <c r="Z43" i="138"/>
  <c r="AA43" i="138"/>
  <c r="AB43" i="138"/>
  <c r="AC43" i="138"/>
  <c r="AD43" i="138"/>
  <c r="AE43" i="138"/>
  <c r="AF43" i="138"/>
  <c r="AG43" i="138"/>
  <c r="AH43" i="138"/>
  <c r="AI43" i="138"/>
  <c r="AJ43" i="138"/>
  <c r="AK43" i="138"/>
  <c r="AL43" i="138"/>
  <c r="AM43" i="138"/>
  <c r="AN43" i="138"/>
  <c r="AO43" i="138"/>
  <c r="AP43" i="138"/>
  <c r="AQ43" i="138"/>
  <c r="AR43" i="138"/>
  <c r="AS43" i="138"/>
  <c r="AT43" i="138"/>
  <c r="AU43" i="138"/>
  <c r="AV43" i="138"/>
  <c r="AW43" i="138"/>
  <c r="AX43" i="138"/>
  <c r="AY43" i="138"/>
  <c r="AZ43" i="138"/>
  <c r="BA43" i="138"/>
  <c r="BB43" i="138"/>
  <c r="BC43" i="138"/>
  <c r="BD43" i="138"/>
  <c r="C44" i="138"/>
  <c r="D44" i="138"/>
  <c r="E44" i="138"/>
  <c r="F44" i="138"/>
  <c r="G44" i="138"/>
  <c r="H44" i="138"/>
  <c r="I44" i="138"/>
  <c r="J44" i="138"/>
  <c r="K44" i="138"/>
  <c r="L44" i="138"/>
  <c r="M44" i="138"/>
  <c r="N44" i="138"/>
  <c r="O44" i="138"/>
  <c r="P44" i="138"/>
  <c r="Q44" i="138"/>
  <c r="R44" i="138"/>
  <c r="S44" i="138"/>
  <c r="T44" i="138"/>
  <c r="U44" i="138"/>
  <c r="V44" i="138"/>
  <c r="W44" i="138"/>
  <c r="X44" i="138"/>
  <c r="Y44" i="138"/>
  <c r="Z44" i="138"/>
  <c r="AA44" i="138"/>
  <c r="AB44" i="138"/>
  <c r="AC44" i="138"/>
  <c r="AD44" i="138"/>
  <c r="AE44" i="138"/>
  <c r="AF44" i="138"/>
  <c r="AG44" i="138"/>
  <c r="AH44" i="138"/>
  <c r="AI44" i="138"/>
  <c r="AJ44" i="138"/>
  <c r="AK44" i="138"/>
  <c r="AL44" i="138"/>
  <c r="AM44" i="138"/>
  <c r="AN44" i="138"/>
  <c r="AO44" i="138"/>
  <c r="AP44" i="138"/>
  <c r="AQ44" i="138"/>
  <c r="AR44" i="138"/>
  <c r="AS44" i="138"/>
  <c r="AT44" i="138"/>
  <c r="AU44" i="138"/>
  <c r="AV44" i="138"/>
  <c r="AW44" i="138"/>
  <c r="AX44" i="138"/>
  <c r="AY44" i="138"/>
  <c r="AZ44" i="138"/>
  <c r="BA44" i="138"/>
  <c r="BB44" i="138"/>
  <c r="BC44" i="138"/>
  <c r="BD44" i="138"/>
  <c r="C46" i="138"/>
  <c r="D46" i="138"/>
  <c r="E46" i="138"/>
  <c r="F46" i="138"/>
  <c r="G46" i="138"/>
  <c r="H46" i="138"/>
  <c r="I46" i="138"/>
  <c r="J46" i="138"/>
  <c r="K46" i="138"/>
  <c r="L46" i="138"/>
  <c r="M46" i="138"/>
  <c r="N46" i="138"/>
  <c r="O46" i="138"/>
  <c r="P46" i="138"/>
  <c r="Q46" i="138"/>
  <c r="R46" i="138"/>
  <c r="S46" i="138"/>
  <c r="T46" i="138"/>
  <c r="U46" i="138"/>
  <c r="V46" i="138"/>
  <c r="W46" i="138"/>
  <c r="X46" i="138"/>
  <c r="Y46" i="138"/>
  <c r="Z46" i="138"/>
  <c r="AA46" i="138"/>
  <c r="AB46" i="138"/>
  <c r="AC46" i="138"/>
  <c r="AD46" i="138"/>
  <c r="AE46" i="138"/>
  <c r="AF46" i="138"/>
  <c r="AG46" i="138"/>
  <c r="AH46" i="138"/>
  <c r="AI46" i="138"/>
  <c r="AJ46" i="138"/>
  <c r="AK46" i="138"/>
  <c r="AL46" i="138"/>
  <c r="AM46" i="138"/>
  <c r="AN46" i="138"/>
  <c r="AO46" i="138"/>
  <c r="AP46" i="138"/>
  <c r="AQ46" i="138"/>
  <c r="AR46" i="138"/>
  <c r="AS46" i="138"/>
  <c r="AT46" i="138"/>
  <c r="AU46" i="138"/>
  <c r="AV46" i="138"/>
  <c r="AW46" i="138"/>
  <c r="AX46" i="138"/>
  <c r="AY46" i="138"/>
  <c r="AZ46" i="138"/>
  <c r="BA46" i="138"/>
  <c r="BB46" i="138"/>
  <c r="BC46" i="138"/>
  <c r="BD46" i="138"/>
  <c r="C47" i="138"/>
  <c r="D47" i="138"/>
  <c r="E47" i="138"/>
  <c r="F47" i="138"/>
  <c r="G47" i="138"/>
  <c r="H47" i="138"/>
  <c r="I47" i="138"/>
  <c r="J47" i="138"/>
  <c r="K47" i="138"/>
  <c r="L47" i="138"/>
  <c r="M47" i="138"/>
  <c r="N47" i="138"/>
  <c r="O47" i="138"/>
  <c r="P47" i="138"/>
  <c r="Q47" i="138"/>
  <c r="R47" i="138"/>
  <c r="S47" i="138"/>
  <c r="T47" i="138"/>
  <c r="U47" i="138"/>
  <c r="V47" i="138"/>
  <c r="W47" i="138"/>
  <c r="X47" i="138"/>
  <c r="Y47" i="138"/>
  <c r="Z47" i="138"/>
  <c r="AA47" i="138"/>
  <c r="AB47" i="138"/>
  <c r="AC47" i="138"/>
  <c r="AD47" i="138"/>
  <c r="AE47" i="138"/>
  <c r="AF47" i="138"/>
  <c r="AG47" i="138"/>
  <c r="AH47" i="138"/>
  <c r="AI47" i="138"/>
  <c r="AJ47" i="138"/>
  <c r="AK47" i="138"/>
  <c r="AL47" i="138"/>
  <c r="AM47" i="138"/>
  <c r="AN47" i="138"/>
  <c r="AO47" i="138"/>
  <c r="AP47" i="138"/>
  <c r="AQ47" i="138"/>
  <c r="AR47" i="138"/>
  <c r="AS47" i="138"/>
  <c r="AT47" i="138"/>
  <c r="AU47" i="138"/>
  <c r="AV47" i="138"/>
  <c r="AW47" i="138"/>
  <c r="AX47" i="138"/>
  <c r="AY47" i="138"/>
  <c r="AZ47" i="138"/>
  <c r="BA47" i="138"/>
  <c r="BB47" i="138"/>
  <c r="BC47" i="138"/>
  <c r="BD47" i="138"/>
  <c r="C49" i="138"/>
  <c r="D49" i="138"/>
  <c r="E49" i="138"/>
  <c r="F49" i="138"/>
  <c r="G49" i="138"/>
  <c r="H49" i="138"/>
  <c r="I49" i="138"/>
  <c r="J49" i="138"/>
  <c r="K49" i="138"/>
  <c r="L49" i="138"/>
  <c r="M49" i="138"/>
  <c r="N49" i="138"/>
  <c r="O49" i="138"/>
  <c r="P49" i="138"/>
  <c r="Q49" i="138"/>
  <c r="R49" i="138"/>
  <c r="S49" i="138"/>
  <c r="T49" i="138"/>
  <c r="U49" i="138"/>
  <c r="V49" i="138"/>
  <c r="W49" i="138"/>
  <c r="X49" i="138"/>
  <c r="Y49" i="138"/>
  <c r="Z49" i="138"/>
  <c r="AA49" i="138"/>
  <c r="AB49" i="138"/>
  <c r="AC49" i="138"/>
  <c r="AD49" i="138"/>
  <c r="AE49" i="138"/>
  <c r="AF49" i="138"/>
  <c r="AG49" i="138"/>
  <c r="AH49" i="138"/>
  <c r="AI49" i="138"/>
  <c r="AJ49" i="138"/>
  <c r="AK49" i="138"/>
  <c r="AL49" i="138"/>
  <c r="AM49" i="138"/>
  <c r="AN49" i="138"/>
  <c r="AO49" i="138"/>
  <c r="AP49" i="138"/>
  <c r="AQ49" i="138"/>
  <c r="AR49" i="138"/>
  <c r="AS49" i="138"/>
  <c r="AT49" i="138"/>
  <c r="AU49" i="138"/>
  <c r="AV49" i="138"/>
  <c r="AW49" i="138"/>
  <c r="AX49" i="138"/>
  <c r="AY49" i="138"/>
  <c r="AZ49" i="138"/>
  <c r="BA49" i="138"/>
  <c r="BB49" i="138"/>
  <c r="BC49" i="138"/>
  <c r="BD49" i="138"/>
  <c r="B49" i="138"/>
  <c r="B46" i="138"/>
  <c r="B47" i="138"/>
  <c r="B44" i="138"/>
  <c r="B43" i="138"/>
  <c r="B40" i="138"/>
  <c r="B39" i="138"/>
  <c r="B36" i="138"/>
  <c r="B34" i="138"/>
  <c r="C23" i="138"/>
  <c r="D23" i="138"/>
  <c r="E23" i="138"/>
  <c r="F23" i="138"/>
  <c r="G23" i="138"/>
  <c r="H23" i="138"/>
  <c r="I23" i="138"/>
  <c r="J23" i="138"/>
  <c r="K23" i="138"/>
  <c r="L23" i="138"/>
  <c r="M23" i="138"/>
  <c r="N23" i="138"/>
  <c r="O23" i="138"/>
  <c r="P23" i="138"/>
  <c r="Q23" i="138"/>
  <c r="R23" i="138"/>
  <c r="S23" i="138"/>
  <c r="T23" i="138"/>
  <c r="U23" i="138"/>
  <c r="V23" i="138"/>
  <c r="W23" i="138"/>
  <c r="X23" i="138"/>
  <c r="Y23" i="138"/>
  <c r="Z23" i="138"/>
  <c r="AA23" i="138"/>
  <c r="AB23" i="138"/>
  <c r="AC23" i="138"/>
  <c r="AD23" i="138"/>
  <c r="AE23" i="138"/>
  <c r="AF23" i="138"/>
  <c r="AG23" i="138"/>
  <c r="AH23" i="138"/>
  <c r="AI23" i="138"/>
  <c r="AJ23" i="138"/>
  <c r="AK23" i="138"/>
  <c r="AL23" i="138"/>
  <c r="AM23" i="138"/>
  <c r="AN23" i="138"/>
  <c r="AO23" i="138"/>
  <c r="AP23" i="138"/>
  <c r="AQ23" i="138"/>
  <c r="AR23" i="138"/>
  <c r="AS23" i="138"/>
  <c r="AT23" i="138"/>
  <c r="AU23" i="138"/>
  <c r="AV23" i="138"/>
  <c r="AW23" i="138"/>
  <c r="AX23" i="138"/>
  <c r="AY23" i="138"/>
  <c r="AZ23" i="138"/>
  <c r="BA23" i="138"/>
  <c r="BB23" i="138"/>
  <c r="BC23" i="138"/>
  <c r="BD23" i="138"/>
  <c r="C24" i="138"/>
  <c r="D24" i="138"/>
  <c r="E24" i="138"/>
  <c r="F24" i="138"/>
  <c r="G24" i="138"/>
  <c r="H24" i="138"/>
  <c r="I24" i="138"/>
  <c r="J24" i="138"/>
  <c r="K24" i="138"/>
  <c r="L24" i="138"/>
  <c r="M24" i="138"/>
  <c r="N24" i="138"/>
  <c r="O24" i="138"/>
  <c r="P24" i="138"/>
  <c r="Q24" i="138"/>
  <c r="R24" i="138"/>
  <c r="S24" i="138"/>
  <c r="T24" i="138"/>
  <c r="U24" i="138"/>
  <c r="V24" i="138"/>
  <c r="W24" i="138"/>
  <c r="X24" i="138"/>
  <c r="Y24" i="138"/>
  <c r="Z24" i="138"/>
  <c r="AA24" i="138"/>
  <c r="AB24" i="138"/>
  <c r="AC24" i="138"/>
  <c r="AD24" i="138"/>
  <c r="AE24" i="138"/>
  <c r="AF24" i="138"/>
  <c r="AG24" i="138"/>
  <c r="AH24" i="138"/>
  <c r="AI24" i="138"/>
  <c r="AJ24" i="138"/>
  <c r="AK24" i="138"/>
  <c r="AL24" i="138"/>
  <c r="AM24" i="138"/>
  <c r="AN24" i="138"/>
  <c r="AO24" i="138"/>
  <c r="AP24" i="138"/>
  <c r="AQ24" i="138"/>
  <c r="AR24" i="138"/>
  <c r="AS24" i="138"/>
  <c r="AT24" i="138"/>
  <c r="AU24" i="138"/>
  <c r="AV24" i="138"/>
  <c r="AW24" i="138"/>
  <c r="AX24" i="138"/>
  <c r="AY24" i="138"/>
  <c r="AZ24" i="138"/>
  <c r="BA24" i="138"/>
  <c r="BB24" i="138"/>
  <c r="BC24" i="138"/>
  <c r="BD24" i="138"/>
  <c r="C25" i="138"/>
  <c r="D25" i="138"/>
  <c r="E25" i="138"/>
  <c r="F25" i="138"/>
  <c r="G25" i="138"/>
  <c r="H25" i="138"/>
  <c r="I25" i="138"/>
  <c r="J25" i="138"/>
  <c r="K25" i="138"/>
  <c r="L25" i="138"/>
  <c r="M25" i="138"/>
  <c r="N25" i="138"/>
  <c r="O25" i="138"/>
  <c r="P25" i="138"/>
  <c r="Q25" i="138"/>
  <c r="R25" i="138"/>
  <c r="S25" i="138"/>
  <c r="T25" i="138"/>
  <c r="U25" i="138"/>
  <c r="V25" i="138"/>
  <c r="W25" i="138"/>
  <c r="X25" i="138"/>
  <c r="Y25" i="138"/>
  <c r="Z25" i="138"/>
  <c r="AA25" i="138"/>
  <c r="AB25" i="138"/>
  <c r="AC25" i="138"/>
  <c r="AD25" i="138"/>
  <c r="AE25" i="138"/>
  <c r="AF25" i="138"/>
  <c r="AG25" i="138"/>
  <c r="AH25" i="138"/>
  <c r="AI25" i="138"/>
  <c r="AJ25" i="138"/>
  <c r="AK25" i="138"/>
  <c r="AL25" i="138"/>
  <c r="AM25" i="138"/>
  <c r="AN25" i="138"/>
  <c r="AO25" i="138"/>
  <c r="AP25" i="138"/>
  <c r="AQ25" i="138"/>
  <c r="AR25" i="138"/>
  <c r="AS25" i="138"/>
  <c r="AT25" i="138"/>
  <c r="AU25" i="138"/>
  <c r="AV25" i="138"/>
  <c r="AW25" i="138"/>
  <c r="AX25" i="138"/>
  <c r="AY25" i="138"/>
  <c r="AZ25" i="138"/>
  <c r="BA25" i="138"/>
  <c r="BB25" i="138"/>
  <c r="BC25" i="138"/>
  <c r="BD25" i="138"/>
  <c r="C26" i="138"/>
  <c r="D26" i="138"/>
  <c r="E26" i="138"/>
  <c r="F26" i="138"/>
  <c r="G26" i="138"/>
  <c r="H26" i="138"/>
  <c r="I26" i="138"/>
  <c r="J26" i="138"/>
  <c r="K26" i="138"/>
  <c r="L26" i="138"/>
  <c r="M26" i="138"/>
  <c r="N26" i="138"/>
  <c r="O26" i="138"/>
  <c r="P26" i="138"/>
  <c r="Q26" i="138"/>
  <c r="R26" i="138"/>
  <c r="S26" i="138"/>
  <c r="T26" i="138"/>
  <c r="U26" i="138"/>
  <c r="V26" i="138"/>
  <c r="W26" i="138"/>
  <c r="X26" i="138"/>
  <c r="Y26" i="138"/>
  <c r="Z26" i="138"/>
  <c r="AA26" i="138"/>
  <c r="AB26" i="138"/>
  <c r="AC26" i="138"/>
  <c r="AD26" i="138"/>
  <c r="AE26" i="138"/>
  <c r="AF26" i="138"/>
  <c r="AG26" i="138"/>
  <c r="AH26" i="138"/>
  <c r="AI26" i="138"/>
  <c r="AJ26" i="138"/>
  <c r="AK26" i="138"/>
  <c r="AL26" i="138"/>
  <c r="AM26" i="138"/>
  <c r="AN26" i="138"/>
  <c r="AO26" i="138"/>
  <c r="AP26" i="138"/>
  <c r="AQ26" i="138"/>
  <c r="AR26" i="138"/>
  <c r="AS26" i="138"/>
  <c r="AT26" i="138"/>
  <c r="AU26" i="138"/>
  <c r="AV26" i="138"/>
  <c r="AW26" i="138"/>
  <c r="AX26" i="138"/>
  <c r="AY26" i="138"/>
  <c r="AZ26" i="138"/>
  <c r="BA26" i="138"/>
  <c r="BB26" i="138"/>
  <c r="BC26" i="138"/>
  <c r="BD26" i="138"/>
  <c r="B26" i="138"/>
  <c r="B25" i="138"/>
  <c r="B24" i="138"/>
  <c r="B23" i="138"/>
  <c r="C19" i="138"/>
  <c r="D19" i="138"/>
  <c r="E19" i="138"/>
  <c r="F19" i="138"/>
  <c r="G19" i="138"/>
  <c r="H19" i="138"/>
  <c r="I19" i="138"/>
  <c r="J19" i="138"/>
  <c r="K19" i="138"/>
  <c r="L19" i="138"/>
  <c r="M19" i="138"/>
  <c r="N19" i="138"/>
  <c r="O19" i="138"/>
  <c r="P19" i="138"/>
  <c r="Q19" i="138"/>
  <c r="R19" i="138"/>
  <c r="S19" i="138"/>
  <c r="T19" i="138"/>
  <c r="U19" i="138"/>
  <c r="V19" i="138"/>
  <c r="W19" i="138"/>
  <c r="X19" i="138"/>
  <c r="Y19" i="138"/>
  <c r="Z19" i="138"/>
  <c r="AA19" i="138"/>
  <c r="AB19" i="138"/>
  <c r="AC19" i="138"/>
  <c r="AD19" i="138"/>
  <c r="AE19" i="138"/>
  <c r="AF19" i="138"/>
  <c r="AG19" i="138"/>
  <c r="AH19" i="138"/>
  <c r="AI19" i="138"/>
  <c r="AJ19" i="138"/>
  <c r="AK19" i="138"/>
  <c r="AL19" i="138"/>
  <c r="AM19" i="138"/>
  <c r="AN19" i="138"/>
  <c r="AO19" i="138"/>
  <c r="AP19" i="138"/>
  <c r="AQ19" i="138"/>
  <c r="AR19" i="138"/>
  <c r="AS19" i="138"/>
  <c r="AT19" i="138"/>
  <c r="AU19" i="138"/>
  <c r="AV19" i="138"/>
  <c r="AW19" i="138"/>
  <c r="AX19" i="138"/>
  <c r="AY19" i="138"/>
  <c r="AZ19" i="138"/>
  <c r="BA19" i="138"/>
  <c r="BB19" i="138"/>
  <c r="BC19" i="138"/>
  <c r="BD19" i="138"/>
  <c r="C20" i="138"/>
  <c r="D20" i="138"/>
  <c r="E20" i="138"/>
  <c r="F20" i="138"/>
  <c r="G20" i="138"/>
  <c r="H20" i="138"/>
  <c r="I20" i="138"/>
  <c r="J20" i="138"/>
  <c r="K20" i="138"/>
  <c r="L20" i="138"/>
  <c r="M20" i="138"/>
  <c r="N20" i="138"/>
  <c r="O20" i="138"/>
  <c r="P20" i="138"/>
  <c r="Q20" i="138"/>
  <c r="R20" i="138"/>
  <c r="S20" i="138"/>
  <c r="T20" i="138"/>
  <c r="U20" i="138"/>
  <c r="V20" i="138"/>
  <c r="W20" i="138"/>
  <c r="X20" i="138"/>
  <c r="Y20" i="138"/>
  <c r="Z20" i="138"/>
  <c r="AA20" i="138"/>
  <c r="AB20" i="138"/>
  <c r="AC20" i="138"/>
  <c r="AD20" i="138"/>
  <c r="AE20" i="138"/>
  <c r="AF20" i="138"/>
  <c r="AG20" i="138"/>
  <c r="AH20" i="138"/>
  <c r="AI20" i="138"/>
  <c r="AJ20" i="138"/>
  <c r="AK20" i="138"/>
  <c r="AL20" i="138"/>
  <c r="AM20" i="138"/>
  <c r="AN20" i="138"/>
  <c r="AO20" i="138"/>
  <c r="AP20" i="138"/>
  <c r="AQ20" i="138"/>
  <c r="AR20" i="138"/>
  <c r="AS20" i="138"/>
  <c r="AT20" i="138"/>
  <c r="AU20" i="138"/>
  <c r="AV20" i="138"/>
  <c r="AW20" i="138"/>
  <c r="AX20" i="138"/>
  <c r="AY20" i="138"/>
  <c r="AZ20" i="138"/>
  <c r="BA20" i="138"/>
  <c r="BB20" i="138"/>
  <c r="BC20" i="138"/>
  <c r="BD20" i="138"/>
  <c r="C21" i="138"/>
  <c r="D21" i="138"/>
  <c r="E21" i="138"/>
  <c r="F21" i="138"/>
  <c r="G21" i="138"/>
  <c r="H21" i="138"/>
  <c r="I21" i="138"/>
  <c r="J21" i="138"/>
  <c r="K21" i="138"/>
  <c r="L21" i="138"/>
  <c r="M21" i="138"/>
  <c r="N21" i="138"/>
  <c r="O21" i="138"/>
  <c r="P21" i="138"/>
  <c r="Q21" i="138"/>
  <c r="R21" i="138"/>
  <c r="S21" i="138"/>
  <c r="T21" i="138"/>
  <c r="U21" i="138"/>
  <c r="V21" i="138"/>
  <c r="W21" i="138"/>
  <c r="X21" i="138"/>
  <c r="Y21" i="138"/>
  <c r="Z21" i="138"/>
  <c r="AA21" i="138"/>
  <c r="AB21" i="138"/>
  <c r="AC21" i="138"/>
  <c r="AD21" i="138"/>
  <c r="AE21" i="138"/>
  <c r="AF21" i="138"/>
  <c r="AG21" i="138"/>
  <c r="AH21" i="138"/>
  <c r="AI21" i="138"/>
  <c r="AJ21" i="138"/>
  <c r="AK21" i="138"/>
  <c r="AL21" i="138"/>
  <c r="AM21" i="138"/>
  <c r="AN21" i="138"/>
  <c r="AO21" i="138"/>
  <c r="AP21" i="138"/>
  <c r="AQ21" i="138"/>
  <c r="AR21" i="138"/>
  <c r="AS21" i="138"/>
  <c r="AT21" i="138"/>
  <c r="AU21" i="138"/>
  <c r="AV21" i="138"/>
  <c r="AW21" i="138"/>
  <c r="AX21" i="138"/>
  <c r="AY21" i="138"/>
  <c r="AZ21" i="138"/>
  <c r="BA21" i="138"/>
  <c r="BB21" i="138"/>
  <c r="BC21" i="138"/>
  <c r="BD21" i="138"/>
  <c r="B21" i="138"/>
  <c r="B20" i="138"/>
  <c r="B19" i="138"/>
  <c r="C16" i="138"/>
  <c r="D16" i="138"/>
  <c r="E16" i="138"/>
  <c r="F16" i="138"/>
  <c r="G16" i="138"/>
  <c r="H16" i="138"/>
  <c r="I16" i="138"/>
  <c r="J16" i="138"/>
  <c r="K16" i="138"/>
  <c r="L16" i="138"/>
  <c r="M16" i="138"/>
  <c r="N16" i="138"/>
  <c r="O16" i="138"/>
  <c r="P16" i="138"/>
  <c r="Q16" i="138"/>
  <c r="R16" i="138"/>
  <c r="S16" i="138"/>
  <c r="T16" i="138"/>
  <c r="U16" i="138"/>
  <c r="V16" i="138"/>
  <c r="W16" i="138"/>
  <c r="X16" i="138"/>
  <c r="Y16" i="138"/>
  <c r="Z16" i="138"/>
  <c r="AA16" i="138"/>
  <c r="AB16" i="138"/>
  <c r="AC16" i="138"/>
  <c r="AD16" i="138"/>
  <c r="AE16" i="138"/>
  <c r="AF16" i="138"/>
  <c r="AG16" i="138"/>
  <c r="AH16" i="138"/>
  <c r="AI16" i="138"/>
  <c r="AJ16" i="138"/>
  <c r="AK16" i="138"/>
  <c r="AL16" i="138"/>
  <c r="AM16" i="138"/>
  <c r="AN16" i="138"/>
  <c r="AO16" i="138"/>
  <c r="AP16" i="138"/>
  <c r="AQ16" i="138"/>
  <c r="AR16" i="138"/>
  <c r="AS16" i="138"/>
  <c r="AT16" i="138"/>
  <c r="AU16" i="138"/>
  <c r="AV16" i="138"/>
  <c r="AW16" i="138"/>
  <c r="AX16" i="138"/>
  <c r="AY16" i="138"/>
  <c r="AZ16" i="138"/>
  <c r="BA16" i="138"/>
  <c r="BB16" i="138"/>
  <c r="BC16" i="138"/>
  <c r="BD16" i="138"/>
  <c r="C17" i="138"/>
  <c r="D17" i="138"/>
  <c r="E17" i="138"/>
  <c r="F17" i="138"/>
  <c r="G17" i="138"/>
  <c r="H17" i="138"/>
  <c r="I17" i="138"/>
  <c r="J17" i="138"/>
  <c r="K17" i="138"/>
  <c r="L17" i="138"/>
  <c r="M17" i="138"/>
  <c r="N17" i="138"/>
  <c r="O17" i="138"/>
  <c r="P17" i="138"/>
  <c r="Q17" i="138"/>
  <c r="R17" i="138"/>
  <c r="S17" i="138"/>
  <c r="T17" i="138"/>
  <c r="U17" i="138"/>
  <c r="V17" i="138"/>
  <c r="W17" i="138"/>
  <c r="X17" i="138"/>
  <c r="Y17" i="138"/>
  <c r="Z17" i="138"/>
  <c r="AA17" i="138"/>
  <c r="AB17" i="138"/>
  <c r="AC17" i="138"/>
  <c r="AD17" i="138"/>
  <c r="AE17" i="138"/>
  <c r="AF17" i="138"/>
  <c r="AG17" i="138"/>
  <c r="AH17" i="138"/>
  <c r="AI17" i="138"/>
  <c r="AJ17" i="138"/>
  <c r="AK17" i="138"/>
  <c r="AL17" i="138"/>
  <c r="AM17" i="138"/>
  <c r="AN17" i="138"/>
  <c r="AO17" i="138"/>
  <c r="AP17" i="138"/>
  <c r="AQ17" i="138"/>
  <c r="AR17" i="138"/>
  <c r="AS17" i="138"/>
  <c r="AT17" i="138"/>
  <c r="AU17" i="138"/>
  <c r="AV17" i="138"/>
  <c r="AW17" i="138"/>
  <c r="AX17" i="138"/>
  <c r="AY17" i="138"/>
  <c r="AZ17" i="138"/>
  <c r="BA17" i="138"/>
  <c r="BB17" i="138"/>
  <c r="BC17" i="138"/>
  <c r="BD17" i="138"/>
  <c r="B17" i="138"/>
  <c r="B16" i="138"/>
  <c r="C12" i="138"/>
  <c r="D12" i="138"/>
  <c r="E12" i="138"/>
  <c r="F12" i="138"/>
  <c r="G12" i="138"/>
  <c r="H12" i="138"/>
  <c r="I12" i="138"/>
  <c r="J12" i="138"/>
  <c r="K12" i="138"/>
  <c r="L12" i="138"/>
  <c r="M12" i="138"/>
  <c r="N12" i="138"/>
  <c r="O12" i="138"/>
  <c r="P12" i="138"/>
  <c r="Q12" i="138"/>
  <c r="R12" i="138"/>
  <c r="S12" i="138"/>
  <c r="T12" i="138"/>
  <c r="U12" i="138"/>
  <c r="V12" i="138"/>
  <c r="W12" i="138"/>
  <c r="X12" i="138"/>
  <c r="Y12" i="138"/>
  <c r="Z12" i="138"/>
  <c r="AA12" i="138"/>
  <c r="AB12" i="138"/>
  <c r="AC12" i="138"/>
  <c r="AD12" i="138"/>
  <c r="AE12" i="138"/>
  <c r="AF12" i="138"/>
  <c r="AG12" i="138"/>
  <c r="AH12" i="138"/>
  <c r="AI12" i="138"/>
  <c r="AJ12" i="138"/>
  <c r="AK12" i="138"/>
  <c r="AL12" i="138"/>
  <c r="AM12" i="138"/>
  <c r="AN12" i="138"/>
  <c r="AO12" i="138"/>
  <c r="AP12" i="138"/>
  <c r="AQ12" i="138"/>
  <c r="AR12" i="138"/>
  <c r="AS12" i="138"/>
  <c r="AT12" i="138"/>
  <c r="AU12" i="138"/>
  <c r="AV12" i="138"/>
  <c r="AW12" i="138"/>
  <c r="AX12" i="138"/>
  <c r="AY12" i="138"/>
  <c r="AZ12" i="138"/>
  <c r="BA12" i="138"/>
  <c r="BB12" i="138"/>
  <c r="BC12" i="138"/>
  <c r="BD12" i="138"/>
  <c r="C13" i="138"/>
  <c r="D13" i="138"/>
  <c r="E13" i="138"/>
  <c r="F13" i="138"/>
  <c r="G13" i="138"/>
  <c r="H13" i="138"/>
  <c r="I13" i="138"/>
  <c r="J13" i="138"/>
  <c r="K13" i="138"/>
  <c r="L13" i="138"/>
  <c r="M13" i="138"/>
  <c r="N13" i="138"/>
  <c r="O13" i="138"/>
  <c r="P13" i="138"/>
  <c r="Q13" i="138"/>
  <c r="R13" i="138"/>
  <c r="S13" i="138"/>
  <c r="T13" i="138"/>
  <c r="U13" i="138"/>
  <c r="V13" i="138"/>
  <c r="W13" i="138"/>
  <c r="X13" i="138"/>
  <c r="Y13" i="138"/>
  <c r="Z13" i="138"/>
  <c r="AA13" i="138"/>
  <c r="AB13" i="138"/>
  <c r="AC13" i="138"/>
  <c r="AD13" i="138"/>
  <c r="AE13" i="138"/>
  <c r="AF13" i="138"/>
  <c r="AG13" i="138"/>
  <c r="AH13" i="138"/>
  <c r="AI13" i="138"/>
  <c r="AJ13" i="138"/>
  <c r="AK13" i="138"/>
  <c r="AL13" i="138"/>
  <c r="AM13" i="138"/>
  <c r="AN13" i="138"/>
  <c r="AO13" i="138"/>
  <c r="AP13" i="138"/>
  <c r="AQ13" i="138"/>
  <c r="AR13" i="138"/>
  <c r="AS13" i="138"/>
  <c r="AT13" i="138"/>
  <c r="AU13" i="138"/>
  <c r="AV13" i="138"/>
  <c r="AW13" i="138"/>
  <c r="AX13" i="138"/>
  <c r="AY13" i="138"/>
  <c r="AZ13" i="138"/>
  <c r="BA13" i="138"/>
  <c r="BB13" i="138"/>
  <c r="BC13" i="138"/>
  <c r="BD13" i="138"/>
  <c r="C14" i="138"/>
  <c r="D14" i="138"/>
  <c r="E14" i="138"/>
  <c r="F14" i="138"/>
  <c r="G14" i="138"/>
  <c r="H14" i="138"/>
  <c r="I14" i="138"/>
  <c r="J14" i="138"/>
  <c r="K14" i="138"/>
  <c r="L14" i="138"/>
  <c r="M14" i="138"/>
  <c r="N14" i="138"/>
  <c r="O14" i="138"/>
  <c r="P14" i="138"/>
  <c r="Q14" i="138"/>
  <c r="R14" i="138"/>
  <c r="S14" i="138"/>
  <c r="T14" i="138"/>
  <c r="U14" i="138"/>
  <c r="V14" i="138"/>
  <c r="W14" i="138"/>
  <c r="X14" i="138"/>
  <c r="Y14" i="138"/>
  <c r="Z14" i="138"/>
  <c r="AA14" i="138"/>
  <c r="AB14" i="138"/>
  <c r="AC14" i="138"/>
  <c r="AD14" i="138"/>
  <c r="AE14" i="138"/>
  <c r="AF14" i="138"/>
  <c r="AG14" i="138"/>
  <c r="AH14" i="138"/>
  <c r="AI14" i="138"/>
  <c r="AJ14" i="138"/>
  <c r="AK14" i="138"/>
  <c r="AL14" i="138"/>
  <c r="AM14" i="138"/>
  <c r="AN14" i="138"/>
  <c r="AO14" i="138"/>
  <c r="AP14" i="138"/>
  <c r="AQ14" i="138"/>
  <c r="AR14" i="138"/>
  <c r="AS14" i="138"/>
  <c r="AT14" i="138"/>
  <c r="AU14" i="138"/>
  <c r="AV14" i="138"/>
  <c r="AW14" i="138"/>
  <c r="AX14" i="138"/>
  <c r="AY14" i="138"/>
  <c r="AZ14" i="138"/>
  <c r="BA14" i="138"/>
  <c r="BB14" i="138"/>
  <c r="BC14" i="138"/>
  <c r="BD14" i="138"/>
  <c r="B14" i="138"/>
  <c r="B13" i="138"/>
  <c r="B12" i="138"/>
  <c r="C8" i="138"/>
  <c r="D8" i="138"/>
  <c r="E8" i="138"/>
  <c r="F8" i="138"/>
  <c r="G8" i="138"/>
  <c r="H8" i="138"/>
  <c r="I8" i="138"/>
  <c r="J8" i="138"/>
  <c r="K8" i="138"/>
  <c r="L8" i="138"/>
  <c r="M8" i="138"/>
  <c r="N8" i="138"/>
  <c r="O8" i="138"/>
  <c r="P8" i="138"/>
  <c r="Q8" i="138"/>
  <c r="R8" i="138"/>
  <c r="S8" i="138"/>
  <c r="T8" i="138"/>
  <c r="U8" i="138"/>
  <c r="V8" i="138"/>
  <c r="W8" i="138"/>
  <c r="X8" i="138"/>
  <c r="Y8" i="138"/>
  <c r="Z8" i="138"/>
  <c r="AA8" i="138"/>
  <c r="AB8" i="138"/>
  <c r="AC8" i="138"/>
  <c r="AD8" i="138"/>
  <c r="AE8" i="138"/>
  <c r="AF8" i="138"/>
  <c r="AG8" i="138"/>
  <c r="AH8" i="138"/>
  <c r="AI8" i="138"/>
  <c r="AJ8" i="138"/>
  <c r="AK8" i="138"/>
  <c r="AL8" i="138"/>
  <c r="AM8" i="138"/>
  <c r="AN8" i="138"/>
  <c r="AO8" i="138"/>
  <c r="AP8" i="138"/>
  <c r="AQ8" i="138"/>
  <c r="AR8" i="138"/>
  <c r="AS8" i="138"/>
  <c r="AT8" i="138"/>
  <c r="AU8" i="138"/>
  <c r="AV8" i="138"/>
  <c r="AW8" i="138"/>
  <c r="AX8" i="138"/>
  <c r="AY8" i="138"/>
  <c r="AZ8" i="138"/>
  <c r="BA8" i="138"/>
  <c r="BB8" i="138"/>
  <c r="BC8" i="138"/>
  <c r="BD8" i="138"/>
  <c r="C9" i="138"/>
  <c r="D9" i="138"/>
  <c r="E9" i="138"/>
  <c r="F9" i="138"/>
  <c r="G9" i="138"/>
  <c r="H9" i="138"/>
  <c r="I9" i="138"/>
  <c r="J9" i="138"/>
  <c r="K9" i="138"/>
  <c r="L9" i="138"/>
  <c r="M9" i="138"/>
  <c r="N9" i="138"/>
  <c r="O9" i="138"/>
  <c r="P9" i="138"/>
  <c r="Q9" i="138"/>
  <c r="R9" i="138"/>
  <c r="S9" i="138"/>
  <c r="T9" i="138"/>
  <c r="U9" i="138"/>
  <c r="V9" i="138"/>
  <c r="W9" i="138"/>
  <c r="X9" i="138"/>
  <c r="Y9" i="138"/>
  <c r="Z9" i="138"/>
  <c r="AA9" i="138"/>
  <c r="AB9" i="138"/>
  <c r="AC9" i="138"/>
  <c r="AD9" i="138"/>
  <c r="AE9" i="138"/>
  <c r="AF9" i="138"/>
  <c r="AG9" i="138"/>
  <c r="AH9" i="138"/>
  <c r="AI9" i="138"/>
  <c r="AJ9" i="138"/>
  <c r="AK9" i="138"/>
  <c r="AL9" i="138"/>
  <c r="AM9" i="138"/>
  <c r="AN9" i="138"/>
  <c r="AO9" i="138"/>
  <c r="AP9" i="138"/>
  <c r="AQ9" i="138"/>
  <c r="AR9" i="138"/>
  <c r="AS9" i="138"/>
  <c r="AT9" i="138"/>
  <c r="AU9" i="138"/>
  <c r="AV9" i="138"/>
  <c r="AW9" i="138"/>
  <c r="AX9" i="138"/>
  <c r="AY9" i="138"/>
  <c r="AZ9" i="138"/>
  <c r="BA9" i="138"/>
  <c r="BB9" i="138"/>
  <c r="BC9" i="138"/>
  <c r="BD9" i="138"/>
  <c r="C10" i="138"/>
  <c r="D10" i="138"/>
  <c r="E10" i="138"/>
  <c r="F10" i="138"/>
  <c r="G10" i="138"/>
  <c r="H10" i="138"/>
  <c r="I10" i="138"/>
  <c r="J10" i="138"/>
  <c r="K10" i="138"/>
  <c r="L10" i="138"/>
  <c r="M10" i="138"/>
  <c r="N10" i="138"/>
  <c r="O10" i="138"/>
  <c r="P10" i="138"/>
  <c r="Q10" i="138"/>
  <c r="R10" i="138"/>
  <c r="S10" i="138"/>
  <c r="T10" i="138"/>
  <c r="U10" i="138"/>
  <c r="V10" i="138"/>
  <c r="W10" i="138"/>
  <c r="X10" i="138"/>
  <c r="Y10" i="138"/>
  <c r="Z10" i="138"/>
  <c r="AA10" i="138"/>
  <c r="AB10" i="138"/>
  <c r="AC10" i="138"/>
  <c r="AD10" i="138"/>
  <c r="AE10" i="138"/>
  <c r="AF10" i="138"/>
  <c r="AG10" i="138"/>
  <c r="AH10" i="138"/>
  <c r="AI10" i="138"/>
  <c r="AJ10" i="138"/>
  <c r="AK10" i="138"/>
  <c r="AL10" i="138"/>
  <c r="AM10" i="138"/>
  <c r="AN10" i="138"/>
  <c r="AO10" i="138"/>
  <c r="AP10" i="138"/>
  <c r="AQ10" i="138"/>
  <c r="AR10" i="138"/>
  <c r="AS10" i="138"/>
  <c r="AT10" i="138"/>
  <c r="AU10" i="138"/>
  <c r="AV10" i="138"/>
  <c r="AW10" i="138"/>
  <c r="AX10" i="138"/>
  <c r="AY10" i="138"/>
  <c r="AZ10" i="138"/>
  <c r="BA10" i="138"/>
  <c r="BB10" i="138"/>
  <c r="BC10" i="138"/>
  <c r="BD10" i="138"/>
  <c r="B10" i="138"/>
  <c r="B9" i="138"/>
  <c r="B8" i="138"/>
  <c r="C6" i="138"/>
  <c r="D6" i="138"/>
  <c r="E6" i="138"/>
  <c r="F6" i="138"/>
  <c r="G6" i="138"/>
  <c r="H6" i="138"/>
  <c r="I6" i="138"/>
  <c r="J6" i="138"/>
  <c r="K6" i="138"/>
  <c r="L6" i="138"/>
  <c r="M6" i="138"/>
  <c r="N6" i="138"/>
  <c r="O6" i="138"/>
  <c r="P6" i="138"/>
  <c r="Q6" i="138"/>
  <c r="R6" i="138"/>
  <c r="S6" i="138"/>
  <c r="T6" i="138"/>
  <c r="U6" i="138"/>
  <c r="V6" i="138"/>
  <c r="W6" i="138"/>
  <c r="X6" i="138"/>
  <c r="Y6" i="138"/>
  <c r="Z6" i="138"/>
  <c r="AA6" i="138"/>
  <c r="AB6" i="138"/>
  <c r="AC6" i="138"/>
  <c r="AD6" i="138"/>
  <c r="AE6" i="138"/>
  <c r="AF6" i="138"/>
  <c r="AG6" i="138"/>
  <c r="AH6" i="138"/>
  <c r="AI6" i="138"/>
  <c r="AJ6" i="138"/>
  <c r="AK6" i="138"/>
  <c r="AL6" i="138"/>
  <c r="AM6" i="138"/>
  <c r="AN6" i="138"/>
  <c r="AO6" i="138"/>
  <c r="AP6" i="138"/>
  <c r="AQ6" i="138"/>
  <c r="AR6" i="138"/>
  <c r="AS6" i="138"/>
  <c r="AT6" i="138"/>
  <c r="AU6" i="138"/>
  <c r="AV6" i="138"/>
  <c r="AW6" i="138"/>
  <c r="AX6" i="138"/>
  <c r="AY6" i="138"/>
  <c r="AZ6" i="138"/>
  <c r="BA6" i="138"/>
  <c r="BB6" i="138"/>
  <c r="BC6" i="138"/>
  <c r="BD6" i="138"/>
  <c r="B6" i="138"/>
  <c r="C17" i="137"/>
  <c r="D17" i="137"/>
  <c r="E17" i="137"/>
  <c r="F17" i="137"/>
  <c r="G17" i="137"/>
  <c r="H17" i="137"/>
  <c r="I17" i="137"/>
  <c r="J17" i="137"/>
  <c r="K17" i="137"/>
  <c r="L17" i="137"/>
  <c r="M17" i="137"/>
  <c r="N17" i="137"/>
  <c r="O17" i="137"/>
  <c r="P17" i="137"/>
  <c r="Q17" i="137"/>
  <c r="R17" i="137"/>
  <c r="S17" i="137"/>
  <c r="T17" i="137"/>
  <c r="U17" i="137"/>
  <c r="V17" i="137"/>
  <c r="W17" i="137"/>
  <c r="X17" i="137"/>
  <c r="Y17" i="137"/>
  <c r="Z17" i="137"/>
  <c r="AA17" i="137"/>
  <c r="AB17" i="137"/>
  <c r="AC17" i="137"/>
  <c r="AD17" i="137"/>
  <c r="AE17" i="137"/>
  <c r="AF17" i="137"/>
  <c r="AG17" i="137"/>
  <c r="AH17" i="137"/>
  <c r="AI17" i="137"/>
  <c r="AJ17" i="137"/>
  <c r="AK17" i="137"/>
  <c r="AL17" i="137"/>
  <c r="AM17" i="137"/>
  <c r="AN17" i="137"/>
  <c r="AO17" i="137"/>
  <c r="AP17" i="137"/>
  <c r="AQ17" i="137"/>
  <c r="AR17" i="137"/>
  <c r="AS17" i="137"/>
  <c r="AT17" i="137"/>
  <c r="AU17" i="137"/>
  <c r="AV17" i="137"/>
  <c r="AW17" i="137"/>
  <c r="AX17" i="137"/>
  <c r="AY17" i="137"/>
  <c r="AZ17" i="137"/>
  <c r="BA17" i="137"/>
  <c r="BB17" i="137"/>
  <c r="BC17" i="137"/>
  <c r="BD17" i="137"/>
  <c r="C18" i="137"/>
  <c r="D18" i="137"/>
  <c r="E18" i="137"/>
  <c r="F18" i="137"/>
  <c r="G18" i="137"/>
  <c r="H18" i="137"/>
  <c r="I18" i="137"/>
  <c r="J18" i="137"/>
  <c r="K18" i="137"/>
  <c r="L18" i="137"/>
  <c r="M18" i="137"/>
  <c r="N18" i="137"/>
  <c r="O18" i="137"/>
  <c r="P18" i="137"/>
  <c r="Q18" i="137"/>
  <c r="R18" i="137"/>
  <c r="S18" i="137"/>
  <c r="T18" i="137"/>
  <c r="U18" i="137"/>
  <c r="V18" i="137"/>
  <c r="W18" i="137"/>
  <c r="X18" i="137"/>
  <c r="Y18" i="137"/>
  <c r="Z18" i="137"/>
  <c r="AA18" i="137"/>
  <c r="AB18" i="137"/>
  <c r="AC18" i="137"/>
  <c r="AD18" i="137"/>
  <c r="AE18" i="137"/>
  <c r="AF18" i="137"/>
  <c r="AG18" i="137"/>
  <c r="AH18" i="137"/>
  <c r="AI18" i="137"/>
  <c r="AJ18" i="137"/>
  <c r="AK18" i="137"/>
  <c r="AL18" i="137"/>
  <c r="AM18" i="137"/>
  <c r="AN18" i="137"/>
  <c r="AO18" i="137"/>
  <c r="AP18" i="137"/>
  <c r="AQ18" i="137"/>
  <c r="AR18" i="137"/>
  <c r="AS18" i="137"/>
  <c r="AT18" i="137"/>
  <c r="AU18" i="137"/>
  <c r="AV18" i="137"/>
  <c r="AW18" i="137"/>
  <c r="AX18" i="137"/>
  <c r="AY18" i="137"/>
  <c r="AZ18" i="137"/>
  <c r="BA18" i="137"/>
  <c r="BB18" i="137"/>
  <c r="BC18" i="137"/>
  <c r="BD18" i="137"/>
  <c r="C19" i="137"/>
  <c r="D19" i="137"/>
  <c r="E19" i="137"/>
  <c r="F19" i="137"/>
  <c r="G19" i="137"/>
  <c r="H19" i="137"/>
  <c r="I19" i="137"/>
  <c r="J19" i="137"/>
  <c r="K19" i="137"/>
  <c r="L19" i="137"/>
  <c r="M19" i="137"/>
  <c r="N19" i="137"/>
  <c r="O19" i="137"/>
  <c r="P19" i="137"/>
  <c r="Q19" i="137"/>
  <c r="R19" i="137"/>
  <c r="S19" i="137"/>
  <c r="T19" i="137"/>
  <c r="U19" i="137"/>
  <c r="V19" i="137"/>
  <c r="W19" i="137"/>
  <c r="X19" i="137"/>
  <c r="Y19" i="137"/>
  <c r="Z19" i="137"/>
  <c r="AA19" i="137"/>
  <c r="AB19" i="137"/>
  <c r="AC19" i="137"/>
  <c r="AD19" i="137"/>
  <c r="AE19" i="137"/>
  <c r="AF19" i="137"/>
  <c r="AG19" i="137"/>
  <c r="AH19" i="137"/>
  <c r="AI19" i="137"/>
  <c r="AJ19" i="137"/>
  <c r="AK19" i="137"/>
  <c r="AL19" i="137"/>
  <c r="AM19" i="137"/>
  <c r="AN19" i="137"/>
  <c r="AO19" i="137"/>
  <c r="AP19" i="137"/>
  <c r="AQ19" i="137"/>
  <c r="AR19" i="137"/>
  <c r="AS19" i="137"/>
  <c r="AT19" i="137"/>
  <c r="AU19" i="137"/>
  <c r="AV19" i="137"/>
  <c r="AW19" i="137"/>
  <c r="AX19" i="137"/>
  <c r="AY19" i="137"/>
  <c r="AZ19" i="137"/>
  <c r="BA19" i="137"/>
  <c r="BB19" i="137"/>
  <c r="BC19" i="137"/>
  <c r="BD19" i="137"/>
  <c r="C20" i="137"/>
  <c r="D20" i="137"/>
  <c r="E20" i="137"/>
  <c r="F20" i="137"/>
  <c r="G20" i="137"/>
  <c r="H20" i="137"/>
  <c r="I20" i="137"/>
  <c r="J20" i="137"/>
  <c r="K20" i="137"/>
  <c r="L20" i="137"/>
  <c r="M20" i="137"/>
  <c r="N20" i="137"/>
  <c r="O20" i="137"/>
  <c r="P20" i="137"/>
  <c r="Q20" i="137"/>
  <c r="R20" i="137"/>
  <c r="S20" i="137"/>
  <c r="T20" i="137"/>
  <c r="U20" i="137"/>
  <c r="V20" i="137"/>
  <c r="W20" i="137"/>
  <c r="X20" i="137"/>
  <c r="Y20" i="137"/>
  <c r="Z20" i="137"/>
  <c r="AA20" i="137"/>
  <c r="AB20" i="137"/>
  <c r="AC20" i="137"/>
  <c r="AD20" i="137"/>
  <c r="AE20" i="137"/>
  <c r="AF20" i="137"/>
  <c r="AG20" i="137"/>
  <c r="AH20" i="137"/>
  <c r="AI20" i="137"/>
  <c r="AJ20" i="137"/>
  <c r="AK20" i="137"/>
  <c r="AL20" i="137"/>
  <c r="AM20" i="137"/>
  <c r="AN20" i="137"/>
  <c r="AO20" i="137"/>
  <c r="AP20" i="137"/>
  <c r="AQ20" i="137"/>
  <c r="AR20" i="137"/>
  <c r="AS20" i="137"/>
  <c r="AT20" i="137"/>
  <c r="AU20" i="137"/>
  <c r="AV20" i="137"/>
  <c r="AW20" i="137"/>
  <c r="AX20" i="137"/>
  <c r="AY20" i="137"/>
  <c r="AZ20" i="137"/>
  <c r="BA20" i="137"/>
  <c r="BB20" i="137"/>
  <c r="BC20" i="137"/>
  <c r="BD20" i="137"/>
  <c r="C22" i="137"/>
  <c r="D22" i="137"/>
  <c r="E22" i="137"/>
  <c r="F22" i="137"/>
  <c r="G22" i="137"/>
  <c r="H22" i="137"/>
  <c r="I22" i="137"/>
  <c r="J22" i="137"/>
  <c r="K22" i="137"/>
  <c r="L22" i="137"/>
  <c r="M22" i="137"/>
  <c r="N22" i="137"/>
  <c r="O22" i="137"/>
  <c r="P22" i="137"/>
  <c r="Q22" i="137"/>
  <c r="R22" i="137"/>
  <c r="S22" i="137"/>
  <c r="T22" i="137"/>
  <c r="U22" i="137"/>
  <c r="V22" i="137"/>
  <c r="W22" i="137"/>
  <c r="X22" i="137"/>
  <c r="Y22" i="137"/>
  <c r="Z22" i="137"/>
  <c r="AA22" i="137"/>
  <c r="AB22" i="137"/>
  <c r="AC22" i="137"/>
  <c r="AD22" i="137"/>
  <c r="AE22" i="137"/>
  <c r="AF22" i="137"/>
  <c r="AG22" i="137"/>
  <c r="AH22" i="137"/>
  <c r="AI22" i="137"/>
  <c r="AJ22" i="137"/>
  <c r="AK22" i="137"/>
  <c r="AL22" i="137"/>
  <c r="AM22" i="137"/>
  <c r="AN22" i="137"/>
  <c r="AO22" i="137"/>
  <c r="AP22" i="137"/>
  <c r="AQ22" i="137"/>
  <c r="AR22" i="137"/>
  <c r="AS22" i="137"/>
  <c r="AT22" i="137"/>
  <c r="AU22" i="137"/>
  <c r="AV22" i="137"/>
  <c r="AW22" i="137"/>
  <c r="AX22" i="137"/>
  <c r="AY22" i="137"/>
  <c r="AZ22" i="137"/>
  <c r="BA22" i="137"/>
  <c r="BB22" i="137"/>
  <c r="BC22" i="137"/>
  <c r="BD22" i="137"/>
  <c r="C23" i="137"/>
  <c r="D23" i="137"/>
  <c r="E23" i="137"/>
  <c r="F23" i="137"/>
  <c r="G23" i="137"/>
  <c r="H23" i="137"/>
  <c r="I23" i="137"/>
  <c r="J23" i="137"/>
  <c r="K23" i="137"/>
  <c r="L23" i="137"/>
  <c r="M23" i="137"/>
  <c r="N23" i="137"/>
  <c r="O23" i="137"/>
  <c r="P23" i="137"/>
  <c r="Q23" i="137"/>
  <c r="R23" i="137"/>
  <c r="S23" i="137"/>
  <c r="T23" i="137"/>
  <c r="U23" i="137"/>
  <c r="V23" i="137"/>
  <c r="W23" i="137"/>
  <c r="X23" i="137"/>
  <c r="Y23" i="137"/>
  <c r="Z23" i="137"/>
  <c r="AA23" i="137"/>
  <c r="AB23" i="137"/>
  <c r="AC23" i="137"/>
  <c r="AD23" i="137"/>
  <c r="AE23" i="137"/>
  <c r="AF23" i="137"/>
  <c r="AG23" i="137"/>
  <c r="AH23" i="137"/>
  <c r="AI23" i="137"/>
  <c r="AJ23" i="137"/>
  <c r="AK23" i="137"/>
  <c r="AL23" i="137"/>
  <c r="AM23" i="137"/>
  <c r="AN23" i="137"/>
  <c r="AO23" i="137"/>
  <c r="AP23" i="137"/>
  <c r="AQ23" i="137"/>
  <c r="AR23" i="137"/>
  <c r="AS23" i="137"/>
  <c r="AT23" i="137"/>
  <c r="AU23" i="137"/>
  <c r="AV23" i="137"/>
  <c r="AW23" i="137"/>
  <c r="AX23" i="137"/>
  <c r="AY23" i="137"/>
  <c r="AZ23" i="137"/>
  <c r="BA23" i="137"/>
  <c r="BB23" i="137"/>
  <c r="BC23" i="137"/>
  <c r="BD23" i="137"/>
  <c r="C24" i="137"/>
  <c r="D24" i="137"/>
  <c r="E24" i="137"/>
  <c r="F24" i="137"/>
  <c r="G24" i="137"/>
  <c r="H24" i="137"/>
  <c r="I24" i="137"/>
  <c r="J24" i="137"/>
  <c r="K24" i="137"/>
  <c r="L24" i="137"/>
  <c r="M24" i="137"/>
  <c r="N24" i="137"/>
  <c r="O24" i="137"/>
  <c r="P24" i="137"/>
  <c r="Q24" i="137"/>
  <c r="R24" i="137"/>
  <c r="S24" i="137"/>
  <c r="T24" i="137"/>
  <c r="U24" i="137"/>
  <c r="V24" i="137"/>
  <c r="W24" i="137"/>
  <c r="X24" i="137"/>
  <c r="Y24" i="137"/>
  <c r="Z24" i="137"/>
  <c r="AA24" i="137"/>
  <c r="AB24" i="137"/>
  <c r="AC24" i="137"/>
  <c r="AD24" i="137"/>
  <c r="AE24" i="137"/>
  <c r="AF24" i="137"/>
  <c r="AG24" i="137"/>
  <c r="AH24" i="137"/>
  <c r="AI24" i="137"/>
  <c r="AJ24" i="137"/>
  <c r="AK24" i="137"/>
  <c r="AL24" i="137"/>
  <c r="AM24" i="137"/>
  <c r="AN24" i="137"/>
  <c r="AO24" i="137"/>
  <c r="AP24" i="137"/>
  <c r="AQ24" i="137"/>
  <c r="AR24" i="137"/>
  <c r="AS24" i="137"/>
  <c r="AT24" i="137"/>
  <c r="AU24" i="137"/>
  <c r="AV24" i="137"/>
  <c r="AW24" i="137"/>
  <c r="AX24" i="137"/>
  <c r="AY24" i="137"/>
  <c r="AZ24" i="137"/>
  <c r="BA24" i="137"/>
  <c r="BB24" i="137"/>
  <c r="BC24" i="137"/>
  <c r="BD24" i="137"/>
  <c r="C25" i="137"/>
  <c r="D25" i="137"/>
  <c r="E25" i="137"/>
  <c r="F25" i="137"/>
  <c r="G25" i="137"/>
  <c r="H25" i="137"/>
  <c r="I25" i="137"/>
  <c r="J25" i="137"/>
  <c r="K25" i="137"/>
  <c r="L25" i="137"/>
  <c r="M25" i="137"/>
  <c r="N25" i="137"/>
  <c r="O25" i="137"/>
  <c r="P25" i="137"/>
  <c r="Q25" i="137"/>
  <c r="R25" i="137"/>
  <c r="S25" i="137"/>
  <c r="T25" i="137"/>
  <c r="U25" i="137"/>
  <c r="V25" i="137"/>
  <c r="W25" i="137"/>
  <c r="X25" i="137"/>
  <c r="Y25" i="137"/>
  <c r="Z25" i="137"/>
  <c r="AA25" i="137"/>
  <c r="AB25" i="137"/>
  <c r="AC25" i="137"/>
  <c r="AD25" i="137"/>
  <c r="AE25" i="137"/>
  <c r="AF25" i="137"/>
  <c r="AG25" i="137"/>
  <c r="AH25" i="137"/>
  <c r="AI25" i="137"/>
  <c r="AJ25" i="137"/>
  <c r="AK25" i="137"/>
  <c r="AL25" i="137"/>
  <c r="AM25" i="137"/>
  <c r="AN25" i="137"/>
  <c r="AO25" i="137"/>
  <c r="AP25" i="137"/>
  <c r="AQ25" i="137"/>
  <c r="AR25" i="137"/>
  <c r="AS25" i="137"/>
  <c r="AT25" i="137"/>
  <c r="AU25" i="137"/>
  <c r="AV25" i="137"/>
  <c r="AW25" i="137"/>
  <c r="AX25" i="137"/>
  <c r="AY25" i="137"/>
  <c r="AZ25" i="137"/>
  <c r="BA25" i="137"/>
  <c r="BB25" i="137"/>
  <c r="BC25" i="137"/>
  <c r="BD25" i="137"/>
  <c r="B22" i="137"/>
  <c r="B25" i="137"/>
  <c r="B24" i="137"/>
  <c r="B23" i="137"/>
  <c r="B17" i="137"/>
  <c r="B20" i="137"/>
  <c r="B19" i="137"/>
  <c r="B18" i="137"/>
  <c r="C10" i="137"/>
  <c r="D10" i="137"/>
  <c r="E10" i="137"/>
  <c r="F10" i="137"/>
  <c r="G10" i="137"/>
  <c r="H10" i="137"/>
  <c r="I10" i="137"/>
  <c r="J10" i="137"/>
  <c r="K10" i="137"/>
  <c r="L10" i="137"/>
  <c r="M10" i="137"/>
  <c r="N10" i="137"/>
  <c r="O10" i="137"/>
  <c r="P10" i="137"/>
  <c r="Q10" i="137"/>
  <c r="R10" i="137"/>
  <c r="S10" i="137"/>
  <c r="T10" i="137"/>
  <c r="U10" i="137"/>
  <c r="V10" i="137"/>
  <c r="W10" i="137"/>
  <c r="X10" i="137"/>
  <c r="Y10" i="137"/>
  <c r="Z10" i="137"/>
  <c r="AA10" i="137"/>
  <c r="AB10" i="137"/>
  <c r="AC10" i="137"/>
  <c r="AD10" i="137"/>
  <c r="AE10" i="137"/>
  <c r="AF10" i="137"/>
  <c r="AG10" i="137"/>
  <c r="AH10" i="137"/>
  <c r="AI10" i="137"/>
  <c r="AJ10" i="137"/>
  <c r="AK10" i="137"/>
  <c r="AL10" i="137"/>
  <c r="AM10" i="137"/>
  <c r="AN10" i="137"/>
  <c r="AO10" i="137"/>
  <c r="AP10" i="137"/>
  <c r="AQ10" i="137"/>
  <c r="AR10" i="137"/>
  <c r="AS10" i="137"/>
  <c r="AT10" i="137"/>
  <c r="AU10" i="137"/>
  <c r="AV10" i="137"/>
  <c r="AW10" i="137"/>
  <c r="AX10" i="137"/>
  <c r="AY10" i="137"/>
  <c r="AZ10" i="137"/>
  <c r="BA10" i="137"/>
  <c r="BB10" i="137"/>
  <c r="BC10" i="137"/>
  <c r="BD10" i="137"/>
  <c r="C11" i="137"/>
  <c r="D11" i="137"/>
  <c r="E11" i="137"/>
  <c r="F11" i="137"/>
  <c r="G11" i="137"/>
  <c r="H11" i="137"/>
  <c r="I11" i="137"/>
  <c r="J11" i="137"/>
  <c r="K11" i="137"/>
  <c r="L11" i="137"/>
  <c r="M11" i="137"/>
  <c r="N11" i="137"/>
  <c r="O11" i="137"/>
  <c r="P11" i="137"/>
  <c r="Q11" i="137"/>
  <c r="R11" i="137"/>
  <c r="S11" i="137"/>
  <c r="T11" i="137"/>
  <c r="U11" i="137"/>
  <c r="V11" i="137"/>
  <c r="W11" i="137"/>
  <c r="X11" i="137"/>
  <c r="Y11" i="137"/>
  <c r="Z11" i="137"/>
  <c r="AA11" i="137"/>
  <c r="AB11" i="137"/>
  <c r="AC11" i="137"/>
  <c r="AD11" i="137"/>
  <c r="AE11" i="137"/>
  <c r="AF11" i="137"/>
  <c r="AG11" i="137"/>
  <c r="AH11" i="137"/>
  <c r="AI11" i="137"/>
  <c r="AJ11" i="137"/>
  <c r="AK11" i="137"/>
  <c r="AL11" i="137"/>
  <c r="AM11" i="137"/>
  <c r="AN11" i="137"/>
  <c r="AO11" i="137"/>
  <c r="AP11" i="137"/>
  <c r="AQ11" i="137"/>
  <c r="AR11" i="137"/>
  <c r="AS11" i="137"/>
  <c r="AT11" i="137"/>
  <c r="AU11" i="137"/>
  <c r="AV11" i="137"/>
  <c r="AW11" i="137"/>
  <c r="AX11" i="137"/>
  <c r="AY11" i="137"/>
  <c r="AZ11" i="137"/>
  <c r="BA11" i="137"/>
  <c r="BB11" i="137"/>
  <c r="BC11" i="137"/>
  <c r="BD11" i="137"/>
  <c r="C12" i="137"/>
  <c r="D12" i="137"/>
  <c r="E12" i="137"/>
  <c r="F12" i="137"/>
  <c r="G12" i="137"/>
  <c r="H12" i="137"/>
  <c r="I12" i="137"/>
  <c r="J12" i="137"/>
  <c r="K12" i="137"/>
  <c r="L12" i="137"/>
  <c r="M12" i="137"/>
  <c r="N12" i="137"/>
  <c r="O12" i="137"/>
  <c r="P12" i="137"/>
  <c r="Q12" i="137"/>
  <c r="R12" i="137"/>
  <c r="S12" i="137"/>
  <c r="T12" i="137"/>
  <c r="U12" i="137"/>
  <c r="V12" i="137"/>
  <c r="W12" i="137"/>
  <c r="X12" i="137"/>
  <c r="Y12" i="137"/>
  <c r="Z12" i="137"/>
  <c r="AA12" i="137"/>
  <c r="AB12" i="137"/>
  <c r="AC12" i="137"/>
  <c r="AD12" i="137"/>
  <c r="AE12" i="137"/>
  <c r="AF12" i="137"/>
  <c r="AG12" i="137"/>
  <c r="AH12" i="137"/>
  <c r="AI12" i="137"/>
  <c r="AJ12" i="137"/>
  <c r="AK12" i="137"/>
  <c r="AL12" i="137"/>
  <c r="AM12" i="137"/>
  <c r="AN12" i="137"/>
  <c r="AO12" i="137"/>
  <c r="AP12" i="137"/>
  <c r="AQ12" i="137"/>
  <c r="AR12" i="137"/>
  <c r="AS12" i="137"/>
  <c r="AT12" i="137"/>
  <c r="AU12" i="137"/>
  <c r="AV12" i="137"/>
  <c r="AW12" i="137"/>
  <c r="AX12" i="137"/>
  <c r="AY12" i="137"/>
  <c r="AZ12" i="137"/>
  <c r="BA12" i="137"/>
  <c r="BB12" i="137"/>
  <c r="BC12" i="137"/>
  <c r="BD12" i="137"/>
  <c r="C13" i="137"/>
  <c r="D13" i="137"/>
  <c r="E13" i="137"/>
  <c r="F13" i="137"/>
  <c r="G13" i="137"/>
  <c r="H13" i="137"/>
  <c r="I13" i="137"/>
  <c r="J13" i="137"/>
  <c r="K13" i="137"/>
  <c r="L13" i="137"/>
  <c r="M13" i="137"/>
  <c r="N13" i="137"/>
  <c r="O13" i="137"/>
  <c r="P13" i="137"/>
  <c r="Q13" i="137"/>
  <c r="R13" i="137"/>
  <c r="S13" i="137"/>
  <c r="T13" i="137"/>
  <c r="U13" i="137"/>
  <c r="V13" i="137"/>
  <c r="W13" i="137"/>
  <c r="X13" i="137"/>
  <c r="Y13" i="137"/>
  <c r="Z13" i="137"/>
  <c r="AA13" i="137"/>
  <c r="AB13" i="137"/>
  <c r="AC13" i="137"/>
  <c r="AD13" i="137"/>
  <c r="AE13" i="137"/>
  <c r="AF13" i="137"/>
  <c r="AG13" i="137"/>
  <c r="AH13" i="137"/>
  <c r="AI13" i="137"/>
  <c r="AJ13" i="137"/>
  <c r="AK13" i="137"/>
  <c r="AL13" i="137"/>
  <c r="AM13" i="137"/>
  <c r="AN13" i="137"/>
  <c r="AO13" i="137"/>
  <c r="AP13" i="137"/>
  <c r="AQ13" i="137"/>
  <c r="AR13" i="137"/>
  <c r="AS13" i="137"/>
  <c r="AT13" i="137"/>
  <c r="AU13" i="137"/>
  <c r="AV13" i="137"/>
  <c r="AW13" i="137"/>
  <c r="AX13" i="137"/>
  <c r="AY13" i="137"/>
  <c r="AZ13" i="137"/>
  <c r="BA13" i="137"/>
  <c r="BB13" i="137"/>
  <c r="BC13" i="137"/>
  <c r="BD13" i="137"/>
  <c r="C14" i="137"/>
  <c r="D14" i="137"/>
  <c r="E14" i="137"/>
  <c r="F14" i="137"/>
  <c r="G14" i="137"/>
  <c r="H14" i="137"/>
  <c r="I14" i="137"/>
  <c r="J14" i="137"/>
  <c r="K14" i="137"/>
  <c r="L14" i="137"/>
  <c r="M14" i="137"/>
  <c r="N14" i="137"/>
  <c r="O14" i="137"/>
  <c r="P14" i="137"/>
  <c r="Q14" i="137"/>
  <c r="R14" i="137"/>
  <c r="S14" i="137"/>
  <c r="T14" i="137"/>
  <c r="U14" i="137"/>
  <c r="V14" i="137"/>
  <c r="W14" i="137"/>
  <c r="X14" i="137"/>
  <c r="Y14" i="137"/>
  <c r="Z14" i="137"/>
  <c r="AA14" i="137"/>
  <c r="AB14" i="137"/>
  <c r="AC14" i="137"/>
  <c r="AD14" i="137"/>
  <c r="AE14" i="137"/>
  <c r="AF14" i="137"/>
  <c r="AG14" i="137"/>
  <c r="AH14" i="137"/>
  <c r="AI14" i="137"/>
  <c r="AJ14" i="137"/>
  <c r="AK14" i="137"/>
  <c r="AL14" i="137"/>
  <c r="AM14" i="137"/>
  <c r="AN14" i="137"/>
  <c r="AO14" i="137"/>
  <c r="AP14" i="137"/>
  <c r="AQ14" i="137"/>
  <c r="AR14" i="137"/>
  <c r="AS14" i="137"/>
  <c r="AT14" i="137"/>
  <c r="AU14" i="137"/>
  <c r="AV14" i="137"/>
  <c r="AW14" i="137"/>
  <c r="AX14" i="137"/>
  <c r="AY14" i="137"/>
  <c r="AZ14" i="137"/>
  <c r="BA14" i="137"/>
  <c r="BB14" i="137"/>
  <c r="BC14" i="137"/>
  <c r="BD14" i="137"/>
  <c r="B13" i="137"/>
  <c r="B11" i="137"/>
  <c r="B14" i="137"/>
  <c r="B12" i="137"/>
  <c r="B10" i="137"/>
  <c r="C6" i="137"/>
  <c r="D6" i="137"/>
  <c r="E6" i="137"/>
  <c r="F6" i="137"/>
  <c r="G6" i="137"/>
  <c r="H6" i="137"/>
  <c r="I6" i="137"/>
  <c r="J6" i="137"/>
  <c r="K6" i="137"/>
  <c r="L6" i="137"/>
  <c r="M6" i="137"/>
  <c r="N6" i="137"/>
  <c r="O6" i="137"/>
  <c r="P6" i="137"/>
  <c r="Q6" i="137"/>
  <c r="R6" i="137"/>
  <c r="S6" i="137"/>
  <c r="T6" i="137"/>
  <c r="U6" i="137"/>
  <c r="V6" i="137"/>
  <c r="W6" i="137"/>
  <c r="X6" i="137"/>
  <c r="Y6" i="137"/>
  <c r="Z6" i="137"/>
  <c r="AA6" i="137"/>
  <c r="AB6" i="137"/>
  <c r="AC6" i="137"/>
  <c r="AD6" i="137"/>
  <c r="AE6" i="137"/>
  <c r="AF6" i="137"/>
  <c r="AG6" i="137"/>
  <c r="AH6" i="137"/>
  <c r="AI6" i="137"/>
  <c r="AJ6" i="137"/>
  <c r="AK6" i="137"/>
  <c r="AL6" i="137"/>
  <c r="AM6" i="137"/>
  <c r="AN6" i="137"/>
  <c r="AO6" i="137"/>
  <c r="AP6" i="137"/>
  <c r="AQ6" i="137"/>
  <c r="AR6" i="137"/>
  <c r="AS6" i="137"/>
  <c r="AT6" i="137"/>
  <c r="AU6" i="137"/>
  <c r="AV6" i="137"/>
  <c r="AW6" i="137"/>
  <c r="AX6" i="137"/>
  <c r="AY6" i="137"/>
  <c r="AZ6" i="137"/>
  <c r="BA6" i="137"/>
  <c r="BB6" i="137"/>
  <c r="BC6" i="137"/>
  <c r="BD6" i="137"/>
  <c r="C7" i="137"/>
  <c r="D7" i="137"/>
  <c r="E7" i="137"/>
  <c r="F7" i="137"/>
  <c r="G7" i="137"/>
  <c r="H7" i="137"/>
  <c r="I7" i="137"/>
  <c r="J7" i="137"/>
  <c r="K7" i="137"/>
  <c r="L7" i="137"/>
  <c r="M7" i="137"/>
  <c r="N7" i="137"/>
  <c r="O7" i="137"/>
  <c r="P7" i="137"/>
  <c r="Q7" i="137"/>
  <c r="R7" i="137"/>
  <c r="S7" i="137"/>
  <c r="T7" i="137"/>
  <c r="U7" i="137"/>
  <c r="V7" i="137"/>
  <c r="W7" i="137"/>
  <c r="X7" i="137"/>
  <c r="Y7" i="137"/>
  <c r="Z7" i="137"/>
  <c r="AA7" i="137"/>
  <c r="AB7" i="137"/>
  <c r="AC7" i="137"/>
  <c r="AD7" i="137"/>
  <c r="AE7" i="137"/>
  <c r="AF7" i="137"/>
  <c r="AG7" i="137"/>
  <c r="AH7" i="137"/>
  <c r="AI7" i="137"/>
  <c r="AJ7" i="137"/>
  <c r="AK7" i="137"/>
  <c r="AL7" i="137"/>
  <c r="AM7" i="137"/>
  <c r="AN7" i="137"/>
  <c r="AO7" i="137"/>
  <c r="AP7" i="137"/>
  <c r="AQ7" i="137"/>
  <c r="AR7" i="137"/>
  <c r="AS7" i="137"/>
  <c r="AT7" i="137"/>
  <c r="AU7" i="137"/>
  <c r="AV7" i="137"/>
  <c r="AW7" i="137"/>
  <c r="AX7" i="137"/>
  <c r="AY7" i="137"/>
  <c r="AZ7" i="137"/>
  <c r="BA7" i="137"/>
  <c r="BB7" i="137"/>
  <c r="BC7" i="137"/>
  <c r="BD7" i="137"/>
  <c r="C8" i="137"/>
  <c r="D8" i="137"/>
  <c r="E8" i="137"/>
  <c r="F8" i="137"/>
  <c r="G8" i="137"/>
  <c r="H8" i="137"/>
  <c r="I8" i="137"/>
  <c r="J8" i="137"/>
  <c r="K8" i="137"/>
  <c r="L8" i="137"/>
  <c r="M8" i="137"/>
  <c r="N8" i="137"/>
  <c r="O8" i="137"/>
  <c r="P8" i="137"/>
  <c r="Q8" i="137"/>
  <c r="R8" i="137"/>
  <c r="S8" i="137"/>
  <c r="T8" i="137"/>
  <c r="U8" i="137"/>
  <c r="V8" i="137"/>
  <c r="W8" i="137"/>
  <c r="X8" i="137"/>
  <c r="Y8" i="137"/>
  <c r="Z8" i="137"/>
  <c r="AA8" i="137"/>
  <c r="AB8" i="137"/>
  <c r="AC8" i="137"/>
  <c r="AD8" i="137"/>
  <c r="AE8" i="137"/>
  <c r="AF8" i="137"/>
  <c r="AG8" i="137"/>
  <c r="AH8" i="137"/>
  <c r="AI8" i="137"/>
  <c r="AJ8" i="137"/>
  <c r="AK8" i="137"/>
  <c r="AL8" i="137"/>
  <c r="AM8" i="137"/>
  <c r="AN8" i="137"/>
  <c r="AO8" i="137"/>
  <c r="AP8" i="137"/>
  <c r="AQ8" i="137"/>
  <c r="AR8" i="137"/>
  <c r="AS8" i="137"/>
  <c r="AT8" i="137"/>
  <c r="AU8" i="137"/>
  <c r="AV8" i="137"/>
  <c r="AW8" i="137"/>
  <c r="AX8" i="137"/>
  <c r="AY8" i="137"/>
  <c r="AZ8" i="137"/>
  <c r="BA8" i="137"/>
  <c r="BB8" i="137"/>
  <c r="BC8" i="137"/>
  <c r="BD8" i="137"/>
  <c r="B8" i="137"/>
  <c r="B7" i="137"/>
  <c r="B6" i="137"/>
  <c r="BD176" i="156"/>
  <c r="BJ175" i="157"/>
  <c r="T175" i="157"/>
  <c r="AY175" i="157"/>
  <c r="C28" i="136"/>
  <c r="D28" i="136"/>
  <c r="E28" i="136"/>
  <c r="F28" i="136"/>
  <c r="G28" i="136"/>
  <c r="H28" i="136"/>
  <c r="I28" i="136"/>
  <c r="J28" i="136"/>
  <c r="K28" i="136"/>
  <c r="L28" i="136"/>
  <c r="M28" i="136"/>
  <c r="N28" i="136"/>
  <c r="O28" i="136"/>
  <c r="P28" i="136"/>
  <c r="Q28" i="136"/>
  <c r="R28" i="136"/>
  <c r="S28" i="136"/>
  <c r="T28" i="136"/>
  <c r="U28" i="136"/>
  <c r="V28" i="136"/>
  <c r="W28" i="136"/>
  <c r="X28" i="136"/>
  <c r="Y28" i="136"/>
  <c r="Z28" i="136"/>
  <c r="AA28" i="136"/>
  <c r="AB28" i="136"/>
  <c r="AC28" i="136"/>
  <c r="AD28" i="136"/>
  <c r="AE28" i="136"/>
  <c r="AF28" i="136"/>
  <c r="AG28" i="136"/>
  <c r="AH28" i="136"/>
  <c r="AI28" i="136"/>
  <c r="AJ28" i="136"/>
  <c r="AK28" i="136"/>
  <c r="AL28" i="136"/>
  <c r="AM28" i="136"/>
  <c r="AN28" i="136"/>
  <c r="AO28" i="136"/>
  <c r="AP28" i="136"/>
  <c r="AQ28" i="136"/>
  <c r="AR28" i="136"/>
  <c r="AS28" i="136"/>
  <c r="AT28" i="136"/>
  <c r="AU28" i="136"/>
  <c r="AV28" i="136"/>
  <c r="AW28" i="136"/>
  <c r="AX28" i="136"/>
  <c r="AY28" i="136"/>
  <c r="AZ28" i="136"/>
  <c r="BA28" i="136"/>
  <c r="BB28" i="136"/>
  <c r="BC28" i="136"/>
  <c r="BD28" i="136"/>
  <c r="C29" i="136"/>
  <c r="D29" i="136"/>
  <c r="E29" i="136"/>
  <c r="F29" i="136"/>
  <c r="G29" i="136"/>
  <c r="H29" i="136"/>
  <c r="I29" i="136"/>
  <c r="J29" i="136"/>
  <c r="K29" i="136"/>
  <c r="L29" i="136"/>
  <c r="M29" i="136"/>
  <c r="N29" i="136"/>
  <c r="O29" i="136"/>
  <c r="P29" i="136"/>
  <c r="Q29" i="136"/>
  <c r="R29" i="136"/>
  <c r="S29" i="136"/>
  <c r="T29" i="136"/>
  <c r="U29" i="136"/>
  <c r="V29" i="136"/>
  <c r="W29" i="136"/>
  <c r="X29" i="136"/>
  <c r="Y29" i="136"/>
  <c r="Z29" i="136"/>
  <c r="AA29" i="136"/>
  <c r="AB29" i="136"/>
  <c r="AC29" i="136"/>
  <c r="AD29" i="136"/>
  <c r="AE29" i="136"/>
  <c r="AF29" i="136"/>
  <c r="AG29" i="136"/>
  <c r="AH29" i="136"/>
  <c r="AI29" i="136"/>
  <c r="AJ29" i="136"/>
  <c r="AK29" i="136"/>
  <c r="AL29" i="136"/>
  <c r="AM29" i="136"/>
  <c r="AN29" i="136"/>
  <c r="AO29" i="136"/>
  <c r="AP29" i="136"/>
  <c r="AQ29" i="136"/>
  <c r="AR29" i="136"/>
  <c r="AS29" i="136"/>
  <c r="AT29" i="136"/>
  <c r="AU29" i="136"/>
  <c r="AV29" i="136"/>
  <c r="AW29" i="136"/>
  <c r="AX29" i="136"/>
  <c r="AY29" i="136"/>
  <c r="AZ29" i="136"/>
  <c r="BA29" i="136"/>
  <c r="BB29" i="136"/>
  <c r="BC29" i="136"/>
  <c r="BD29" i="136"/>
  <c r="C30" i="136"/>
  <c r="D30" i="136"/>
  <c r="E30" i="136"/>
  <c r="F30" i="136"/>
  <c r="G30" i="136"/>
  <c r="H30" i="136"/>
  <c r="I30" i="136"/>
  <c r="J30" i="136"/>
  <c r="K30" i="136"/>
  <c r="L30" i="136"/>
  <c r="M30" i="136"/>
  <c r="N30" i="136"/>
  <c r="O30" i="136"/>
  <c r="P30" i="136"/>
  <c r="Q30" i="136"/>
  <c r="R30" i="136"/>
  <c r="S30" i="136"/>
  <c r="T30" i="136"/>
  <c r="U30" i="136"/>
  <c r="V30" i="136"/>
  <c r="W30" i="136"/>
  <c r="X30" i="136"/>
  <c r="Y30" i="136"/>
  <c r="Z30" i="136"/>
  <c r="AA30" i="136"/>
  <c r="AB30" i="136"/>
  <c r="AC30" i="136"/>
  <c r="AD30" i="136"/>
  <c r="AE30" i="136"/>
  <c r="AF30" i="136"/>
  <c r="AG30" i="136"/>
  <c r="AH30" i="136"/>
  <c r="AI30" i="136"/>
  <c r="AJ30" i="136"/>
  <c r="AK30" i="136"/>
  <c r="AL30" i="136"/>
  <c r="AM30" i="136"/>
  <c r="AN30" i="136"/>
  <c r="AO30" i="136"/>
  <c r="AP30" i="136"/>
  <c r="AQ30" i="136"/>
  <c r="AR30" i="136"/>
  <c r="AS30" i="136"/>
  <c r="AT30" i="136"/>
  <c r="AU30" i="136"/>
  <c r="AV30" i="136"/>
  <c r="AW30" i="136"/>
  <c r="AX30" i="136"/>
  <c r="AY30" i="136"/>
  <c r="AZ30" i="136"/>
  <c r="BA30" i="136"/>
  <c r="BB30" i="136"/>
  <c r="BC30" i="136"/>
  <c r="BD30" i="136"/>
  <c r="C32" i="136"/>
  <c r="D32" i="136"/>
  <c r="E32" i="136"/>
  <c r="F32" i="136"/>
  <c r="G32" i="136"/>
  <c r="H32" i="136"/>
  <c r="I32" i="136"/>
  <c r="J32" i="136"/>
  <c r="K32" i="136"/>
  <c r="L32" i="136"/>
  <c r="M32" i="136"/>
  <c r="N32" i="136"/>
  <c r="O32" i="136"/>
  <c r="P32" i="136"/>
  <c r="Q32" i="136"/>
  <c r="R32" i="136"/>
  <c r="S32" i="136"/>
  <c r="T32" i="136"/>
  <c r="U32" i="136"/>
  <c r="V32" i="136"/>
  <c r="W32" i="136"/>
  <c r="X32" i="136"/>
  <c r="Y32" i="136"/>
  <c r="Z32" i="136"/>
  <c r="AA32" i="136"/>
  <c r="AB32" i="136"/>
  <c r="AC32" i="136"/>
  <c r="AD32" i="136"/>
  <c r="AE32" i="136"/>
  <c r="AF32" i="136"/>
  <c r="AG32" i="136"/>
  <c r="AH32" i="136"/>
  <c r="AI32" i="136"/>
  <c r="AJ32" i="136"/>
  <c r="AK32" i="136"/>
  <c r="AL32" i="136"/>
  <c r="AM32" i="136"/>
  <c r="AN32" i="136"/>
  <c r="AO32" i="136"/>
  <c r="AP32" i="136"/>
  <c r="AQ32" i="136"/>
  <c r="AR32" i="136"/>
  <c r="AS32" i="136"/>
  <c r="AT32" i="136"/>
  <c r="AU32" i="136"/>
  <c r="AV32" i="136"/>
  <c r="AW32" i="136"/>
  <c r="AX32" i="136"/>
  <c r="AY32" i="136"/>
  <c r="AZ32" i="136"/>
  <c r="BA32" i="136"/>
  <c r="BB32" i="136"/>
  <c r="BC32" i="136"/>
  <c r="BD32" i="136"/>
  <c r="C33" i="136"/>
  <c r="D33" i="136"/>
  <c r="E33" i="136"/>
  <c r="F33" i="136"/>
  <c r="G33" i="136"/>
  <c r="H33" i="136"/>
  <c r="I33" i="136"/>
  <c r="J33" i="136"/>
  <c r="K33" i="136"/>
  <c r="L33" i="136"/>
  <c r="M33" i="136"/>
  <c r="N33" i="136"/>
  <c r="O33" i="136"/>
  <c r="P33" i="136"/>
  <c r="Q33" i="136"/>
  <c r="R33" i="136"/>
  <c r="S33" i="136"/>
  <c r="T33" i="136"/>
  <c r="U33" i="136"/>
  <c r="V33" i="136"/>
  <c r="W33" i="136"/>
  <c r="X33" i="136"/>
  <c r="Y33" i="136"/>
  <c r="Z33" i="136"/>
  <c r="AA33" i="136"/>
  <c r="AB33" i="136"/>
  <c r="AC33" i="136"/>
  <c r="AD33" i="136"/>
  <c r="AE33" i="136"/>
  <c r="AF33" i="136"/>
  <c r="AG33" i="136"/>
  <c r="AH33" i="136"/>
  <c r="AI33" i="136"/>
  <c r="AJ33" i="136"/>
  <c r="AK33" i="136"/>
  <c r="AL33" i="136"/>
  <c r="AM33" i="136"/>
  <c r="AN33" i="136"/>
  <c r="AO33" i="136"/>
  <c r="AP33" i="136"/>
  <c r="AQ33" i="136"/>
  <c r="AR33" i="136"/>
  <c r="AS33" i="136"/>
  <c r="AT33" i="136"/>
  <c r="AU33" i="136"/>
  <c r="AV33" i="136"/>
  <c r="AW33" i="136"/>
  <c r="AX33" i="136"/>
  <c r="AY33" i="136"/>
  <c r="AZ33" i="136"/>
  <c r="BA33" i="136"/>
  <c r="BB33" i="136"/>
  <c r="BC33" i="136"/>
  <c r="BD33" i="136"/>
  <c r="C34" i="136"/>
  <c r="D34" i="136"/>
  <c r="E34" i="136"/>
  <c r="F34" i="136"/>
  <c r="G34" i="136"/>
  <c r="H34" i="136"/>
  <c r="I34" i="136"/>
  <c r="J34" i="136"/>
  <c r="K34" i="136"/>
  <c r="L34" i="136"/>
  <c r="M34" i="136"/>
  <c r="N34" i="136"/>
  <c r="O34" i="136"/>
  <c r="P34" i="136"/>
  <c r="Q34" i="136"/>
  <c r="R34" i="136"/>
  <c r="S34" i="136"/>
  <c r="T34" i="136"/>
  <c r="U34" i="136"/>
  <c r="V34" i="136"/>
  <c r="W34" i="136"/>
  <c r="X34" i="136"/>
  <c r="Y34" i="136"/>
  <c r="Z34" i="136"/>
  <c r="AA34" i="136"/>
  <c r="AB34" i="136"/>
  <c r="AC34" i="136"/>
  <c r="AD34" i="136"/>
  <c r="AE34" i="136"/>
  <c r="AF34" i="136"/>
  <c r="AG34" i="136"/>
  <c r="AH34" i="136"/>
  <c r="AI34" i="136"/>
  <c r="AJ34" i="136"/>
  <c r="AK34" i="136"/>
  <c r="AL34" i="136"/>
  <c r="AM34" i="136"/>
  <c r="AN34" i="136"/>
  <c r="AO34" i="136"/>
  <c r="AP34" i="136"/>
  <c r="AQ34" i="136"/>
  <c r="AR34" i="136"/>
  <c r="AS34" i="136"/>
  <c r="AT34" i="136"/>
  <c r="AU34" i="136"/>
  <c r="AV34" i="136"/>
  <c r="AW34" i="136"/>
  <c r="AX34" i="136"/>
  <c r="AY34" i="136"/>
  <c r="AZ34" i="136"/>
  <c r="BA34" i="136"/>
  <c r="BB34" i="136"/>
  <c r="BC34" i="136"/>
  <c r="BD34" i="136"/>
  <c r="B34" i="136"/>
  <c r="B33" i="136"/>
  <c r="B32" i="136"/>
  <c r="B30" i="136"/>
  <c r="B29" i="136"/>
  <c r="B28" i="136"/>
  <c r="C20" i="136"/>
  <c r="D20" i="136"/>
  <c r="E20" i="136"/>
  <c r="F20" i="136"/>
  <c r="G20" i="136"/>
  <c r="H20" i="136"/>
  <c r="I20" i="136"/>
  <c r="J20" i="136"/>
  <c r="K20" i="136"/>
  <c r="L20" i="136"/>
  <c r="M20" i="136"/>
  <c r="N20" i="136"/>
  <c r="O20" i="136"/>
  <c r="P20" i="136"/>
  <c r="Q20" i="136"/>
  <c r="R20" i="136"/>
  <c r="S20" i="136"/>
  <c r="T20" i="136"/>
  <c r="U20" i="136"/>
  <c r="V20" i="136"/>
  <c r="W20" i="136"/>
  <c r="X20" i="136"/>
  <c r="Y20" i="136"/>
  <c r="Z20" i="136"/>
  <c r="AA20" i="136"/>
  <c r="AB20" i="136"/>
  <c r="AC20" i="136"/>
  <c r="AD20" i="136"/>
  <c r="AE20" i="136"/>
  <c r="AF20" i="136"/>
  <c r="AG20" i="136"/>
  <c r="AH20" i="136"/>
  <c r="AI20" i="136"/>
  <c r="AJ20" i="136"/>
  <c r="AK20" i="136"/>
  <c r="AL20" i="136"/>
  <c r="AM20" i="136"/>
  <c r="AN20" i="136"/>
  <c r="AO20" i="136"/>
  <c r="AP20" i="136"/>
  <c r="AQ20" i="136"/>
  <c r="AR20" i="136"/>
  <c r="AS20" i="136"/>
  <c r="AT20" i="136"/>
  <c r="AU20" i="136"/>
  <c r="AV20" i="136"/>
  <c r="AW20" i="136"/>
  <c r="AX20" i="136"/>
  <c r="AY20" i="136"/>
  <c r="AZ20" i="136"/>
  <c r="BA20" i="136"/>
  <c r="BB20" i="136"/>
  <c r="BC20" i="136"/>
  <c r="BD20" i="136"/>
  <c r="C21" i="136"/>
  <c r="D21" i="136"/>
  <c r="E21" i="136"/>
  <c r="F21" i="136"/>
  <c r="G21" i="136"/>
  <c r="H21" i="136"/>
  <c r="I21" i="136"/>
  <c r="J21" i="136"/>
  <c r="K21" i="136"/>
  <c r="L21" i="136"/>
  <c r="M21" i="136"/>
  <c r="N21" i="136"/>
  <c r="O21" i="136"/>
  <c r="P21" i="136"/>
  <c r="Q21" i="136"/>
  <c r="R21" i="136"/>
  <c r="S21" i="136"/>
  <c r="T21" i="136"/>
  <c r="U21" i="136"/>
  <c r="V21" i="136"/>
  <c r="W21" i="136"/>
  <c r="X21" i="136"/>
  <c r="Y21" i="136"/>
  <c r="Z21" i="136"/>
  <c r="AA21" i="136"/>
  <c r="AB21" i="136"/>
  <c r="AC21" i="136"/>
  <c r="AD21" i="136"/>
  <c r="AE21" i="136"/>
  <c r="AF21" i="136"/>
  <c r="AG21" i="136"/>
  <c r="AH21" i="136"/>
  <c r="AI21" i="136"/>
  <c r="AJ21" i="136"/>
  <c r="AK21" i="136"/>
  <c r="AL21" i="136"/>
  <c r="AM21" i="136"/>
  <c r="AN21" i="136"/>
  <c r="AO21" i="136"/>
  <c r="AP21" i="136"/>
  <c r="AQ21" i="136"/>
  <c r="AR21" i="136"/>
  <c r="AS21" i="136"/>
  <c r="AT21" i="136"/>
  <c r="AU21" i="136"/>
  <c r="AV21" i="136"/>
  <c r="AW21" i="136"/>
  <c r="AX21" i="136"/>
  <c r="AY21" i="136"/>
  <c r="AZ21" i="136"/>
  <c r="BA21" i="136"/>
  <c r="BB21" i="136"/>
  <c r="BC21" i="136"/>
  <c r="BD21" i="136"/>
  <c r="C22" i="136"/>
  <c r="D22" i="136"/>
  <c r="E22" i="136"/>
  <c r="F22" i="136"/>
  <c r="G22" i="136"/>
  <c r="H22" i="136"/>
  <c r="I22" i="136"/>
  <c r="J22" i="136"/>
  <c r="K22" i="136"/>
  <c r="L22" i="136"/>
  <c r="M22" i="136"/>
  <c r="N22" i="136"/>
  <c r="O22" i="136"/>
  <c r="P22" i="136"/>
  <c r="Q22" i="136"/>
  <c r="R22" i="136"/>
  <c r="S22" i="136"/>
  <c r="T22" i="136"/>
  <c r="U22" i="136"/>
  <c r="V22" i="136"/>
  <c r="W22" i="136"/>
  <c r="X22" i="136"/>
  <c r="Y22" i="136"/>
  <c r="Z22" i="136"/>
  <c r="AA22" i="136"/>
  <c r="AB22" i="136"/>
  <c r="AC22" i="136"/>
  <c r="AD22" i="136"/>
  <c r="AE22" i="136"/>
  <c r="AF22" i="136"/>
  <c r="AG22" i="136"/>
  <c r="AH22" i="136"/>
  <c r="AI22" i="136"/>
  <c r="AJ22" i="136"/>
  <c r="AK22" i="136"/>
  <c r="AL22" i="136"/>
  <c r="AM22" i="136"/>
  <c r="AN22" i="136"/>
  <c r="AO22" i="136"/>
  <c r="AP22" i="136"/>
  <c r="AQ22" i="136"/>
  <c r="AR22" i="136"/>
  <c r="AS22" i="136"/>
  <c r="AT22" i="136"/>
  <c r="AU22" i="136"/>
  <c r="AV22" i="136"/>
  <c r="AW22" i="136"/>
  <c r="AX22" i="136"/>
  <c r="AY22" i="136"/>
  <c r="AZ22" i="136"/>
  <c r="BA22" i="136"/>
  <c r="BB22" i="136"/>
  <c r="BC22" i="136"/>
  <c r="BD22" i="136"/>
  <c r="C24" i="136"/>
  <c r="D24" i="136"/>
  <c r="E24" i="136"/>
  <c r="F24" i="136"/>
  <c r="G24" i="136"/>
  <c r="H24" i="136"/>
  <c r="I24" i="136"/>
  <c r="J24" i="136"/>
  <c r="K24" i="136"/>
  <c r="L24" i="136"/>
  <c r="M24" i="136"/>
  <c r="N24" i="136"/>
  <c r="O24" i="136"/>
  <c r="P24" i="136"/>
  <c r="Q24" i="136"/>
  <c r="R24" i="136"/>
  <c r="S24" i="136"/>
  <c r="T24" i="136"/>
  <c r="U24" i="136"/>
  <c r="V24" i="136"/>
  <c r="W24" i="136"/>
  <c r="X24" i="136"/>
  <c r="Y24" i="136"/>
  <c r="Z24" i="136"/>
  <c r="AA24" i="136"/>
  <c r="AB24" i="136"/>
  <c r="AC24" i="136"/>
  <c r="AD24" i="136"/>
  <c r="AE24" i="136"/>
  <c r="AF24" i="136"/>
  <c r="AG24" i="136"/>
  <c r="AH24" i="136"/>
  <c r="AI24" i="136"/>
  <c r="AJ24" i="136"/>
  <c r="AK24" i="136"/>
  <c r="AL24" i="136"/>
  <c r="AM24" i="136"/>
  <c r="AN24" i="136"/>
  <c r="AO24" i="136"/>
  <c r="AP24" i="136"/>
  <c r="AQ24" i="136"/>
  <c r="AR24" i="136"/>
  <c r="AS24" i="136"/>
  <c r="AT24" i="136"/>
  <c r="AU24" i="136"/>
  <c r="AV24" i="136"/>
  <c r="AW24" i="136"/>
  <c r="AX24" i="136"/>
  <c r="AY24" i="136"/>
  <c r="AZ24" i="136"/>
  <c r="BA24" i="136"/>
  <c r="BB24" i="136"/>
  <c r="BC24" i="136"/>
  <c r="BD24" i="136"/>
  <c r="C25" i="136"/>
  <c r="D25" i="136"/>
  <c r="E25" i="136"/>
  <c r="F25" i="136"/>
  <c r="G25" i="136"/>
  <c r="H25" i="136"/>
  <c r="I25" i="136"/>
  <c r="J25" i="136"/>
  <c r="K25" i="136"/>
  <c r="L25" i="136"/>
  <c r="M25" i="136"/>
  <c r="N25" i="136"/>
  <c r="O25" i="136"/>
  <c r="P25" i="136"/>
  <c r="Q25" i="136"/>
  <c r="R25" i="136"/>
  <c r="S25" i="136"/>
  <c r="T25" i="136"/>
  <c r="U25" i="136"/>
  <c r="V25" i="136"/>
  <c r="W25" i="136"/>
  <c r="X25" i="136"/>
  <c r="Y25" i="136"/>
  <c r="Z25" i="136"/>
  <c r="AA25" i="136"/>
  <c r="AB25" i="136"/>
  <c r="AC25" i="136"/>
  <c r="AD25" i="136"/>
  <c r="AE25" i="136"/>
  <c r="AF25" i="136"/>
  <c r="AG25" i="136"/>
  <c r="AH25" i="136"/>
  <c r="AI25" i="136"/>
  <c r="AJ25" i="136"/>
  <c r="AK25" i="136"/>
  <c r="AL25" i="136"/>
  <c r="AM25" i="136"/>
  <c r="AN25" i="136"/>
  <c r="AO25" i="136"/>
  <c r="AP25" i="136"/>
  <c r="AQ25" i="136"/>
  <c r="AR25" i="136"/>
  <c r="AS25" i="136"/>
  <c r="AT25" i="136"/>
  <c r="AU25" i="136"/>
  <c r="AV25" i="136"/>
  <c r="AW25" i="136"/>
  <c r="AX25" i="136"/>
  <c r="AY25" i="136"/>
  <c r="AZ25" i="136"/>
  <c r="BA25" i="136"/>
  <c r="BB25" i="136"/>
  <c r="BC25" i="136"/>
  <c r="BD25" i="136"/>
  <c r="C26" i="136"/>
  <c r="D26" i="136"/>
  <c r="E26" i="136"/>
  <c r="F26" i="136"/>
  <c r="G26" i="136"/>
  <c r="H26" i="136"/>
  <c r="I26" i="136"/>
  <c r="J26" i="136"/>
  <c r="K26" i="136"/>
  <c r="L26" i="136"/>
  <c r="M26" i="136"/>
  <c r="N26" i="136"/>
  <c r="O26" i="136"/>
  <c r="P26" i="136"/>
  <c r="Q26" i="136"/>
  <c r="R26" i="136"/>
  <c r="S26" i="136"/>
  <c r="T26" i="136"/>
  <c r="U26" i="136"/>
  <c r="V26" i="136"/>
  <c r="W26" i="136"/>
  <c r="X26" i="136"/>
  <c r="Y26" i="136"/>
  <c r="Z26" i="136"/>
  <c r="AA26" i="136"/>
  <c r="AB26" i="136"/>
  <c r="AC26" i="136"/>
  <c r="AD26" i="136"/>
  <c r="AE26" i="136"/>
  <c r="AF26" i="136"/>
  <c r="AG26" i="136"/>
  <c r="AH26" i="136"/>
  <c r="AI26" i="136"/>
  <c r="AJ26" i="136"/>
  <c r="AK26" i="136"/>
  <c r="AL26" i="136"/>
  <c r="AM26" i="136"/>
  <c r="AN26" i="136"/>
  <c r="AO26" i="136"/>
  <c r="AP26" i="136"/>
  <c r="AQ26" i="136"/>
  <c r="AR26" i="136"/>
  <c r="AS26" i="136"/>
  <c r="AT26" i="136"/>
  <c r="AU26" i="136"/>
  <c r="AV26" i="136"/>
  <c r="AW26" i="136"/>
  <c r="AX26" i="136"/>
  <c r="AY26" i="136"/>
  <c r="AZ26" i="136"/>
  <c r="BA26" i="136"/>
  <c r="BB26" i="136"/>
  <c r="BC26" i="136"/>
  <c r="BD26" i="136"/>
  <c r="B26" i="136"/>
  <c r="B25" i="136"/>
  <c r="B24" i="136"/>
  <c r="B22" i="136"/>
  <c r="B21" i="136"/>
  <c r="B20" i="136"/>
  <c r="C13" i="136"/>
  <c r="D13" i="136"/>
  <c r="E13" i="136"/>
  <c r="F13" i="136"/>
  <c r="G13" i="136"/>
  <c r="H13" i="136"/>
  <c r="I13" i="136"/>
  <c r="J13" i="136"/>
  <c r="K13" i="136"/>
  <c r="L13" i="136"/>
  <c r="M13" i="136"/>
  <c r="N13" i="136"/>
  <c r="O13" i="136"/>
  <c r="P13" i="136"/>
  <c r="Q13" i="136"/>
  <c r="R13" i="136"/>
  <c r="S13" i="136"/>
  <c r="T13" i="136"/>
  <c r="U13" i="136"/>
  <c r="V13" i="136"/>
  <c r="W13" i="136"/>
  <c r="X13" i="136"/>
  <c r="Y13" i="136"/>
  <c r="Z13" i="136"/>
  <c r="AA13" i="136"/>
  <c r="AB13" i="136"/>
  <c r="AC13" i="136"/>
  <c r="AD13" i="136"/>
  <c r="AE13" i="136"/>
  <c r="AF13" i="136"/>
  <c r="AG13" i="136"/>
  <c r="AH13" i="136"/>
  <c r="AI13" i="136"/>
  <c r="AJ13" i="136"/>
  <c r="AK13" i="136"/>
  <c r="AL13" i="136"/>
  <c r="AM13" i="136"/>
  <c r="AN13" i="136"/>
  <c r="AO13" i="136"/>
  <c r="AP13" i="136"/>
  <c r="AQ13" i="136"/>
  <c r="AR13" i="136"/>
  <c r="AS13" i="136"/>
  <c r="AT13" i="136"/>
  <c r="AU13" i="136"/>
  <c r="AV13" i="136"/>
  <c r="AW13" i="136"/>
  <c r="AX13" i="136"/>
  <c r="AY13" i="136"/>
  <c r="AZ13" i="136"/>
  <c r="BA13" i="136"/>
  <c r="BB13" i="136"/>
  <c r="BC13" i="136"/>
  <c r="BD13" i="136"/>
  <c r="C14" i="136"/>
  <c r="D14" i="136"/>
  <c r="E14" i="136"/>
  <c r="F14" i="136"/>
  <c r="G14" i="136"/>
  <c r="H14" i="136"/>
  <c r="I14" i="136"/>
  <c r="J14" i="136"/>
  <c r="K14" i="136"/>
  <c r="L14" i="136"/>
  <c r="M14" i="136"/>
  <c r="N14" i="136"/>
  <c r="O14" i="136"/>
  <c r="P14" i="136"/>
  <c r="Q14" i="136"/>
  <c r="R14" i="136"/>
  <c r="S14" i="136"/>
  <c r="T14" i="136"/>
  <c r="U14" i="136"/>
  <c r="V14" i="136"/>
  <c r="W14" i="136"/>
  <c r="X14" i="136"/>
  <c r="Y14" i="136"/>
  <c r="Z14" i="136"/>
  <c r="AA14" i="136"/>
  <c r="AB14" i="136"/>
  <c r="AC14" i="136"/>
  <c r="AD14" i="136"/>
  <c r="AE14" i="136"/>
  <c r="AF14" i="136"/>
  <c r="AG14" i="136"/>
  <c r="AH14" i="136"/>
  <c r="AI14" i="136"/>
  <c r="AJ14" i="136"/>
  <c r="AK14" i="136"/>
  <c r="AL14" i="136"/>
  <c r="AM14" i="136"/>
  <c r="AN14" i="136"/>
  <c r="AO14" i="136"/>
  <c r="AP14" i="136"/>
  <c r="AQ14" i="136"/>
  <c r="AR14" i="136"/>
  <c r="AS14" i="136"/>
  <c r="AT14" i="136"/>
  <c r="AU14" i="136"/>
  <c r="AV14" i="136"/>
  <c r="AW14" i="136"/>
  <c r="AX14" i="136"/>
  <c r="AY14" i="136"/>
  <c r="AZ14" i="136"/>
  <c r="BA14" i="136"/>
  <c r="BB14" i="136"/>
  <c r="BC14" i="136"/>
  <c r="BD14" i="136"/>
  <c r="C15" i="136"/>
  <c r="D15" i="136"/>
  <c r="E15" i="136"/>
  <c r="F15" i="136"/>
  <c r="G15" i="136"/>
  <c r="H15" i="136"/>
  <c r="I15" i="136"/>
  <c r="J15" i="136"/>
  <c r="K15" i="136"/>
  <c r="L15" i="136"/>
  <c r="M15" i="136"/>
  <c r="N15" i="136"/>
  <c r="O15" i="136"/>
  <c r="P15" i="136"/>
  <c r="Q15" i="136"/>
  <c r="R15" i="136"/>
  <c r="S15" i="136"/>
  <c r="T15" i="136"/>
  <c r="U15" i="136"/>
  <c r="V15" i="136"/>
  <c r="W15" i="136"/>
  <c r="X15" i="136"/>
  <c r="Y15" i="136"/>
  <c r="Z15" i="136"/>
  <c r="AA15" i="136"/>
  <c r="AB15" i="136"/>
  <c r="AC15" i="136"/>
  <c r="AD15" i="136"/>
  <c r="AE15" i="136"/>
  <c r="AF15" i="136"/>
  <c r="AG15" i="136"/>
  <c r="AH15" i="136"/>
  <c r="AI15" i="136"/>
  <c r="AJ15" i="136"/>
  <c r="AK15" i="136"/>
  <c r="AL15" i="136"/>
  <c r="AM15" i="136"/>
  <c r="AN15" i="136"/>
  <c r="AO15" i="136"/>
  <c r="AP15" i="136"/>
  <c r="AQ15" i="136"/>
  <c r="AR15" i="136"/>
  <c r="AS15" i="136"/>
  <c r="AT15" i="136"/>
  <c r="AU15" i="136"/>
  <c r="AV15" i="136"/>
  <c r="AW15" i="136"/>
  <c r="AX15" i="136"/>
  <c r="AY15" i="136"/>
  <c r="AZ15" i="136"/>
  <c r="BA15" i="136"/>
  <c r="BB15" i="136"/>
  <c r="BC15" i="136"/>
  <c r="BD15" i="136"/>
  <c r="C16" i="136"/>
  <c r="D16" i="136"/>
  <c r="E16" i="136"/>
  <c r="F16" i="136"/>
  <c r="G16" i="136"/>
  <c r="H16" i="136"/>
  <c r="I16" i="136"/>
  <c r="J16" i="136"/>
  <c r="K16" i="136"/>
  <c r="L16" i="136"/>
  <c r="M16" i="136"/>
  <c r="N16" i="136"/>
  <c r="O16" i="136"/>
  <c r="P16" i="136"/>
  <c r="Q16" i="136"/>
  <c r="R16" i="136"/>
  <c r="S16" i="136"/>
  <c r="T16" i="136"/>
  <c r="U16" i="136"/>
  <c r="V16" i="136"/>
  <c r="W16" i="136"/>
  <c r="X16" i="136"/>
  <c r="Y16" i="136"/>
  <c r="Z16" i="136"/>
  <c r="AA16" i="136"/>
  <c r="AB16" i="136"/>
  <c r="AC16" i="136"/>
  <c r="AD16" i="136"/>
  <c r="AE16" i="136"/>
  <c r="AF16" i="136"/>
  <c r="AG16" i="136"/>
  <c r="AH16" i="136"/>
  <c r="AI16" i="136"/>
  <c r="AJ16" i="136"/>
  <c r="AK16" i="136"/>
  <c r="AL16" i="136"/>
  <c r="AM16" i="136"/>
  <c r="AN16" i="136"/>
  <c r="AO16" i="136"/>
  <c r="AP16" i="136"/>
  <c r="AQ16" i="136"/>
  <c r="AR16" i="136"/>
  <c r="AS16" i="136"/>
  <c r="AT16" i="136"/>
  <c r="AU16" i="136"/>
  <c r="AV16" i="136"/>
  <c r="AW16" i="136"/>
  <c r="AX16" i="136"/>
  <c r="AY16" i="136"/>
  <c r="AZ16" i="136"/>
  <c r="BA16" i="136"/>
  <c r="BB16" i="136"/>
  <c r="BC16" i="136"/>
  <c r="BD16" i="136"/>
  <c r="C17" i="136"/>
  <c r="D17" i="136"/>
  <c r="E17" i="136"/>
  <c r="F17" i="136"/>
  <c r="G17" i="136"/>
  <c r="H17" i="136"/>
  <c r="I17" i="136"/>
  <c r="J17" i="136"/>
  <c r="K17" i="136"/>
  <c r="L17" i="136"/>
  <c r="M17" i="136"/>
  <c r="N17" i="136"/>
  <c r="O17" i="136"/>
  <c r="P17" i="136"/>
  <c r="Q17" i="136"/>
  <c r="R17" i="136"/>
  <c r="S17" i="136"/>
  <c r="T17" i="136"/>
  <c r="U17" i="136"/>
  <c r="V17" i="136"/>
  <c r="W17" i="136"/>
  <c r="X17" i="136"/>
  <c r="Y17" i="136"/>
  <c r="Z17" i="136"/>
  <c r="AA17" i="136"/>
  <c r="AB17" i="136"/>
  <c r="AC17" i="136"/>
  <c r="AD17" i="136"/>
  <c r="AE17" i="136"/>
  <c r="AF17" i="136"/>
  <c r="AG17" i="136"/>
  <c r="AH17" i="136"/>
  <c r="AI17" i="136"/>
  <c r="AJ17" i="136"/>
  <c r="AK17" i="136"/>
  <c r="AL17" i="136"/>
  <c r="AM17" i="136"/>
  <c r="AN17" i="136"/>
  <c r="AO17" i="136"/>
  <c r="AP17" i="136"/>
  <c r="AQ17" i="136"/>
  <c r="AR17" i="136"/>
  <c r="AS17" i="136"/>
  <c r="AT17" i="136"/>
  <c r="AU17" i="136"/>
  <c r="AV17" i="136"/>
  <c r="AW17" i="136"/>
  <c r="AX17" i="136"/>
  <c r="AY17" i="136"/>
  <c r="AZ17" i="136"/>
  <c r="BA17" i="136"/>
  <c r="BB17" i="136"/>
  <c r="BC17" i="136"/>
  <c r="BD17" i="136"/>
  <c r="C18" i="136"/>
  <c r="D18" i="136"/>
  <c r="E18" i="136"/>
  <c r="F18" i="136"/>
  <c r="G18" i="136"/>
  <c r="H18" i="136"/>
  <c r="I18" i="136"/>
  <c r="J18" i="136"/>
  <c r="K18" i="136"/>
  <c r="L18" i="136"/>
  <c r="M18" i="136"/>
  <c r="N18" i="136"/>
  <c r="O18" i="136"/>
  <c r="P18" i="136"/>
  <c r="Q18" i="136"/>
  <c r="R18" i="136"/>
  <c r="S18" i="136"/>
  <c r="T18" i="136"/>
  <c r="U18" i="136"/>
  <c r="V18" i="136"/>
  <c r="W18" i="136"/>
  <c r="X18" i="136"/>
  <c r="Y18" i="136"/>
  <c r="Z18" i="136"/>
  <c r="AA18" i="136"/>
  <c r="AB18" i="136"/>
  <c r="AC18" i="136"/>
  <c r="AD18" i="136"/>
  <c r="AE18" i="136"/>
  <c r="AF18" i="136"/>
  <c r="AG18" i="136"/>
  <c r="AH18" i="136"/>
  <c r="AI18" i="136"/>
  <c r="AJ18" i="136"/>
  <c r="AK18" i="136"/>
  <c r="AL18" i="136"/>
  <c r="AM18" i="136"/>
  <c r="AN18" i="136"/>
  <c r="AO18" i="136"/>
  <c r="AP18" i="136"/>
  <c r="AQ18" i="136"/>
  <c r="AR18" i="136"/>
  <c r="AS18" i="136"/>
  <c r="AT18" i="136"/>
  <c r="AU18" i="136"/>
  <c r="AV18" i="136"/>
  <c r="AW18" i="136"/>
  <c r="AX18" i="136"/>
  <c r="AY18" i="136"/>
  <c r="AZ18" i="136"/>
  <c r="BA18" i="136"/>
  <c r="BB18" i="136"/>
  <c r="BC18" i="136"/>
  <c r="BD18" i="136"/>
  <c r="B18" i="136"/>
  <c r="B17" i="136"/>
  <c r="B16" i="136"/>
  <c r="B15" i="136"/>
  <c r="B14" i="136"/>
  <c r="B13" i="136"/>
  <c r="C6" i="136"/>
  <c r="D6" i="136"/>
  <c r="E6" i="136"/>
  <c r="F6" i="136"/>
  <c r="G6" i="136"/>
  <c r="H6" i="136"/>
  <c r="I6" i="136"/>
  <c r="J6" i="136"/>
  <c r="K6" i="136"/>
  <c r="L6" i="136"/>
  <c r="M6" i="136"/>
  <c r="N6" i="136"/>
  <c r="O6" i="136"/>
  <c r="P6" i="136"/>
  <c r="Q6" i="136"/>
  <c r="R6" i="136"/>
  <c r="S6" i="136"/>
  <c r="T6" i="136"/>
  <c r="U6" i="136"/>
  <c r="V6" i="136"/>
  <c r="W6" i="136"/>
  <c r="X6" i="136"/>
  <c r="Y6" i="136"/>
  <c r="Z6" i="136"/>
  <c r="AA6" i="136"/>
  <c r="AB6" i="136"/>
  <c r="AC6" i="136"/>
  <c r="AD6" i="136"/>
  <c r="AE6" i="136"/>
  <c r="AF6" i="136"/>
  <c r="AG6" i="136"/>
  <c r="AH6" i="136"/>
  <c r="AI6" i="136"/>
  <c r="AJ6" i="136"/>
  <c r="AK6" i="136"/>
  <c r="AL6" i="136"/>
  <c r="AM6" i="136"/>
  <c r="AN6" i="136"/>
  <c r="AO6" i="136"/>
  <c r="AP6" i="136"/>
  <c r="AQ6" i="136"/>
  <c r="AR6" i="136"/>
  <c r="AS6" i="136"/>
  <c r="AT6" i="136"/>
  <c r="AU6" i="136"/>
  <c r="AV6" i="136"/>
  <c r="AW6" i="136"/>
  <c r="AX6" i="136"/>
  <c r="AY6" i="136"/>
  <c r="AZ6" i="136"/>
  <c r="BA6" i="136"/>
  <c r="BB6" i="136"/>
  <c r="BC6" i="136"/>
  <c r="BD6" i="136"/>
  <c r="C7" i="136"/>
  <c r="D7" i="136"/>
  <c r="E7" i="136"/>
  <c r="F7" i="136"/>
  <c r="G7" i="136"/>
  <c r="H7" i="136"/>
  <c r="I7" i="136"/>
  <c r="J7" i="136"/>
  <c r="K7" i="136"/>
  <c r="L7" i="136"/>
  <c r="M7" i="136"/>
  <c r="N7" i="136"/>
  <c r="O7" i="136"/>
  <c r="P7" i="136"/>
  <c r="Q7" i="136"/>
  <c r="R7" i="136"/>
  <c r="S7" i="136"/>
  <c r="T7" i="136"/>
  <c r="U7" i="136"/>
  <c r="V7" i="136"/>
  <c r="W7" i="136"/>
  <c r="X7" i="136"/>
  <c r="Y7" i="136"/>
  <c r="Z7" i="136"/>
  <c r="AA7" i="136"/>
  <c r="AB7" i="136"/>
  <c r="AC7" i="136"/>
  <c r="AD7" i="136"/>
  <c r="AE7" i="136"/>
  <c r="AF7" i="136"/>
  <c r="AG7" i="136"/>
  <c r="AH7" i="136"/>
  <c r="AI7" i="136"/>
  <c r="AJ7" i="136"/>
  <c r="AK7" i="136"/>
  <c r="AL7" i="136"/>
  <c r="AM7" i="136"/>
  <c r="AN7" i="136"/>
  <c r="AO7" i="136"/>
  <c r="AP7" i="136"/>
  <c r="AQ7" i="136"/>
  <c r="AR7" i="136"/>
  <c r="AS7" i="136"/>
  <c r="AT7" i="136"/>
  <c r="AU7" i="136"/>
  <c r="AV7" i="136"/>
  <c r="AW7" i="136"/>
  <c r="AX7" i="136"/>
  <c r="AY7" i="136"/>
  <c r="AZ7" i="136"/>
  <c r="BA7" i="136"/>
  <c r="BB7" i="136"/>
  <c r="BC7" i="136"/>
  <c r="BD7" i="136"/>
  <c r="C8" i="136"/>
  <c r="D8" i="136"/>
  <c r="E8" i="136"/>
  <c r="F8" i="136"/>
  <c r="G8" i="136"/>
  <c r="H8" i="136"/>
  <c r="I8" i="136"/>
  <c r="J8" i="136"/>
  <c r="K8" i="136"/>
  <c r="L8" i="136"/>
  <c r="M8" i="136"/>
  <c r="N8" i="136"/>
  <c r="O8" i="136"/>
  <c r="P8" i="136"/>
  <c r="Q8" i="136"/>
  <c r="R8" i="136"/>
  <c r="S8" i="136"/>
  <c r="T8" i="136"/>
  <c r="U8" i="136"/>
  <c r="V8" i="136"/>
  <c r="W8" i="136"/>
  <c r="X8" i="136"/>
  <c r="Y8" i="136"/>
  <c r="Z8" i="136"/>
  <c r="AA8" i="136"/>
  <c r="AB8" i="136"/>
  <c r="AC8" i="136"/>
  <c r="AD8" i="136"/>
  <c r="AE8" i="136"/>
  <c r="AF8" i="136"/>
  <c r="AG8" i="136"/>
  <c r="AH8" i="136"/>
  <c r="AI8" i="136"/>
  <c r="AJ8" i="136"/>
  <c r="AK8" i="136"/>
  <c r="AL8" i="136"/>
  <c r="AM8" i="136"/>
  <c r="AN8" i="136"/>
  <c r="AO8" i="136"/>
  <c r="AP8" i="136"/>
  <c r="AQ8" i="136"/>
  <c r="AR8" i="136"/>
  <c r="AS8" i="136"/>
  <c r="AT8" i="136"/>
  <c r="AU8" i="136"/>
  <c r="AV8" i="136"/>
  <c r="AW8" i="136"/>
  <c r="AX8" i="136"/>
  <c r="AY8" i="136"/>
  <c r="AZ8" i="136"/>
  <c r="BA8" i="136"/>
  <c r="BB8" i="136"/>
  <c r="BC8" i="136"/>
  <c r="BD8" i="136"/>
  <c r="C9" i="136"/>
  <c r="D9" i="136"/>
  <c r="E9" i="136"/>
  <c r="F9" i="136"/>
  <c r="G9" i="136"/>
  <c r="H9" i="136"/>
  <c r="I9" i="136"/>
  <c r="J9" i="136"/>
  <c r="K9" i="136"/>
  <c r="L9" i="136"/>
  <c r="M9" i="136"/>
  <c r="N9" i="136"/>
  <c r="O9" i="136"/>
  <c r="P9" i="136"/>
  <c r="Q9" i="136"/>
  <c r="R9" i="136"/>
  <c r="S9" i="136"/>
  <c r="T9" i="136"/>
  <c r="U9" i="136"/>
  <c r="V9" i="136"/>
  <c r="W9" i="136"/>
  <c r="X9" i="136"/>
  <c r="Y9" i="136"/>
  <c r="Z9" i="136"/>
  <c r="AA9" i="136"/>
  <c r="AB9" i="136"/>
  <c r="AC9" i="136"/>
  <c r="AD9" i="136"/>
  <c r="AE9" i="136"/>
  <c r="AF9" i="136"/>
  <c r="AG9" i="136"/>
  <c r="AH9" i="136"/>
  <c r="AI9" i="136"/>
  <c r="AJ9" i="136"/>
  <c r="AK9" i="136"/>
  <c r="AL9" i="136"/>
  <c r="AM9" i="136"/>
  <c r="AN9" i="136"/>
  <c r="AO9" i="136"/>
  <c r="AP9" i="136"/>
  <c r="AQ9" i="136"/>
  <c r="AR9" i="136"/>
  <c r="AS9" i="136"/>
  <c r="AT9" i="136"/>
  <c r="AU9" i="136"/>
  <c r="AV9" i="136"/>
  <c r="AW9" i="136"/>
  <c r="AX9" i="136"/>
  <c r="AY9" i="136"/>
  <c r="AZ9" i="136"/>
  <c r="BA9" i="136"/>
  <c r="BB9" i="136"/>
  <c r="BC9" i="136"/>
  <c r="BD9" i="136"/>
  <c r="C10" i="136"/>
  <c r="D10" i="136"/>
  <c r="E10" i="136"/>
  <c r="F10" i="136"/>
  <c r="G10" i="136"/>
  <c r="H10" i="136"/>
  <c r="I10" i="136"/>
  <c r="J10" i="136"/>
  <c r="K10" i="136"/>
  <c r="L10" i="136"/>
  <c r="M10" i="136"/>
  <c r="N10" i="136"/>
  <c r="O10" i="136"/>
  <c r="P10" i="136"/>
  <c r="Q10" i="136"/>
  <c r="R10" i="136"/>
  <c r="S10" i="136"/>
  <c r="T10" i="136"/>
  <c r="U10" i="136"/>
  <c r="V10" i="136"/>
  <c r="W10" i="136"/>
  <c r="X10" i="136"/>
  <c r="Y10" i="136"/>
  <c r="Z10" i="136"/>
  <c r="AA10" i="136"/>
  <c r="AB10" i="136"/>
  <c r="AC10" i="136"/>
  <c r="AD10" i="136"/>
  <c r="AE10" i="136"/>
  <c r="AF10" i="136"/>
  <c r="AG10" i="136"/>
  <c r="AH10" i="136"/>
  <c r="AI10" i="136"/>
  <c r="AJ10" i="136"/>
  <c r="AK10" i="136"/>
  <c r="AL10" i="136"/>
  <c r="AM10" i="136"/>
  <c r="AN10" i="136"/>
  <c r="AO10" i="136"/>
  <c r="AP10" i="136"/>
  <c r="AQ10" i="136"/>
  <c r="AR10" i="136"/>
  <c r="AS10" i="136"/>
  <c r="AT10" i="136"/>
  <c r="AU10" i="136"/>
  <c r="AV10" i="136"/>
  <c r="AW10" i="136"/>
  <c r="AX10" i="136"/>
  <c r="AY10" i="136"/>
  <c r="AZ10" i="136"/>
  <c r="BA10" i="136"/>
  <c r="BB10" i="136"/>
  <c r="BC10" i="136"/>
  <c r="BD10" i="136"/>
  <c r="C11" i="136"/>
  <c r="D11" i="136"/>
  <c r="E11" i="136"/>
  <c r="F11" i="136"/>
  <c r="G11" i="136"/>
  <c r="H11" i="136"/>
  <c r="I11" i="136"/>
  <c r="J11" i="136"/>
  <c r="K11" i="136"/>
  <c r="L11" i="136"/>
  <c r="M11" i="136"/>
  <c r="N11" i="136"/>
  <c r="O11" i="136"/>
  <c r="P11" i="136"/>
  <c r="Q11" i="136"/>
  <c r="R11" i="136"/>
  <c r="S11" i="136"/>
  <c r="T11" i="136"/>
  <c r="U11" i="136"/>
  <c r="V11" i="136"/>
  <c r="W11" i="136"/>
  <c r="X11" i="136"/>
  <c r="Y11" i="136"/>
  <c r="Z11" i="136"/>
  <c r="AA11" i="136"/>
  <c r="AB11" i="136"/>
  <c r="AC11" i="136"/>
  <c r="AD11" i="136"/>
  <c r="AE11" i="136"/>
  <c r="AF11" i="136"/>
  <c r="AG11" i="136"/>
  <c r="AH11" i="136"/>
  <c r="AI11" i="136"/>
  <c r="AJ11" i="136"/>
  <c r="AK11" i="136"/>
  <c r="AL11" i="136"/>
  <c r="AM11" i="136"/>
  <c r="AN11" i="136"/>
  <c r="AO11" i="136"/>
  <c r="AP11" i="136"/>
  <c r="AQ11" i="136"/>
  <c r="AR11" i="136"/>
  <c r="AS11" i="136"/>
  <c r="AT11" i="136"/>
  <c r="AU11" i="136"/>
  <c r="AV11" i="136"/>
  <c r="AW11" i="136"/>
  <c r="AX11" i="136"/>
  <c r="AY11" i="136"/>
  <c r="AZ11" i="136"/>
  <c r="BA11" i="136"/>
  <c r="BB11" i="136"/>
  <c r="BC11" i="136"/>
  <c r="BD11" i="136"/>
  <c r="B11" i="136"/>
  <c r="B10" i="136"/>
  <c r="B9" i="136"/>
  <c r="B6" i="136"/>
  <c r="B8" i="136"/>
  <c r="B7" i="136"/>
  <c r="C34" i="135"/>
  <c r="D34" i="135"/>
  <c r="E34" i="135"/>
  <c r="F34" i="135"/>
  <c r="G34" i="135"/>
  <c r="H34" i="135"/>
  <c r="I34" i="135"/>
  <c r="J34" i="135"/>
  <c r="K34" i="135"/>
  <c r="L34" i="135"/>
  <c r="M34" i="135"/>
  <c r="N34" i="135"/>
  <c r="O34" i="135"/>
  <c r="P34" i="135"/>
  <c r="Q34" i="135"/>
  <c r="R34" i="135"/>
  <c r="S34" i="135"/>
  <c r="T34" i="135"/>
  <c r="U34" i="135"/>
  <c r="V34" i="135"/>
  <c r="W34" i="135"/>
  <c r="X34" i="135"/>
  <c r="Y34" i="135"/>
  <c r="Z34" i="135"/>
  <c r="AA34" i="135"/>
  <c r="AB34" i="135"/>
  <c r="AC34" i="135"/>
  <c r="AD34" i="135"/>
  <c r="AE34" i="135"/>
  <c r="AF34" i="135"/>
  <c r="AG34" i="135"/>
  <c r="AH34" i="135"/>
  <c r="AI34" i="135"/>
  <c r="AJ34" i="135"/>
  <c r="AK34" i="135"/>
  <c r="AL34" i="135"/>
  <c r="AM34" i="135"/>
  <c r="AN34" i="135"/>
  <c r="AO34" i="135"/>
  <c r="AP34" i="135"/>
  <c r="AQ34" i="135"/>
  <c r="AR34" i="135"/>
  <c r="AS34" i="135"/>
  <c r="AT34" i="135"/>
  <c r="AU34" i="135"/>
  <c r="AV34" i="135"/>
  <c r="AW34" i="135"/>
  <c r="AX34" i="135"/>
  <c r="AY34" i="135"/>
  <c r="AZ34" i="135"/>
  <c r="BA34" i="135"/>
  <c r="BB34" i="135"/>
  <c r="BC34" i="135"/>
  <c r="BD34" i="135"/>
  <c r="C36" i="135"/>
  <c r="D36" i="135"/>
  <c r="E36" i="135"/>
  <c r="F36" i="135"/>
  <c r="G36" i="135"/>
  <c r="H36" i="135"/>
  <c r="I36" i="135"/>
  <c r="J36" i="135"/>
  <c r="K36" i="135"/>
  <c r="L36" i="135"/>
  <c r="M36" i="135"/>
  <c r="N36" i="135"/>
  <c r="O36" i="135"/>
  <c r="P36" i="135"/>
  <c r="Q36" i="135"/>
  <c r="R36" i="135"/>
  <c r="S36" i="135"/>
  <c r="T36" i="135"/>
  <c r="U36" i="135"/>
  <c r="V36" i="135"/>
  <c r="W36" i="135"/>
  <c r="X36" i="135"/>
  <c r="Y36" i="135"/>
  <c r="Z36" i="135"/>
  <c r="AA36" i="135"/>
  <c r="AB36" i="135"/>
  <c r="AC36" i="135"/>
  <c r="AD36" i="135"/>
  <c r="AE36" i="135"/>
  <c r="AF36" i="135"/>
  <c r="AG36" i="135"/>
  <c r="AH36" i="135"/>
  <c r="AI36" i="135"/>
  <c r="AJ36" i="135"/>
  <c r="AK36" i="135"/>
  <c r="AL36" i="135"/>
  <c r="AM36" i="135"/>
  <c r="AN36" i="135"/>
  <c r="AO36" i="135"/>
  <c r="AP36" i="135"/>
  <c r="AQ36" i="135"/>
  <c r="AR36" i="135"/>
  <c r="AS36" i="135"/>
  <c r="AT36" i="135"/>
  <c r="AU36" i="135"/>
  <c r="AV36" i="135"/>
  <c r="AW36" i="135"/>
  <c r="AX36" i="135"/>
  <c r="AY36" i="135"/>
  <c r="AZ36" i="135"/>
  <c r="BA36" i="135"/>
  <c r="BB36" i="135"/>
  <c r="BC36" i="135"/>
  <c r="BD36" i="135"/>
  <c r="C39" i="135"/>
  <c r="D39" i="135"/>
  <c r="E39" i="135"/>
  <c r="F39" i="135"/>
  <c r="G39" i="135"/>
  <c r="H39" i="135"/>
  <c r="I39" i="135"/>
  <c r="J39" i="135"/>
  <c r="K39" i="135"/>
  <c r="L39" i="135"/>
  <c r="M39" i="135"/>
  <c r="N39" i="135"/>
  <c r="O39" i="135"/>
  <c r="P39" i="135"/>
  <c r="Q39" i="135"/>
  <c r="R39" i="135"/>
  <c r="S39" i="135"/>
  <c r="T39" i="135"/>
  <c r="U39" i="135"/>
  <c r="V39" i="135"/>
  <c r="W39" i="135"/>
  <c r="X39" i="135"/>
  <c r="Y39" i="135"/>
  <c r="Z39" i="135"/>
  <c r="AA39" i="135"/>
  <c r="AB39" i="135"/>
  <c r="AC39" i="135"/>
  <c r="AD39" i="135"/>
  <c r="AE39" i="135"/>
  <c r="AF39" i="135"/>
  <c r="AG39" i="135"/>
  <c r="AH39" i="135"/>
  <c r="AI39" i="135"/>
  <c r="AJ39" i="135"/>
  <c r="AK39" i="135"/>
  <c r="AL39" i="135"/>
  <c r="AM39" i="135"/>
  <c r="AN39" i="135"/>
  <c r="AO39" i="135"/>
  <c r="AP39" i="135"/>
  <c r="AQ39" i="135"/>
  <c r="AR39" i="135"/>
  <c r="AS39" i="135"/>
  <c r="AT39" i="135"/>
  <c r="AU39" i="135"/>
  <c r="AV39" i="135"/>
  <c r="AW39" i="135"/>
  <c r="AX39" i="135"/>
  <c r="AY39" i="135"/>
  <c r="AZ39" i="135"/>
  <c r="BA39" i="135"/>
  <c r="BB39" i="135"/>
  <c r="BC39" i="135"/>
  <c r="BD39" i="135"/>
  <c r="C40" i="135"/>
  <c r="D40" i="135"/>
  <c r="E40" i="135"/>
  <c r="F40" i="135"/>
  <c r="G40" i="135"/>
  <c r="H40" i="135"/>
  <c r="I40" i="135"/>
  <c r="J40" i="135"/>
  <c r="K40" i="135"/>
  <c r="L40" i="135"/>
  <c r="M40" i="135"/>
  <c r="N40" i="135"/>
  <c r="O40" i="135"/>
  <c r="P40" i="135"/>
  <c r="Q40" i="135"/>
  <c r="R40" i="135"/>
  <c r="S40" i="135"/>
  <c r="T40" i="135"/>
  <c r="U40" i="135"/>
  <c r="V40" i="135"/>
  <c r="W40" i="135"/>
  <c r="X40" i="135"/>
  <c r="Y40" i="135"/>
  <c r="Z40" i="135"/>
  <c r="AA40" i="135"/>
  <c r="AB40" i="135"/>
  <c r="AC40" i="135"/>
  <c r="AD40" i="135"/>
  <c r="AE40" i="135"/>
  <c r="AF40" i="135"/>
  <c r="AG40" i="135"/>
  <c r="AH40" i="135"/>
  <c r="AI40" i="135"/>
  <c r="AJ40" i="135"/>
  <c r="AK40" i="135"/>
  <c r="AL40" i="135"/>
  <c r="AM40" i="135"/>
  <c r="AN40" i="135"/>
  <c r="AO40" i="135"/>
  <c r="AP40" i="135"/>
  <c r="AQ40" i="135"/>
  <c r="AR40" i="135"/>
  <c r="AS40" i="135"/>
  <c r="AT40" i="135"/>
  <c r="AU40" i="135"/>
  <c r="AV40" i="135"/>
  <c r="AW40" i="135"/>
  <c r="AX40" i="135"/>
  <c r="AY40" i="135"/>
  <c r="AZ40" i="135"/>
  <c r="BA40" i="135"/>
  <c r="BB40" i="135"/>
  <c r="BC40" i="135"/>
  <c r="BD40" i="135"/>
  <c r="C43" i="135"/>
  <c r="D43" i="135"/>
  <c r="E43" i="135"/>
  <c r="F43" i="135"/>
  <c r="G43" i="135"/>
  <c r="H43" i="135"/>
  <c r="I43" i="135"/>
  <c r="J43" i="135"/>
  <c r="K43" i="135"/>
  <c r="L43" i="135"/>
  <c r="M43" i="135"/>
  <c r="N43" i="135"/>
  <c r="O43" i="135"/>
  <c r="P43" i="135"/>
  <c r="Q43" i="135"/>
  <c r="R43" i="135"/>
  <c r="S43" i="135"/>
  <c r="T43" i="135"/>
  <c r="U43" i="135"/>
  <c r="V43" i="135"/>
  <c r="W43" i="135"/>
  <c r="X43" i="135"/>
  <c r="Y43" i="135"/>
  <c r="Z43" i="135"/>
  <c r="AA43" i="135"/>
  <c r="AB43" i="135"/>
  <c r="AC43" i="135"/>
  <c r="AD43" i="135"/>
  <c r="AE43" i="135"/>
  <c r="AF43" i="135"/>
  <c r="AG43" i="135"/>
  <c r="AH43" i="135"/>
  <c r="AI43" i="135"/>
  <c r="AJ43" i="135"/>
  <c r="AK43" i="135"/>
  <c r="AL43" i="135"/>
  <c r="AM43" i="135"/>
  <c r="AN43" i="135"/>
  <c r="AO43" i="135"/>
  <c r="AP43" i="135"/>
  <c r="AQ43" i="135"/>
  <c r="AR43" i="135"/>
  <c r="AS43" i="135"/>
  <c r="AT43" i="135"/>
  <c r="AU43" i="135"/>
  <c r="AV43" i="135"/>
  <c r="AW43" i="135"/>
  <c r="AX43" i="135"/>
  <c r="AY43" i="135"/>
  <c r="AZ43" i="135"/>
  <c r="BA43" i="135"/>
  <c r="BB43" i="135"/>
  <c r="BC43" i="135"/>
  <c r="BD43" i="135"/>
  <c r="C44" i="135"/>
  <c r="D44" i="135"/>
  <c r="E44" i="135"/>
  <c r="F44" i="135"/>
  <c r="G44" i="135"/>
  <c r="H44" i="135"/>
  <c r="I44" i="135"/>
  <c r="J44" i="135"/>
  <c r="K44" i="135"/>
  <c r="L44" i="135"/>
  <c r="M44" i="135"/>
  <c r="N44" i="135"/>
  <c r="O44" i="135"/>
  <c r="P44" i="135"/>
  <c r="Q44" i="135"/>
  <c r="R44" i="135"/>
  <c r="S44" i="135"/>
  <c r="T44" i="135"/>
  <c r="U44" i="135"/>
  <c r="V44" i="135"/>
  <c r="W44" i="135"/>
  <c r="X44" i="135"/>
  <c r="Y44" i="135"/>
  <c r="Z44" i="135"/>
  <c r="AA44" i="135"/>
  <c r="AB44" i="135"/>
  <c r="AC44" i="135"/>
  <c r="AD44" i="135"/>
  <c r="AE44" i="135"/>
  <c r="AF44" i="135"/>
  <c r="AG44" i="135"/>
  <c r="AH44" i="135"/>
  <c r="AI44" i="135"/>
  <c r="AJ44" i="135"/>
  <c r="AK44" i="135"/>
  <c r="AL44" i="135"/>
  <c r="AM44" i="135"/>
  <c r="AN44" i="135"/>
  <c r="AO44" i="135"/>
  <c r="AP44" i="135"/>
  <c r="AQ44" i="135"/>
  <c r="AR44" i="135"/>
  <c r="AS44" i="135"/>
  <c r="AT44" i="135"/>
  <c r="AU44" i="135"/>
  <c r="AV44" i="135"/>
  <c r="AW44" i="135"/>
  <c r="AX44" i="135"/>
  <c r="AY44" i="135"/>
  <c r="AZ44" i="135"/>
  <c r="BA44" i="135"/>
  <c r="BB44" i="135"/>
  <c r="BC44" i="135"/>
  <c r="BD44" i="135"/>
  <c r="C46" i="135"/>
  <c r="D46" i="135"/>
  <c r="E46" i="135"/>
  <c r="F46" i="135"/>
  <c r="G46" i="135"/>
  <c r="H46" i="135"/>
  <c r="I46" i="135"/>
  <c r="J46" i="135"/>
  <c r="K46" i="135"/>
  <c r="L46" i="135"/>
  <c r="M46" i="135"/>
  <c r="N46" i="135"/>
  <c r="O46" i="135"/>
  <c r="P46" i="135"/>
  <c r="Q46" i="135"/>
  <c r="R46" i="135"/>
  <c r="S46" i="135"/>
  <c r="T46" i="135"/>
  <c r="U46" i="135"/>
  <c r="V46" i="135"/>
  <c r="W46" i="135"/>
  <c r="X46" i="135"/>
  <c r="Y46" i="135"/>
  <c r="Z46" i="135"/>
  <c r="AA46" i="135"/>
  <c r="AB46" i="135"/>
  <c r="AC46" i="135"/>
  <c r="AD46" i="135"/>
  <c r="AE46" i="135"/>
  <c r="AF46" i="135"/>
  <c r="AG46" i="135"/>
  <c r="AH46" i="135"/>
  <c r="AI46" i="135"/>
  <c r="AJ46" i="135"/>
  <c r="AK46" i="135"/>
  <c r="AL46" i="135"/>
  <c r="AM46" i="135"/>
  <c r="AN46" i="135"/>
  <c r="AO46" i="135"/>
  <c r="AP46" i="135"/>
  <c r="AQ46" i="135"/>
  <c r="AR46" i="135"/>
  <c r="AS46" i="135"/>
  <c r="AT46" i="135"/>
  <c r="AU46" i="135"/>
  <c r="AV46" i="135"/>
  <c r="AW46" i="135"/>
  <c r="AX46" i="135"/>
  <c r="AY46" i="135"/>
  <c r="AZ46" i="135"/>
  <c r="BA46" i="135"/>
  <c r="BB46" i="135"/>
  <c r="BC46" i="135"/>
  <c r="BD46" i="135"/>
  <c r="C47" i="135"/>
  <c r="D47" i="135"/>
  <c r="E47" i="135"/>
  <c r="F47" i="135"/>
  <c r="G47" i="135"/>
  <c r="H47" i="135"/>
  <c r="I47" i="135"/>
  <c r="J47" i="135"/>
  <c r="K47" i="135"/>
  <c r="L47" i="135"/>
  <c r="M47" i="135"/>
  <c r="N47" i="135"/>
  <c r="O47" i="135"/>
  <c r="P47" i="135"/>
  <c r="Q47" i="135"/>
  <c r="R47" i="135"/>
  <c r="S47" i="135"/>
  <c r="T47" i="135"/>
  <c r="U47" i="135"/>
  <c r="V47" i="135"/>
  <c r="W47" i="135"/>
  <c r="X47" i="135"/>
  <c r="Y47" i="135"/>
  <c r="Z47" i="135"/>
  <c r="AA47" i="135"/>
  <c r="AB47" i="135"/>
  <c r="AC47" i="135"/>
  <c r="AD47" i="135"/>
  <c r="AE47" i="135"/>
  <c r="AF47" i="135"/>
  <c r="AG47" i="135"/>
  <c r="AH47" i="135"/>
  <c r="AI47" i="135"/>
  <c r="AJ47" i="135"/>
  <c r="AK47" i="135"/>
  <c r="AL47" i="135"/>
  <c r="AM47" i="135"/>
  <c r="AN47" i="135"/>
  <c r="AO47" i="135"/>
  <c r="AP47" i="135"/>
  <c r="AQ47" i="135"/>
  <c r="AR47" i="135"/>
  <c r="AS47" i="135"/>
  <c r="AT47" i="135"/>
  <c r="AU47" i="135"/>
  <c r="AV47" i="135"/>
  <c r="AW47" i="135"/>
  <c r="AX47" i="135"/>
  <c r="AY47" i="135"/>
  <c r="AZ47" i="135"/>
  <c r="BA47" i="135"/>
  <c r="BB47" i="135"/>
  <c r="BC47" i="135"/>
  <c r="BD47" i="135"/>
  <c r="C49" i="135"/>
  <c r="D49" i="135"/>
  <c r="E49" i="135"/>
  <c r="F49" i="135"/>
  <c r="G49" i="135"/>
  <c r="H49" i="135"/>
  <c r="I49" i="135"/>
  <c r="J49" i="135"/>
  <c r="K49" i="135"/>
  <c r="L49" i="135"/>
  <c r="M49" i="135"/>
  <c r="N49" i="135"/>
  <c r="O49" i="135"/>
  <c r="P49" i="135"/>
  <c r="Q49" i="135"/>
  <c r="R49" i="135"/>
  <c r="S49" i="135"/>
  <c r="T49" i="135"/>
  <c r="U49" i="135"/>
  <c r="V49" i="135"/>
  <c r="W49" i="135"/>
  <c r="X49" i="135"/>
  <c r="Y49" i="135"/>
  <c r="Z49" i="135"/>
  <c r="AA49" i="135"/>
  <c r="AB49" i="135"/>
  <c r="AC49" i="135"/>
  <c r="AD49" i="135"/>
  <c r="AE49" i="135"/>
  <c r="AF49" i="135"/>
  <c r="AG49" i="135"/>
  <c r="AH49" i="135"/>
  <c r="AI49" i="135"/>
  <c r="AJ49" i="135"/>
  <c r="AK49" i="135"/>
  <c r="AL49" i="135"/>
  <c r="AM49" i="135"/>
  <c r="AN49" i="135"/>
  <c r="AO49" i="135"/>
  <c r="AP49" i="135"/>
  <c r="AQ49" i="135"/>
  <c r="AR49" i="135"/>
  <c r="AS49" i="135"/>
  <c r="AT49" i="135"/>
  <c r="AU49" i="135"/>
  <c r="AV49" i="135"/>
  <c r="AW49" i="135"/>
  <c r="AX49" i="135"/>
  <c r="AY49" i="135"/>
  <c r="AZ49" i="135"/>
  <c r="BA49" i="135"/>
  <c r="BB49" i="135"/>
  <c r="BC49" i="135"/>
  <c r="BD49" i="135"/>
  <c r="B49" i="135"/>
  <c r="B47" i="135"/>
  <c r="B46" i="135"/>
  <c r="B44" i="135"/>
  <c r="B43" i="135"/>
  <c r="B40" i="135"/>
  <c r="B39" i="135"/>
  <c r="B36" i="135"/>
  <c r="B34" i="135"/>
  <c r="C6" i="135"/>
  <c r="D6" i="135"/>
  <c r="E6" i="135"/>
  <c r="F6" i="135"/>
  <c r="G6" i="135"/>
  <c r="H6" i="135"/>
  <c r="I6" i="135"/>
  <c r="J6" i="135"/>
  <c r="K6" i="135"/>
  <c r="L6" i="135"/>
  <c r="M6" i="135"/>
  <c r="N6" i="135"/>
  <c r="O6" i="135"/>
  <c r="P6" i="135"/>
  <c r="Q6" i="135"/>
  <c r="R6" i="135"/>
  <c r="S6" i="135"/>
  <c r="T6" i="135"/>
  <c r="U6" i="135"/>
  <c r="V6" i="135"/>
  <c r="W6" i="135"/>
  <c r="X6" i="135"/>
  <c r="Y6" i="135"/>
  <c r="Z6" i="135"/>
  <c r="AA6" i="135"/>
  <c r="AB6" i="135"/>
  <c r="AC6" i="135"/>
  <c r="AD6" i="135"/>
  <c r="AE6" i="135"/>
  <c r="AF6" i="135"/>
  <c r="AG6" i="135"/>
  <c r="AH6" i="135"/>
  <c r="AI6" i="135"/>
  <c r="AJ6" i="135"/>
  <c r="AK6" i="135"/>
  <c r="AL6" i="135"/>
  <c r="AM6" i="135"/>
  <c r="AN6" i="135"/>
  <c r="AO6" i="135"/>
  <c r="AP6" i="135"/>
  <c r="AQ6" i="135"/>
  <c r="AR6" i="135"/>
  <c r="AS6" i="135"/>
  <c r="AT6" i="135"/>
  <c r="AU6" i="135"/>
  <c r="AV6" i="135"/>
  <c r="AW6" i="135"/>
  <c r="AX6" i="135"/>
  <c r="AY6" i="135"/>
  <c r="AZ6" i="135"/>
  <c r="BA6" i="135"/>
  <c r="BB6" i="135"/>
  <c r="BC6" i="135"/>
  <c r="BD6" i="135"/>
  <c r="C8" i="135"/>
  <c r="D8" i="135"/>
  <c r="E8" i="135"/>
  <c r="F8" i="135"/>
  <c r="G8" i="135"/>
  <c r="H8" i="135"/>
  <c r="I8" i="135"/>
  <c r="J8" i="135"/>
  <c r="K8" i="135"/>
  <c r="L8" i="135"/>
  <c r="M8" i="135"/>
  <c r="N8" i="135"/>
  <c r="O8" i="135"/>
  <c r="P8" i="135"/>
  <c r="Q8" i="135"/>
  <c r="R8" i="135"/>
  <c r="S8" i="135"/>
  <c r="T8" i="135"/>
  <c r="U8" i="135"/>
  <c r="V8" i="135"/>
  <c r="W8" i="135"/>
  <c r="X8" i="135"/>
  <c r="Y8" i="135"/>
  <c r="Z8" i="135"/>
  <c r="AA8" i="135"/>
  <c r="AB8" i="135"/>
  <c r="AC8" i="135"/>
  <c r="AD8" i="135"/>
  <c r="AE8" i="135"/>
  <c r="AF8" i="135"/>
  <c r="AG8" i="135"/>
  <c r="AH8" i="135"/>
  <c r="AI8" i="135"/>
  <c r="AJ8" i="135"/>
  <c r="AK8" i="135"/>
  <c r="AL8" i="135"/>
  <c r="AM8" i="135"/>
  <c r="AN8" i="135"/>
  <c r="AO8" i="135"/>
  <c r="AP8" i="135"/>
  <c r="AQ8" i="135"/>
  <c r="AR8" i="135"/>
  <c r="AS8" i="135"/>
  <c r="AT8" i="135"/>
  <c r="AU8" i="135"/>
  <c r="AV8" i="135"/>
  <c r="AW8" i="135"/>
  <c r="AX8" i="135"/>
  <c r="AY8" i="135"/>
  <c r="AZ8" i="135"/>
  <c r="BA8" i="135"/>
  <c r="BB8" i="135"/>
  <c r="BC8" i="135"/>
  <c r="BD8" i="135"/>
  <c r="C9" i="135"/>
  <c r="D9" i="135"/>
  <c r="E9" i="135"/>
  <c r="F9" i="135"/>
  <c r="G9" i="135"/>
  <c r="H9" i="135"/>
  <c r="I9" i="135"/>
  <c r="J9" i="135"/>
  <c r="K9" i="135"/>
  <c r="L9" i="135"/>
  <c r="M9" i="135"/>
  <c r="N9" i="135"/>
  <c r="O9" i="135"/>
  <c r="P9" i="135"/>
  <c r="Q9" i="135"/>
  <c r="R9" i="135"/>
  <c r="S9" i="135"/>
  <c r="T9" i="135"/>
  <c r="U9" i="135"/>
  <c r="V9" i="135"/>
  <c r="W9" i="135"/>
  <c r="X9" i="135"/>
  <c r="Y9" i="135"/>
  <c r="Z9" i="135"/>
  <c r="AA9" i="135"/>
  <c r="AB9" i="135"/>
  <c r="AC9" i="135"/>
  <c r="AD9" i="135"/>
  <c r="AE9" i="135"/>
  <c r="AF9" i="135"/>
  <c r="AG9" i="135"/>
  <c r="AH9" i="135"/>
  <c r="AI9" i="135"/>
  <c r="AJ9" i="135"/>
  <c r="AK9" i="135"/>
  <c r="AL9" i="135"/>
  <c r="AM9" i="135"/>
  <c r="AN9" i="135"/>
  <c r="AO9" i="135"/>
  <c r="AP9" i="135"/>
  <c r="AQ9" i="135"/>
  <c r="AR9" i="135"/>
  <c r="AS9" i="135"/>
  <c r="AT9" i="135"/>
  <c r="AU9" i="135"/>
  <c r="AV9" i="135"/>
  <c r="AW9" i="135"/>
  <c r="AX9" i="135"/>
  <c r="AY9" i="135"/>
  <c r="AZ9" i="135"/>
  <c r="BA9" i="135"/>
  <c r="BB9" i="135"/>
  <c r="BC9" i="135"/>
  <c r="BD9" i="135"/>
  <c r="C10" i="135"/>
  <c r="D10" i="135"/>
  <c r="E10" i="135"/>
  <c r="F10" i="135"/>
  <c r="G10" i="135"/>
  <c r="H10" i="135"/>
  <c r="I10" i="135"/>
  <c r="J10" i="135"/>
  <c r="K10" i="135"/>
  <c r="L10" i="135"/>
  <c r="M10" i="135"/>
  <c r="N10" i="135"/>
  <c r="O10" i="135"/>
  <c r="P10" i="135"/>
  <c r="Q10" i="135"/>
  <c r="R10" i="135"/>
  <c r="S10" i="135"/>
  <c r="T10" i="135"/>
  <c r="U10" i="135"/>
  <c r="V10" i="135"/>
  <c r="W10" i="135"/>
  <c r="X10" i="135"/>
  <c r="Y10" i="135"/>
  <c r="Z10" i="135"/>
  <c r="AA10" i="135"/>
  <c r="AB10" i="135"/>
  <c r="AC10" i="135"/>
  <c r="AD10" i="135"/>
  <c r="AE10" i="135"/>
  <c r="AF10" i="135"/>
  <c r="AG10" i="135"/>
  <c r="AH10" i="135"/>
  <c r="AI10" i="135"/>
  <c r="AJ10" i="135"/>
  <c r="AK10" i="135"/>
  <c r="AL10" i="135"/>
  <c r="AM10" i="135"/>
  <c r="AN10" i="135"/>
  <c r="AO10" i="135"/>
  <c r="AP10" i="135"/>
  <c r="AQ10" i="135"/>
  <c r="AR10" i="135"/>
  <c r="AS10" i="135"/>
  <c r="AT10" i="135"/>
  <c r="AU10" i="135"/>
  <c r="AV10" i="135"/>
  <c r="AW10" i="135"/>
  <c r="AX10" i="135"/>
  <c r="AY10" i="135"/>
  <c r="AZ10" i="135"/>
  <c r="BA10" i="135"/>
  <c r="BB10" i="135"/>
  <c r="BC10" i="135"/>
  <c r="BD10" i="135"/>
  <c r="C12" i="135"/>
  <c r="D12" i="135"/>
  <c r="E12" i="135"/>
  <c r="F12" i="135"/>
  <c r="G12" i="135"/>
  <c r="H12" i="135"/>
  <c r="I12" i="135"/>
  <c r="J12" i="135"/>
  <c r="K12" i="135"/>
  <c r="L12" i="135"/>
  <c r="M12" i="135"/>
  <c r="N12" i="135"/>
  <c r="O12" i="135"/>
  <c r="P12" i="135"/>
  <c r="Q12" i="135"/>
  <c r="R12" i="135"/>
  <c r="S12" i="135"/>
  <c r="T12" i="135"/>
  <c r="U12" i="135"/>
  <c r="V12" i="135"/>
  <c r="W12" i="135"/>
  <c r="X12" i="135"/>
  <c r="Y12" i="135"/>
  <c r="Z12" i="135"/>
  <c r="AA12" i="135"/>
  <c r="AB12" i="135"/>
  <c r="AC12" i="135"/>
  <c r="AD12" i="135"/>
  <c r="AE12" i="135"/>
  <c r="AF12" i="135"/>
  <c r="AG12" i="135"/>
  <c r="AH12" i="135"/>
  <c r="AI12" i="135"/>
  <c r="AJ12" i="135"/>
  <c r="AK12" i="135"/>
  <c r="AL12" i="135"/>
  <c r="AM12" i="135"/>
  <c r="AN12" i="135"/>
  <c r="AO12" i="135"/>
  <c r="AP12" i="135"/>
  <c r="AQ12" i="135"/>
  <c r="AR12" i="135"/>
  <c r="AS12" i="135"/>
  <c r="AT12" i="135"/>
  <c r="AU12" i="135"/>
  <c r="AV12" i="135"/>
  <c r="AW12" i="135"/>
  <c r="AX12" i="135"/>
  <c r="AY12" i="135"/>
  <c r="AZ12" i="135"/>
  <c r="BA12" i="135"/>
  <c r="BB12" i="135"/>
  <c r="BC12" i="135"/>
  <c r="BD12" i="135"/>
  <c r="C13" i="135"/>
  <c r="D13" i="135"/>
  <c r="E13" i="135"/>
  <c r="F13" i="135"/>
  <c r="G13" i="135"/>
  <c r="H13" i="135"/>
  <c r="I13" i="135"/>
  <c r="J13" i="135"/>
  <c r="K13" i="135"/>
  <c r="L13" i="135"/>
  <c r="M13" i="135"/>
  <c r="N13" i="135"/>
  <c r="O13" i="135"/>
  <c r="P13" i="135"/>
  <c r="Q13" i="135"/>
  <c r="R13" i="135"/>
  <c r="S13" i="135"/>
  <c r="T13" i="135"/>
  <c r="U13" i="135"/>
  <c r="V13" i="135"/>
  <c r="W13" i="135"/>
  <c r="X13" i="135"/>
  <c r="Y13" i="135"/>
  <c r="Z13" i="135"/>
  <c r="AA13" i="135"/>
  <c r="AB13" i="135"/>
  <c r="AC13" i="135"/>
  <c r="AD13" i="135"/>
  <c r="AE13" i="135"/>
  <c r="AF13" i="135"/>
  <c r="AG13" i="135"/>
  <c r="AH13" i="135"/>
  <c r="AI13" i="135"/>
  <c r="AJ13" i="135"/>
  <c r="AK13" i="135"/>
  <c r="AL13" i="135"/>
  <c r="AM13" i="135"/>
  <c r="AN13" i="135"/>
  <c r="AO13" i="135"/>
  <c r="AP13" i="135"/>
  <c r="AQ13" i="135"/>
  <c r="AR13" i="135"/>
  <c r="AS13" i="135"/>
  <c r="AT13" i="135"/>
  <c r="AU13" i="135"/>
  <c r="AV13" i="135"/>
  <c r="AW13" i="135"/>
  <c r="AX13" i="135"/>
  <c r="AY13" i="135"/>
  <c r="AZ13" i="135"/>
  <c r="BA13" i="135"/>
  <c r="BB13" i="135"/>
  <c r="BC13" i="135"/>
  <c r="BD13" i="135"/>
  <c r="C14" i="135"/>
  <c r="D14" i="135"/>
  <c r="E14" i="135"/>
  <c r="F14" i="135"/>
  <c r="G14" i="135"/>
  <c r="H14" i="135"/>
  <c r="I14" i="135"/>
  <c r="J14" i="135"/>
  <c r="K14" i="135"/>
  <c r="L14" i="135"/>
  <c r="M14" i="135"/>
  <c r="N14" i="135"/>
  <c r="O14" i="135"/>
  <c r="P14" i="135"/>
  <c r="Q14" i="135"/>
  <c r="R14" i="135"/>
  <c r="S14" i="135"/>
  <c r="T14" i="135"/>
  <c r="U14" i="135"/>
  <c r="V14" i="135"/>
  <c r="W14" i="135"/>
  <c r="X14" i="135"/>
  <c r="Y14" i="135"/>
  <c r="Z14" i="135"/>
  <c r="AA14" i="135"/>
  <c r="AB14" i="135"/>
  <c r="AC14" i="135"/>
  <c r="AD14" i="135"/>
  <c r="AE14" i="135"/>
  <c r="AF14" i="135"/>
  <c r="AG14" i="135"/>
  <c r="AH14" i="135"/>
  <c r="AI14" i="135"/>
  <c r="AJ14" i="135"/>
  <c r="AK14" i="135"/>
  <c r="AL14" i="135"/>
  <c r="AM14" i="135"/>
  <c r="AN14" i="135"/>
  <c r="AO14" i="135"/>
  <c r="AP14" i="135"/>
  <c r="AQ14" i="135"/>
  <c r="AR14" i="135"/>
  <c r="AS14" i="135"/>
  <c r="AT14" i="135"/>
  <c r="AU14" i="135"/>
  <c r="AV14" i="135"/>
  <c r="AW14" i="135"/>
  <c r="AX14" i="135"/>
  <c r="AY14" i="135"/>
  <c r="AZ14" i="135"/>
  <c r="BA14" i="135"/>
  <c r="BB14" i="135"/>
  <c r="BC14" i="135"/>
  <c r="BD14" i="135"/>
  <c r="C16" i="135"/>
  <c r="D16" i="135"/>
  <c r="E16" i="135"/>
  <c r="F16" i="135"/>
  <c r="G16" i="135"/>
  <c r="H16" i="135"/>
  <c r="I16" i="135"/>
  <c r="J16" i="135"/>
  <c r="K16" i="135"/>
  <c r="L16" i="135"/>
  <c r="M16" i="135"/>
  <c r="N16" i="135"/>
  <c r="O16" i="135"/>
  <c r="P16" i="135"/>
  <c r="Q16" i="135"/>
  <c r="R16" i="135"/>
  <c r="S16" i="135"/>
  <c r="T16" i="135"/>
  <c r="U16" i="135"/>
  <c r="V16" i="135"/>
  <c r="W16" i="135"/>
  <c r="X16" i="135"/>
  <c r="Y16" i="135"/>
  <c r="Z16" i="135"/>
  <c r="AA16" i="135"/>
  <c r="AB16" i="135"/>
  <c r="AC16" i="135"/>
  <c r="AD16" i="135"/>
  <c r="AE16" i="135"/>
  <c r="AF16" i="135"/>
  <c r="AG16" i="135"/>
  <c r="AH16" i="135"/>
  <c r="AI16" i="135"/>
  <c r="AJ16" i="135"/>
  <c r="AK16" i="135"/>
  <c r="AL16" i="135"/>
  <c r="AM16" i="135"/>
  <c r="AN16" i="135"/>
  <c r="AO16" i="135"/>
  <c r="AP16" i="135"/>
  <c r="AQ16" i="135"/>
  <c r="AR16" i="135"/>
  <c r="AS16" i="135"/>
  <c r="AT16" i="135"/>
  <c r="AU16" i="135"/>
  <c r="AV16" i="135"/>
  <c r="AW16" i="135"/>
  <c r="AX16" i="135"/>
  <c r="AY16" i="135"/>
  <c r="AZ16" i="135"/>
  <c r="BA16" i="135"/>
  <c r="BB16" i="135"/>
  <c r="BC16" i="135"/>
  <c r="BD16" i="135"/>
  <c r="C17" i="135"/>
  <c r="D17" i="135"/>
  <c r="E17" i="135"/>
  <c r="F17" i="135"/>
  <c r="G17" i="135"/>
  <c r="H17" i="135"/>
  <c r="I17" i="135"/>
  <c r="J17" i="135"/>
  <c r="K17" i="135"/>
  <c r="L17" i="135"/>
  <c r="M17" i="135"/>
  <c r="N17" i="135"/>
  <c r="O17" i="135"/>
  <c r="P17" i="135"/>
  <c r="Q17" i="135"/>
  <c r="R17" i="135"/>
  <c r="S17" i="135"/>
  <c r="T17" i="135"/>
  <c r="U17" i="135"/>
  <c r="V17" i="135"/>
  <c r="W17" i="135"/>
  <c r="X17" i="135"/>
  <c r="Y17" i="135"/>
  <c r="Z17" i="135"/>
  <c r="AA17" i="135"/>
  <c r="AB17" i="135"/>
  <c r="AC17" i="135"/>
  <c r="AD17" i="135"/>
  <c r="AE17" i="135"/>
  <c r="AF17" i="135"/>
  <c r="AG17" i="135"/>
  <c r="AH17" i="135"/>
  <c r="AI17" i="135"/>
  <c r="AJ17" i="135"/>
  <c r="AK17" i="135"/>
  <c r="AL17" i="135"/>
  <c r="AM17" i="135"/>
  <c r="AN17" i="135"/>
  <c r="AO17" i="135"/>
  <c r="AP17" i="135"/>
  <c r="AQ17" i="135"/>
  <c r="AR17" i="135"/>
  <c r="AS17" i="135"/>
  <c r="AT17" i="135"/>
  <c r="AU17" i="135"/>
  <c r="AV17" i="135"/>
  <c r="AW17" i="135"/>
  <c r="AX17" i="135"/>
  <c r="AY17" i="135"/>
  <c r="AZ17" i="135"/>
  <c r="BA17" i="135"/>
  <c r="BB17" i="135"/>
  <c r="BC17" i="135"/>
  <c r="BD17" i="135"/>
  <c r="C19" i="135"/>
  <c r="D19" i="135"/>
  <c r="E19" i="135"/>
  <c r="F19" i="135"/>
  <c r="G19" i="135"/>
  <c r="H19" i="135"/>
  <c r="I19" i="135"/>
  <c r="J19" i="135"/>
  <c r="K19" i="135"/>
  <c r="L19" i="135"/>
  <c r="M19" i="135"/>
  <c r="N19" i="135"/>
  <c r="O19" i="135"/>
  <c r="P19" i="135"/>
  <c r="Q19" i="135"/>
  <c r="R19" i="135"/>
  <c r="S19" i="135"/>
  <c r="T19" i="135"/>
  <c r="U19" i="135"/>
  <c r="V19" i="135"/>
  <c r="W19" i="135"/>
  <c r="X19" i="135"/>
  <c r="Y19" i="135"/>
  <c r="Z19" i="135"/>
  <c r="AA19" i="135"/>
  <c r="AB19" i="135"/>
  <c r="AC19" i="135"/>
  <c r="AD19" i="135"/>
  <c r="AE19" i="135"/>
  <c r="AF19" i="135"/>
  <c r="AG19" i="135"/>
  <c r="AH19" i="135"/>
  <c r="AI19" i="135"/>
  <c r="AJ19" i="135"/>
  <c r="AK19" i="135"/>
  <c r="AL19" i="135"/>
  <c r="AM19" i="135"/>
  <c r="AN19" i="135"/>
  <c r="AO19" i="135"/>
  <c r="AP19" i="135"/>
  <c r="AQ19" i="135"/>
  <c r="AR19" i="135"/>
  <c r="AS19" i="135"/>
  <c r="AT19" i="135"/>
  <c r="AU19" i="135"/>
  <c r="AV19" i="135"/>
  <c r="AW19" i="135"/>
  <c r="AX19" i="135"/>
  <c r="AY19" i="135"/>
  <c r="AZ19" i="135"/>
  <c r="BA19" i="135"/>
  <c r="BB19" i="135"/>
  <c r="BC19" i="135"/>
  <c r="BD19" i="135"/>
  <c r="C20" i="135"/>
  <c r="D20" i="135"/>
  <c r="E20" i="135"/>
  <c r="F20" i="135"/>
  <c r="G20" i="135"/>
  <c r="H20" i="135"/>
  <c r="I20" i="135"/>
  <c r="J20" i="135"/>
  <c r="K20" i="135"/>
  <c r="L20" i="135"/>
  <c r="M20" i="135"/>
  <c r="N20" i="135"/>
  <c r="O20" i="135"/>
  <c r="P20" i="135"/>
  <c r="Q20" i="135"/>
  <c r="R20" i="135"/>
  <c r="S20" i="135"/>
  <c r="T20" i="135"/>
  <c r="U20" i="135"/>
  <c r="V20" i="135"/>
  <c r="W20" i="135"/>
  <c r="X20" i="135"/>
  <c r="Y20" i="135"/>
  <c r="Z20" i="135"/>
  <c r="AA20" i="135"/>
  <c r="AB20" i="135"/>
  <c r="AC20" i="135"/>
  <c r="AD20" i="135"/>
  <c r="AE20" i="135"/>
  <c r="AF20" i="135"/>
  <c r="AG20" i="135"/>
  <c r="AH20" i="135"/>
  <c r="AI20" i="135"/>
  <c r="AJ20" i="135"/>
  <c r="AK20" i="135"/>
  <c r="AL20" i="135"/>
  <c r="AM20" i="135"/>
  <c r="AN20" i="135"/>
  <c r="AO20" i="135"/>
  <c r="AP20" i="135"/>
  <c r="AQ20" i="135"/>
  <c r="AR20" i="135"/>
  <c r="AS20" i="135"/>
  <c r="AT20" i="135"/>
  <c r="AU20" i="135"/>
  <c r="AV20" i="135"/>
  <c r="AW20" i="135"/>
  <c r="AX20" i="135"/>
  <c r="AY20" i="135"/>
  <c r="AZ20" i="135"/>
  <c r="BA20" i="135"/>
  <c r="BB20" i="135"/>
  <c r="BC20" i="135"/>
  <c r="BD20" i="135"/>
  <c r="C21" i="135"/>
  <c r="D21" i="135"/>
  <c r="E21" i="135"/>
  <c r="F21" i="135"/>
  <c r="G21" i="135"/>
  <c r="H21" i="135"/>
  <c r="I21" i="135"/>
  <c r="J21" i="135"/>
  <c r="K21" i="135"/>
  <c r="L21" i="135"/>
  <c r="M21" i="135"/>
  <c r="N21" i="135"/>
  <c r="O21" i="135"/>
  <c r="P21" i="135"/>
  <c r="Q21" i="135"/>
  <c r="R21" i="135"/>
  <c r="S21" i="135"/>
  <c r="T21" i="135"/>
  <c r="U21" i="135"/>
  <c r="V21" i="135"/>
  <c r="W21" i="135"/>
  <c r="X21" i="135"/>
  <c r="Y21" i="135"/>
  <c r="Z21" i="135"/>
  <c r="AA21" i="135"/>
  <c r="AB21" i="135"/>
  <c r="AC21" i="135"/>
  <c r="AD21" i="135"/>
  <c r="AE21" i="135"/>
  <c r="AF21" i="135"/>
  <c r="AG21" i="135"/>
  <c r="AH21" i="135"/>
  <c r="AI21" i="135"/>
  <c r="AJ21" i="135"/>
  <c r="AK21" i="135"/>
  <c r="AL21" i="135"/>
  <c r="AM21" i="135"/>
  <c r="AN21" i="135"/>
  <c r="AO21" i="135"/>
  <c r="AP21" i="135"/>
  <c r="AQ21" i="135"/>
  <c r="AR21" i="135"/>
  <c r="AS21" i="135"/>
  <c r="AT21" i="135"/>
  <c r="AU21" i="135"/>
  <c r="AV21" i="135"/>
  <c r="AW21" i="135"/>
  <c r="AX21" i="135"/>
  <c r="AY21" i="135"/>
  <c r="AZ21" i="135"/>
  <c r="BA21" i="135"/>
  <c r="BB21" i="135"/>
  <c r="BC21" i="135"/>
  <c r="BD21" i="135"/>
  <c r="C23" i="135"/>
  <c r="D23" i="135"/>
  <c r="E23" i="135"/>
  <c r="F23" i="135"/>
  <c r="G23" i="135"/>
  <c r="H23" i="135"/>
  <c r="I23" i="135"/>
  <c r="J23" i="135"/>
  <c r="K23" i="135"/>
  <c r="L23" i="135"/>
  <c r="M23" i="135"/>
  <c r="N23" i="135"/>
  <c r="O23" i="135"/>
  <c r="P23" i="135"/>
  <c r="Q23" i="135"/>
  <c r="R23" i="135"/>
  <c r="S23" i="135"/>
  <c r="T23" i="135"/>
  <c r="U23" i="135"/>
  <c r="V23" i="135"/>
  <c r="W23" i="135"/>
  <c r="X23" i="135"/>
  <c r="Y23" i="135"/>
  <c r="Z23" i="135"/>
  <c r="AA23" i="135"/>
  <c r="AB23" i="135"/>
  <c r="AC23" i="135"/>
  <c r="AD23" i="135"/>
  <c r="AE23" i="135"/>
  <c r="AF23" i="135"/>
  <c r="AG23" i="135"/>
  <c r="AH23" i="135"/>
  <c r="AI23" i="135"/>
  <c r="AJ23" i="135"/>
  <c r="AK23" i="135"/>
  <c r="AL23" i="135"/>
  <c r="AM23" i="135"/>
  <c r="AN23" i="135"/>
  <c r="AO23" i="135"/>
  <c r="AP23" i="135"/>
  <c r="AQ23" i="135"/>
  <c r="AR23" i="135"/>
  <c r="AS23" i="135"/>
  <c r="AT23" i="135"/>
  <c r="AU23" i="135"/>
  <c r="AV23" i="135"/>
  <c r="AW23" i="135"/>
  <c r="AX23" i="135"/>
  <c r="AY23" i="135"/>
  <c r="AZ23" i="135"/>
  <c r="BA23" i="135"/>
  <c r="BB23" i="135"/>
  <c r="BC23" i="135"/>
  <c r="BD23" i="135"/>
  <c r="C24" i="135"/>
  <c r="D24" i="135"/>
  <c r="E24" i="135"/>
  <c r="F24" i="135"/>
  <c r="G24" i="135"/>
  <c r="H24" i="135"/>
  <c r="I24" i="135"/>
  <c r="J24" i="135"/>
  <c r="K24" i="135"/>
  <c r="L24" i="135"/>
  <c r="M24" i="135"/>
  <c r="N24" i="135"/>
  <c r="O24" i="135"/>
  <c r="P24" i="135"/>
  <c r="Q24" i="135"/>
  <c r="R24" i="135"/>
  <c r="S24" i="135"/>
  <c r="T24" i="135"/>
  <c r="U24" i="135"/>
  <c r="V24" i="135"/>
  <c r="W24" i="135"/>
  <c r="X24" i="135"/>
  <c r="Y24" i="135"/>
  <c r="Z24" i="135"/>
  <c r="AA24" i="135"/>
  <c r="AB24" i="135"/>
  <c r="AC24" i="135"/>
  <c r="AD24" i="135"/>
  <c r="AE24" i="135"/>
  <c r="AF24" i="135"/>
  <c r="AG24" i="135"/>
  <c r="AH24" i="135"/>
  <c r="AI24" i="135"/>
  <c r="AJ24" i="135"/>
  <c r="AK24" i="135"/>
  <c r="AL24" i="135"/>
  <c r="AM24" i="135"/>
  <c r="AN24" i="135"/>
  <c r="AO24" i="135"/>
  <c r="AP24" i="135"/>
  <c r="AQ24" i="135"/>
  <c r="AR24" i="135"/>
  <c r="AS24" i="135"/>
  <c r="AT24" i="135"/>
  <c r="AU24" i="135"/>
  <c r="AV24" i="135"/>
  <c r="AW24" i="135"/>
  <c r="AX24" i="135"/>
  <c r="AY24" i="135"/>
  <c r="AZ24" i="135"/>
  <c r="BA24" i="135"/>
  <c r="BB24" i="135"/>
  <c r="BC24" i="135"/>
  <c r="BD24" i="135"/>
  <c r="C25" i="135"/>
  <c r="D25" i="135"/>
  <c r="E25" i="135"/>
  <c r="F25" i="135"/>
  <c r="G25" i="135"/>
  <c r="H25" i="135"/>
  <c r="I25" i="135"/>
  <c r="J25" i="135"/>
  <c r="K25" i="135"/>
  <c r="L25" i="135"/>
  <c r="M25" i="135"/>
  <c r="N25" i="135"/>
  <c r="O25" i="135"/>
  <c r="P25" i="135"/>
  <c r="Q25" i="135"/>
  <c r="R25" i="135"/>
  <c r="S25" i="135"/>
  <c r="T25" i="135"/>
  <c r="U25" i="135"/>
  <c r="V25" i="135"/>
  <c r="W25" i="135"/>
  <c r="X25" i="135"/>
  <c r="Y25" i="135"/>
  <c r="Z25" i="135"/>
  <c r="AA25" i="135"/>
  <c r="AB25" i="135"/>
  <c r="AC25" i="135"/>
  <c r="AD25" i="135"/>
  <c r="AE25" i="135"/>
  <c r="AF25" i="135"/>
  <c r="AG25" i="135"/>
  <c r="AH25" i="135"/>
  <c r="AI25" i="135"/>
  <c r="AJ25" i="135"/>
  <c r="AK25" i="135"/>
  <c r="AL25" i="135"/>
  <c r="AM25" i="135"/>
  <c r="AN25" i="135"/>
  <c r="AO25" i="135"/>
  <c r="AP25" i="135"/>
  <c r="AQ25" i="135"/>
  <c r="AR25" i="135"/>
  <c r="AS25" i="135"/>
  <c r="AT25" i="135"/>
  <c r="AU25" i="135"/>
  <c r="AV25" i="135"/>
  <c r="AW25" i="135"/>
  <c r="AX25" i="135"/>
  <c r="AY25" i="135"/>
  <c r="AZ25" i="135"/>
  <c r="BA25" i="135"/>
  <c r="BB25" i="135"/>
  <c r="BC25" i="135"/>
  <c r="BD25" i="135"/>
  <c r="C26" i="135"/>
  <c r="D26" i="135"/>
  <c r="E26" i="135"/>
  <c r="F26" i="135"/>
  <c r="G26" i="135"/>
  <c r="H26" i="135"/>
  <c r="I26" i="135"/>
  <c r="J26" i="135"/>
  <c r="K26" i="135"/>
  <c r="L26" i="135"/>
  <c r="M26" i="135"/>
  <c r="N26" i="135"/>
  <c r="O26" i="135"/>
  <c r="P26" i="135"/>
  <c r="Q26" i="135"/>
  <c r="R26" i="135"/>
  <c r="S26" i="135"/>
  <c r="T26" i="135"/>
  <c r="U26" i="135"/>
  <c r="V26" i="135"/>
  <c r="W26" i="135"/>
  <c r="X26" i="135"/>
  <c r="Y26" i="135"/>
  <c r="Z26" i="135"/>
  <c r="AA26" i="135"/>
  <c r="AB26" i="135"/>
  <c r="AC26" i="135"/>
  <c r="AD26" i="135"/>
  <c r="AE26" i="135"/>
  <c r="AF26" i="135"/>
  <c r="AG26" i="135"/>
  <c r="AH26" i="135"/>
  <c r="AI26" i="135"/>
  <c r="AJ26" i="135"/>
  <c r="AK26" i="135"/>
  <c r="AL26" i="135"/>
  <c r="AM26" i="135"/>
  <c r="AN26" i="135"/>
  <c r="AO26" i="135"/>
  <c r="AP26" i="135"/>
  <c r="AQ26" i="135"/>
  <c r="AR26" i="135"/>
  <c r="AS26" i="135"/>
  <c r="AT26" i="135"/>
  <c r="AU26" i="135"/>
  <c r="AV26" i="135"/>
  <c r="AW26" i="135"/>
  <c r="AX26" i="135"/>
  <c r="AY26" i="135"/>
  <c r="AZ26" i="135"/>
  <c r="BA26" i="135"/>
  <c r="BB26" i="135"/>
  <c r="BC26" i="135"/>
  <c r="BD26" i="135"/>
  <c r="B23" i="135"/>
  <c r="B19" i="135"/>
  <c r="B12" i="135"/>
  <c r="B26" i="135"/>
  <c r="B25" i="135"/>
  <c r="B24" i="135"/>
  <c r="B21" i="135"/>
  <c r="B20" i="135"/>
  <c r="B17" i="135"/>
  <c r="B16" i="135"/>
  <c r="B14" i="135"/>
  <c r="B13" i="135"/>
  <c r="B8" i="135"/>
  <c r="B10" i="135"/>
  <c r="B6" i="135"/>
  <c r="B9" i="135"/>
  <c r="F42" i="105"/>
  <c r="F41" i="105"/>
  <c r="F40" i="105"/>
  <c r="F37" i="105"/>
  <c r="F36" i="105"/>
  <c r="F34" i="105"/>
  <c r="F33" i="105"/>
  <c r="F32" i="105"/>
  <c r="F31" i="105"/>
  <c r="F30" i="105"/>
  <c r="F29" i="105"/>
  <c r="F22" i="105"/>
  <c r="F21" i="105"/>
  <c r="F20" i="105"/>
  <c r="F19" i="105"/>
  <c r="F17" i="105"/>
  <c r="F16" i="105"/>
  <c r="F14" i="105"/>
  <c r="F13" i="105"/>
  <c r="F12" i="105"/>
  <c r="F11" i="105"/>
  <c r="F10" i="105"/>
  <c r="F9" i="105"/>
  <c r="D9" i="105"/>
  <c r="D10" i="105"/>
  <c r="D11" i="105"/>
  <c r="D12" i="105"/>
  <c r="D13" i="105"/>
  <c r="D14" i="105"/>
  <c r="D16" i="105"/>
  <c r="D17" i="105"/>
  <c r="D20" i="105"/>
  <c r="D21" i="105"/>
  <c r="D22" i="105"/>
  <c r="D29" i="105"/>
  <c r="D30" i="105"/>
  <c r="D31" i="105"/>
  <c r="D32" i="105"/>
  <c r="D33" i="105"/>
  <c r="D34" i="105"/>
  <c r="D37" i="105"/>
  <c r="D36" i="105"/>
  <c r="D40" i="105"/>
  <c r="D39" i="105"/>
  <c r="D41" i="105"/>
  <c r="D42" i="105"/>
  <c r="C9" i="105"/>
  <c r="C10" i="105"/>
  <c r="C11" i="105"/>
  <c r="C12" i="105"/>
  <c r="C13" i="105"/>
  <c r="C14" i="105"/>
  <c r="C16" i="105"/>
  <c r="C17" i="105"/>
  <c r="C20" i="105"/>
  <c r="C21" i="105"/>
  <c r="C22" i="105"/>
  <c r="C29" i="105"/>
  <c r="C28" i="105"/>
  <c r="C30" i="105"/>
  <c r="C31" i="105"/>
  <c r="C32" i="105"/>
  <c r="C33" i="105"/>
  <c r="C34" i="105"/>
  <c r="C37" i="105"/>
  <c r="C36" i="105"/>
  <c r="C40" i="105"/>
  <c r="C39" i="105"/>
  <c r="C41" i="105"/>
  <c r="C42" i="105"/>
  <c r="B41" i="105"/>
  <c r="B42" i="105"/>
  <c r="B40" i="105"/>
  <c r="B37" i="105"/>
  <c r="B36" i="105"/>
  <c r="B30" i="105"/>
  <c r="B31" i="105"/>
  <c r="B32" i="105"/>
  <c r="B33" i="105"/>
  <c r="B34" i="105"/>
  <c r="B29" i="105"/>
  <c r="B21" i="105"/>
  <c r="B22" i="105"/>
  <c r="B20" i="105"/>
  <c r="B17" i="105"/>
  <c r="B16" i="105"/>
  <c r="B11" i="105"/>
  <c r="B12" i="105"/>
  <c r="B13" i="105"/>
  <c r="B14" i="105"/>
  <c r="B10" i="105"/>
  <c r="B9" i="105"/>
  <c r="C157" i="74"/>
  <c r="D157" i="74"/>
  <c r="E157" i="74"/>
  <c r="B157" i="74"/>
  <c r="C167" i="74"/>
  <c r="C32" i="74"/>
  <c r="D167" i="74"/>
  <c r="D32" i="74"/>
  <c r="E167" i="74"/>
  <c r="E32" i="74"/>
  <c r="B167" i="74"/>
  <c r="B32" i="74"/>
  <c r="D63" i="76"/>
  <c r="D18" i="76"/>
  <c r="B63" i="76"/>
  <c r="B18" i="76"/>
  <c r="C63" i="76"/>
  <c r="C18" i="76"/>
  <c r="C19" i="105"/>
  <c r="F28" i="105"/>
  <c r="F44" i="105"/>
  <c r="F39" i="105"/>
  <c r="D28" i="105"/>
  <c r="F8" i="105"/>
  <c r="F24" i="105"/>
  <c r="D19" i="105"/>
  <c r="D24" i="105"/>
  <c r="B19" i="105"/>
  <c r="C44" i="105"/>
  <c r="B28" i="105"/>
  <c r="D8" i="105"/>
  <c r="C8" i="105"/>
  <c r="C24" i="105"/>
  <c r="D44" i="105"/>
  <c r="B39" i="105"/>
  <c r="B44" i="105"/>
  <c r="B8" i="105"/>
  <c r="B24" i="105"/>
  <c r="D107" i="80"/>
  <c r="C107" i="80"/>
  <c r="B107" i="80"/>
  <c r="K36" i="80"/>
  <c r="BE17" i="86"/>
  <c r="BE16" i="86"/>
  <c r="C166" i="74"/>
  <c r="D166" i="74"/>
  <c r="E166" i="74"/>
  <c r="B166" i="74"/>
  <c r="C62" i="76"/>
  <c r="D62" i="76"/>
  <c r="B62" i="76"/>
  <c r="BE6" i="86"/>
  <c r="BE18" i="86"/>
  <c r="F107" i="80"/>
  <c r="E107" i="80"/>
  <c r="C106" i="80"/>
  <c r="D106" i="80"/>
  <c r="F106" i="80"/>
  <c r="B106" i="80"/>
  <c r="D105" i="80"/>
  <c r="C105" i="80"/>
  <c r="B105" i="80"/>
  <c r="F105" i="80"/>
  <c r="I107" i="80"/>
  <c r="G107" i="80"/>
  <c r="E106" i="80"/>
  <c r="E105" i="80"/>
  <c r="H107" i="80"/>
  <c r="G106" i="80"/>
  <c r="G105" i="80"/>
  <c r="L17" i="86"/>
  <c r="BA17" i="86"/>
  <c r="AZ17" i="86"/>
  <c r="AY17" i="86"/>
  <c r="AT17" i="86"/>
  <c r="AX17" i="86"/>
  <c r="AW17" i="86"/>
  <c r="AV17" i="86"/>
  <c r="AU16" i="86"/>
  <c r="AV16" i="86"/>
  <c r="AU17" i="86"/>
  <c r="AS17" i="86"/>
  <c r="AR17" i="86"/>
  <c r="AQ17" i="86"/>
  <c r="AP17" i="86"/>
  <c r="AO17" i="86"/>
  <c r="AN17" i="86"/>
  <c r="AM17" i="86"/>
  <c r="AL17" i="86"/>
  <c r="AK17" i="86"/>
  <c r="BA16" i="86"/>
  <c r="AZ16" i="86"/>
  <c r="AY16" i="86"/>
  <c r="AX16" i="86"/>
  <c r="AW16" i="86"/>
  <c r="AS16" i="86"/>
  <c r="AT16" i="86"/>
  <c r="AR16" i="86"/>
  <c r="AQ16" i="86"/>
  <c r="AP16" i="86"/>
  <c r="AO16" i="86"/>
  <c r="AN16" i="86"/>
  <c r="AM16" i="86"/>
  <c r="AL16" i="86"/>
  <c r="AK16" i="86"/>
  <c r="AJ16" i="86"/>
  <c r="AI16" i="86"/>
  <c r="AH16" i="86"/>
  <c r="AG16" i="86"/>
  <c r="AF16" i="86"/>
  <c r="AE16" i="86"/>
  <c r="AD16" i="86"/>
  <c r="AC16" i="86"/>
  <c r="AB16" i="86"/>
  <c r="AA16" i="86"/>
  <c r="Z16" i="86"/>
  <c r="Y16" i="86"/>
  <c r="X16" i="86"/>
  <c r="W16" i="86"/>
  <c r="V16" i="86"/>
  <c r="U16" i="86"/>
  <c r="T16" i="86"/>
  <c r="S16" i="86"/>
  <c r="K17" i="86"/>
  <c r="J17" i="86"/>
  <c r="I17" i="86"/>
  <c r="L16" i="86"/>
  <c r="K16" i="86"/>
  <c r="J16" i="86"/>
  <c r="I16" i="86"/>
  <c r="H16" i="86"/>
  <c r="H18" i="86"/>
  <c r="G16" i="86"/>
  <c r="G18" i="86"/>
  <c r="F16" i="86"/>
  <c r="F18" i="86"/>
  <c r="E16" i="86"/>
  <c r="E18" i="86"/>
  <c r="D16" i="86"/>
  <c r="D18" i="86"/>
  <c r="C16" i="86"/>
  <c r="C18" i="86"/>
  <c r="AT6" i="86"/>
  <c r="AS6" i="86"/>
  <c r="AR6" i="86"/>
  <c r="AQ6" i="86"/>
  <c r="AP6" i="86"/>
  <c r="AO6" i="86"/>
  <c r="AN6" i="86"/>
  <c r="AM6" i="86"/>
  <c r="AL6" i="86"/>
  <c r="AK6" i="86"/>
  <c r="AJ6" i="86"/>
  <c r="AI6" i="86"/>
  <c r="AH6" i="86"/>
  <c r="AG6" i="86"/>
  <c r="AF6" i="86"/>
  <c r="AE6" i="86"/>
  <c r="AD6" i="86"/>
  <c r="AC6" i="86"/>
  <c r="AB6" i="86"/>
  <c r="AA6" i="86"/>
  <c r="Z6" i="86"/>
  <c r="Y6" i="86"/>
  <c r="X6" i="86"/>
  <c r="W6" i="86"/>
  <c r="V6" i="86"/>
  <c r="U6" i="86"/>
  <c r="T6" i="86"/>
  <c r="S6" i="86"/>
  <c r="N6" i="86"/>
  <c r="BA6" i="86"/>
  <c r="AZ6" i="86"/>
  <c r="AY6" i="86"/>
  <c r="AX6" i="86"/>
  <c r="AW6" i="86"/>
  <c r="AV6" i="86"/>
  <c r="I6" i="86"/>
  <c r="AU6" i="86"/>
  <c r="L6" i="86"/>
  <c r="K6" i="86"/>
  <c r="J6" i="86"/>
  <c r="K35" i="80"/>
  <c r="BD17" i="86"/>
  <c r="J107" i="80"/>
  <c r="T18" i="86"/>
  <c r="AB18" i="86"/>
  <c r="AR18" i="86"/>
  <c r="H106" i="80"/>
  <c r="H105" i="80"/>
  <c r="I106" i="80"/>
  <c r="I105" i="80"/>
  <c r="Z18" i="86"/>
  <c r="AH18" i="86"/>
  <c r="AJ18" i="86"/>
  <c r="AG18" i="86"/>
  <c r="Y18" i="86"/>
  <c r="AQ18" i="86"/>
  <c r="AY18" i="86"/>
  <c r="S18" i="86"/>
  <c r="AA18" i="86"/>
  <c r="AI18" i="86"/>
  <c r="AO18" i="86"/>
  <c r="BA18" i="86"/>
  <c r="AM18" i="86"/>
  <c r="K18" i="86"/>
  <c r="U18" i="86"/>
  <c r="AC18" i="86"/>
  <c r="AK18" i="86"/>
  <c r="V18" i="86"/>
  <c r="AD18" i="86"/>
  <c r="AL18" i="86"/>
  <c r="AS18" i="86"/>
  <c r="I18" i="86"/>
  <c r="W18" i="86"/>
  <c r="AE18" i="86"/>
  <c r="J18" i="86"/>
  <c r="X18" i="86"/>
  <c r="AF18" i="86"/>
  <c r="AN18" i="86"/>
  <c r="AV18" i="86"/>
  <c r="AP18" i="86"/>
  <c r="AZ18" i="86"/>
  <c r="AW18" i="86"/>
  <c r="AU18" i="86"/>
  <c r="AX18" i="86"/>
  <c r="AT18" i="86"/>
  <c r="L18" i="86"/>
  <c r="B104" i="80"/>
  <c r="C104" i="80"/>
  <c r="D104" i="80"/>
  <c r="J106" i="80"/>
  <c r="J105" i="80"/>
  <c r="E104" i="80"/>
  <c r="F104" i="80"/>
  <c r="D36" i="80"/>
  <c r="C36" i="80"/>
  <c r="B36" i="80"/>
  <c r="B102" i="80"/>
  <c r="D102" i="80"/>
  <c r="B103" i="80"/>
  <c r="C102" i="80"/>
  <c r="C103" i="80"/>
  <c r="D103" i="80"/>
  <c r="I104" i="80"/>
  <c r="H104" i="80"/>
  <c r="G104" i="80"/>
  <c r="J104" i="80"/>
  <c r="E36" i="80"/>
  <c r="BD16" i="86"/>
  <c r="C61" i="76"/>
  <c r="D61" i="76"/>
  <c r="B61" i="76"/>
  <c r="C165" i="74"/>
  <c r="D165" i="74"/>
  <c r="E165" i="74"/>
  <c r="B165" i="74"/>
  <c r="E103" i="80"/>
  <c r="F36" i="80"/>
  <c r="BD6" i="86"/>
  <c r="BD18" i="86"/>
  <c r="F102" i="80"/>
  <c r="F103" i="80"/>
  <c r="G36" i="80"/>
  <c r="F101" i="80"/>
  <c r="B9" i="80"/>
  <c r="C9" i="80"/>
  <c r="D32" i="80"/>
  <c r="D101" i="80"/>
  <c r="C101" i="80"/>
  <c r="B101" i="80"/>
  <c r="D35" i="80"/>
  <c r="C35" i="80"/>
  <c r="B35" i="80"/>
  <c r="M17" i="86"/>
  <c r="BC17" i="86"/>
  <c r="BB17" i="86"/>
  <c r="D60" i="76"/>
  <c r="C60" i="76"/>
  <c r="B60" i="76"/>
  <c r="E164" i="74"/>
  <c r="C164" i="74"/>
  <c r="B164" i="74"/>
  <c r="D162" i="74"/>
  <c r="E162" i="74"/>
  <c r="C162" i="74"/>
  <c r="D31" i="74"/>
  <c r="E31" i="74"/>
  <c r="C31" i="74"/>
  <c r="M16" i="86"/>
  <c r="BC16" i="86"/>
  <c r="BB16" i="86"/>
  <c r="G84" i="80"/>
  <c r="F84" i="80"/>
  <c r="D84" i="80"/>
  <c r="C84" i="80"/>
  <c r="B84" i="80"/>
  <c r="B58" i="76"/>
  <c r="D55" i="76"/>
  <c r="C55" i="76"/>
  <c r="B55" i="76"/>
  <c r="C161" i="74"/>
  <c r="E159" i="74"/>
  <c r="C159" i="74"/>
  <c r="B159" i="74"/>
  <c r="H36" i="80"/>
  <c r="G102" i="80"/>
  <c r="G103" i="80"/>
  <c r="E102" i="80"/>
  <c r="D97" i="80"/>
  <c r="F35" i="80"/>
  <c r="B86" i="80"/>
  <c r="D93" i="80"/>
  <c r="C93" i="80"/>
  <c r="B90" i="80"/>
  <c r="F89" i="80"/>
  <c r="G87" i="80"/>
  <c r="B100" i="80"/>
  <c r="C99" i="80"/>
  <c r="D98" i="80"/>
  <c r="B32" i="80"/>
  <c r="D92" i="80"/>
  <c r="F86" i="80"/>
  <c r="F87" i="80"/>
  <c r="E101" i="80"/>
  <c r="D90" i="80"/>
  <c r="C86" i="80"/>
  <c r="C88" i="80"/>
  <c r="B94" i="80"/>
  <c r="D89" i="80"/>
  <c r="B91" i="80"/>
  <c r="BC6" i="86"/>
  <c r="BC18" i="86"/>
  <c r="F90" i="80"/>
  <c r="G92" i="80"/>
  <c r="G86" i="80"/>
  <c r="D99" i="80"/>
  <c r="G88" i="80"/>
  <c r="G94" i="80"/>
  <c r="G35" i="80"/>
  <c r="F93" i="80"/>
  <c r="G93" i="80"/>
  <c r="C95" i="80"/>
  <c r="D87" i="80"/>
  <c r="D100" i="80"/>
  <c r="C89" i="80"/>
  <c r="B95" i="80"/>
  <c r="H84" i="80"/>
  <c r="D85" i="80"/>
  <c r="B85" i="80"/>
  <c r="G91" i="80"/>
  <c r="BB6" i="86"/>
  <c r="BB18" i="86"/>
  <c r="D9" i="80"/>
  <c r="G85" i="80"/>
  <c r="C92" i="80"/>
  <c r="E9" i="80"/>
  <c r="C94" i="80"/>
  <c r="D91" i="80"/>
  <c r="F88" i="80"/>
  <c r="M6" i="86"/>
  <c r="M18" i="86"/>
  <c r="C32" i="80"/>
  <c r="C100" i="80"/>
  <c r="C87" i="80"/>
  <c r="D88" i="80"/>
  <c r="C98" i="80"/>
  <c r="D86" i="80"/>
  <c r="F92" i="80"/>
  <c r="G89" i="80"/>
  <c r="D95" i="80"/>
  <c r="F9" i="80"/>
  <c r="F32" i="80"/>
  <c r="B89" i="80"/>
  <c r="F91" i="80"/>
  <c r="B92" i="80"/>
  <c r="F85" i="80"/>
  <c r="B98" i="80"/>
  <c r="F94" i="80"/>
  <c r="B88" i="80"/>
  <c r="C91" i="80"/>
  <c r="D94" i="80"/>
  <c r="C85" i="80"/>
  <c r="B87" i="80"/>
  <c r="B97" i="80"/>
  <c r="B99" i="80"/>
  <c r="G90" i="80"/>
  <c r="D34" i="80"/>
  <c r="B93" i="80"/>
  <c r="C90" i="80"/>
  <c r="C97" i="80"/>
  <c r="I98" i="80"/>
  <c r="F99" i="80"/>
  <c r="H102" i="80"/>
  <c r="H103" i="80"/>
  <c r="I86" i="80"/>
  <c r="I101" i="80"/>
  <c r="F100" i="80"/>
  <c r="E88" i="80"/>
  <c r="B34" i="80"/>
  <c r="I85" i="80"/>
  <c r="E89" i="80"/>
  <c r="E98" i="80"/>
  <c r="E93" i="80"/>
  <c r="E90" i="80"/>
  <c r="E86" i="80"/>
  <c r="H92" i="80"/>
  <c r="E92" i="80"/>
  <c r="C34" i="80"/>
  <c r="H85" i="80"/>
  <c r="H91" i="80"/>
  <c r="E91" i="80"/>
  <c r="G101" i="80"/>
  <c r="E32" i="80"/>
  <c r="H35" i="80"/>
  <c r="G97" i="80"/>
  <c r="G98" i="80"/>
  <c r="E84" i="80"/>
  <c r="E85" i="80"/>
  <c r="E87" i="80"/>
  <c r="E97" i="80"/>
  <c r="H9" i="80"/>
  <c r="G99" i="80"/>
  <c r="G9" i="80"/>
  <c r="G95" i="80"/>
  <c r="H89" i="80"/>
  <c r="F34" i="80"/>
  <c r="H90" i="80"/>
  <c r="E94" i="80"/>
  <c r="H94" i="80"/>
  <c r="F95" i="80"/>
  <c r="E100" i="80"/>
  <c r="E95" i="80"/>
  <c r="H93" i="80"/>
  <c r="I94" i="80"/>
  <c r="E35" i="80"/>
  <c r="E99" i="80"/>
  <c r="F98" i="80"/>
  <c r="F97" i="80"/>
  <c r="I88" i="80"/>
  <c r="I92" i="80"/>
  <c r="I93" i="80"/>
  <c r="I91" i="80"/>
  <c r="I87" i="80"/>
  <c r="J91" i="80"/>
  <c r="I90" i="80"/>
  <c r="I84" i="80"/>
  <c r="I89" i="80"/>
  <c r="J89" i="80"/>
  <c r="J84" i="80"/>
  <c r="G100" i="80"/>
  <c r="E34" i="80"/>
  <c r="J92" i="80"/>
  <c r="H86" i="80"/>
  <c r="H101" i="80"/>
  <c r="H87" i="80"/>
  <c r="H98" i="80"/>
  <c r="H88" i="80"/>
  <c r="H99" i="80"/>
  <c r="H32" i="80"/>
  <c r="H97" i="80"/>
  <c r="J93" i="80"/>
  <c r="G32" i="80"/>
  <c r="G34" i="80"/>
  <c r="J94" i="80"/>
  <c r="H95" i="80"/>
  <c r="J87" i="80"/>
  <c r="J86" i="80"/>
  <c r="J88" i="80"/>
  <c r="J90" i="80"/>
  <c r="J85" i="80"/>
  <c r="H100" i="80"/>
  <c r="J101" i="80"/>
  <c r="H34" i="80"/>
  <c r="J98" i="80"/>
  <c r="I95" i="80"/>
  <c r="I36" i="80"/>
  <c r="I102" i="80"/>
  <c r="I103" i="80"/>
  <c r="J95" i="80"/>
  <c r="I97" i="80"/>
  <c r="I32" i="80"/>
  <c r="I9" i="80"/>
  <c r="J36" i="80"/>
  <c r="J102" i="80"/>
  <c r="J103" i="80"/>
  <c r="I100" i="80"/>
  <c r="I99" i="80"/>
  <c r="J97" i="80"/>
  <c r="J9" i="80"/>
  <c r="J32" i="80"/>
  <c r="I34" i="80"/>
  <c r="I35" i="80"/>
  <c r="J100" i="80"/>
  <c r="J99" i="80"/>
  <c r="J34" i="80"/>
  <c r="J35" i="8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tc={F5F74B19-DCB6-4446-A8EB-B7D2F5613188}</author>
  </authors>
  <commentList>
    <comment ref="E519" authorId="0" shapeId="0" xr:uid="{00000000-0006-0000-0500-000001000000}">
      <text>
        <r>
          <rPr>
            <sz val="8"/>
            <rFont val="Arial"/>
            <family val="2"/>
          </rPr>
          <t>[Threaded comment]
Your version of Excel allows you to read this threaded comment; however, any edits to it will get removed if the file is opened in a newer version of Excel. Learn more: https://go.microsoft.com/fwlink/?linkid=870924
Comment:
    Liquiditeitsteun voor Covid-19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tc={C6A943C0-2AEF-4953-97DC-07EDC27DFD74}</author>
  </authors>
  <commentList>
    <comment ref="D166" authorId="0" shapeId="0" xr:uid="{00000000-0006-0000-0600-000001000000}">
      <text>
        <r>
          <rPr>
            <sz val="8"/>
            <rFont val="Arial"/>
            <family val="2"/>
          </rPr>
          <t>[Threaded comment]
Your version of Excel allows you to read this threaded comment; however, any edits to it will get removed if the file is opened in a newer version of Excel. Learn more: https://go.microsoft.com/fwlink/?linkid=870924
Comment:
    Liquiditeitsteun SXM</t>
        </r>
      </text>
    </comment>
  </commentList>
</comments>
</file>

<file path=xl/sharedStrings.xml><?xml version="1.0" encoding="utf-8"?>
<sst xmlns="http://schemas.openxmlformats.org/spreadsheetml/2006/main" count="7514" uniqueCount="834">
  <si>
    <t>Centrale Bank van Curaçao en Sint Maarten</t>
  </si>
  <si>
    <t>External Sector Statistics - Balance of Payments (BoP)</t>
  </si>
  <si>
    <t>Get access to a table</t>
  </si>
  <si>
    <t>Please click on the respective table in the first column "Current Label" in the sheet "Metadata".</t>
  </si>
  <si>
    <t>View additional periods</t>
  </si>
  <si>
    <t>In the respective table, please click on the plus ("+") sign above a year to view the quarterly data for that year.</t>
  </si>
  <si>
    <t>View further details of specific items</t>
  </si>
  <si>
    <t>Please check the sheet "Explanation".</t>
  </si>
  <si>
    <t>Data</t>
  </si>
  <si>
    <t>The data are compiled according to the Balance of Payments and International Investment Position Manual (BPM6) of the International Monetary Fund (IMF). The balance of payments of the monetary union of Curaçao and Sint Maarten is not equal to the sum of the balance of payments of the two countries because of transactions recorded at the monetary union level only.</t>
  </si>
  <si>
    <t>Print</t>
  </si>
  <si>
    <t>To print the Balance of Payments, we recommend to print as PDF.</t>
  </si>
  <si>
    <t>Ask questions or provide feedback</t>
  </si>
  <si>
    <r>
      <t>Please contact Dr. Dare, Head Data &amp; Statistics (</t>
    </r>
    <r>
      <rPr>
        <u/>
        <sz val="12"/>
        <rFont val="Museo Sans 300"/>
        <family val="3"/>
      </rPr>
      <t>s.dare@centralbank.cw</t>
    </r>
    <r>
      <rPr>
        <sz val="12"/>
        <rFont val="Museo Sans 300"/>
        <family val="3"/>
      </rPr>
      <t>).</t>
    </r>
  </si>
  <si>
    <t>We appreciate receiving feedback to continue increasing the user friendliness of our published statistical tables.</t>
  </si>
  <si>
    <t>Metadata Balance of Payments Tables</t>
  </si>
  <si>
    <t xml:space="preserve">Centrale Bank van Curaçao en Sint Maarten </t>
  </si>
  <si>
    <t>Current Label</t>
  </si>
  <si>
    <t>Former Label</t>
  </si>
  <si>
    <t>Unit of Measure</t>
  </si>
  <si>
    <t>Report Content</t>
  </si>
  <si>
    <t>Balance of Payments Monetary Union of Curaçao and Sint Maarten</t>
  </si>
  <si>
    <t>Table 1.8Union, Table 1.9Union, and Table 1.10Union</t>
  </si>
  <si>
    <t>NAf. million</t>
  </si>
  <si>
    <t>The economic transactions between residents of Curaçao and Sint Maarten and non-residents elsewhere over a specific period (e.g., a quarter or a year). The balance of payments includes the current, capital, and (net) financial account.</t>
  </si>
  <si>
    <t>Balance of Payments Curaçao</t>
  </si>
  <si>
    <t>Table 1.8Cur, Table 1.9Cur, and Table 1.10Cur</t>
  </si>
  <si>
    <t>The economic transactions between residents of Curaçao and non-residents elsewhere over a specific period. The balance of payments includes the current, capital, and (net) financial account.</t>
  </si>
  <si>
    <t>Balance of Payments Sint Maarten</t>
  </si>
  <si>
    <t>Table 1.8Sxm, Table 1.9Sxm, and Table 1.10Sxm</t>
  </si>
  <si>
    <t>The economic transactions between residents of Sint Maarten and non-residents elsewhere over a specific period. The balance of payments includes the current, capital, and (net) financial account.</t>
  </si>
  <si>
    <t>Explanation for Selected Components</t>
  </si>
  <si>
    <t>Percentages (%)</t>
  </si>
  <si>
    <t>The core set of Financial Soundness Indicators according to the International Monetary Fund (IMF). For further details, please access IMF's report as indicated below.</t>
  </si>
  <si>
    <t xml:space="preserve">The weighted average annual interest rates of commercial banks in Curaçao and Sint Maarten. </t>
  </si>
  <si>
    <t>NAf. million for the reserves, assets, and liabilities
Percentages (%) for the changes
Months for the import coverage</t>
  </si>
  <si>
    <t>The breakdown of international reserves and the import coverage of the monetary union of Curaçao and Sint Maarten. Preliminary figures are indicated with a star (*).</t>
  </si>
  <si>
    <t>The breakdown of total deposits and total loans in the monetary union of Curaçao and Sint Maarten. Deposits and loans between depository corporations are excluded to prevent double counting.</t>
  </si>
  <si>
    <t xml:space="preserve">The official legal interest rate is calculated as the pledging rate (official lending rate) plus 2 percentage points. </t>
  </si>
  <si>
    <t>Component</t>
  </si>
  <si>
    <t>Description</t>
  </si>
  <si>
    <t>Current account</t>
  </si>
  <si>
    <t xml:space="preserve">The sum of the trade balance (exports minus imports), the services balance (exports minus imports), the primary income balance (income minus expenditures), and the current transfers balance (income minus expenditures). </t>
  </si>
  <si>
    <t>Trade balance</t>
  </si>
  <si>
    <t xml:space="preserve">The difference between the export of merchandise (income) and the import of merchandise (expenditures). </t>
  </si>
  <si>
    <t>Services balance</t>
  </si>
  <si>
    <t xml:space="preserve">The difference between the export of services (income) and the import of services (expenditures). </t>
  </si>
  <si>
    <t>Income balance (also known as primary income balance)</t>
  </si>
  <si>
    <t xml:space="preserve">The difference between the inflow and outflow of income from capital and labor. </t>
  </si>
  <si>
    <t>Current transfers balance (also known as secondary income balance)</t>
  </si>
  <si>
    <t xml:space="preserve">The difference between the inflow and outflow of current transfers (e.g., workers' remittances). </t>
  </si>
  <si>
    <t>Capital account</t>
  </si>
  <si>
    <t>The difference between the inflow and outflow of capital transfers. This account registers mainly development aid.</t>
  </si>
  <si>
    <t>Net financial account</t>
  </si>
  <si>
    <t xml:space="preserve">The sum of the direct investment balance (assets minus liabilities), the portfolio investment balance (assets minus liabilities), the other investment balance (assets minus liabilities), and the reserves assets. </t>
  </si>
  <si>
    <t>Net errors and omissions</t>
  </si>
  <si>
    <t>The net financial account minus the sum of the current account and the capital account.</t>
  </si>
  <si>
    <t>Goods procured in ports</t>
  </si>
  <si>
    <t>Exports (income) and imports (expenditures) related to bunkering and catering services of primarily ships and aircrafts.</t>
  </si>
  <si>
    <t>Refining fee</t>
  </si>
  <si>
    <t xml:space="preserve">The compensation (income) that the Isla refinery received to cover operational expenses, such as rent and wages &amp; salaries. As of 2020, no amounts are reported because the refinery closed in December 2019. </t>
  </si>
  <si>
    <t xml:space="preserve">Repair on goods </t>
  </si>
  <si>
    <t>Exports (income) and imports (expenditures) related to the repair of capital goods, particularly ships and aircrafts.</t>
  </si>
  <si>
    <t>Other transportation</t>
  </si>
  <si>
    <t xml:space="preserve">Exports (income) and imports (expenditures) related to all other transportation services by air and sea, such as storage and warehousing, cargo handling, and commissions and agents' fees associated with passenger and freight transportation. </t>
  </si>
  <si>
    <t>Other services</t>
  </si>
  <si>
    <t>Exports (income) and imports (expenditures) related to other business services, such as operational leasing (rent), legal and management consulting services, advertising and marketing services, insurance and pension services, technical services, personal, cultural and recreational services, security and forensic services, translation and interpretation, photographic services, and cleaning services.</t>
  </si>
  <si>
    <t>Government services n.i.e.</t>
  </si>
  <si>
    <t>Exports (income) and imports (expenditures) related to all government services, such as transactions by embassies, consulates, military units (Royal Navy), other international organizations, and official entities located abroad. N.i.e. stands for not included elsewhere.</t>
  </si>
  <si>
    <t>Income on debt</t>
  </si>
  <si>
    <t>Income and expenditures related to interest on loans, specifically related to direct investments.</t>
  </si>
  <si>
    <t>Other investment</t>
  </si>
  <si>
    <t xml:space="preserve">Income and expenditures related to interest on deposits and loans that are not related to a direct investment relationship. </t>
  </si>
  <si>
    <t>Other income</t>
  </si>
  <si>
    <t>Income and expenditures related to other income transactions, primarily from the exploitation of natural resources, such as minerals, petroleum, and coal.</t>
  </si>
  <si>
    <t>Other government transfers</t>
  </si>
  <si>
    <t xml:space="preserve">Income and expenditures related to all other government transfers, such as payments for technical assistance and penalties. This also includes government transfers related to tuition fees of students living abroad. </t>
  </si>
  <si>
    <t>Workers' remittances</t>
  </si>
  <si>
    <t xml:space="preserve">Income from and expenditures to the country of origin of migrants who are employed and considered residents. </t>
  </si>
  <si>
    <t>Other current transfers</t>
  </si>
  <si>
    <t xml:space="preserve">Income and expenditures related to current transfers, such as premiums for and payouts from indemnity insurance contracts, personal donations to charity, inheritances and estate payments, tickets sold by and prizes won from lotteries, transfers by parents to their children studying abroad, medical interventions, alimony and other support remittances to or from family abroad, and payment of membership fees to international organizations. </t>
  </si>
  <si>
    <t>Other sectors</t>
  </si>
  <si>
    <t>All other sectors that are not the government sector, such as households and public and nonfinancial corporations. Please check the Excel file "Breakdown Deposits &amp; Loans" on the CBCS website for further details.</t>
  </si>
  <si>
    <t>Acquisition/disposal of non-produced non-financial assets</t>
  </si>
  <si>
    <t>Income and expenditures related to patents and copyrights.</t>
  </si>
  <si>
    <t>Direct investment</t>
  </si>
  <si>
    <t xml:space="preserve">Assets and liabilities related to capital participation of natural persons or legal entities and selling or buying of real estate by natural persons or legal entities. Loans between local and foreign subsidiaries, branches, and affiliates are also included. According to the BPM6, a direct investment involves a participation of at least 10 percent of the voting power. </t>
  </si>
  <si>
    <t>Portfolio investment</t>
  </si>
  <si>
    <t>Assets and liabilities related to equity and bonds. According to the BPM6, a portfolio investment involves a participation of less than 10 percent of the voting power.</t>
  </si>
  <si>
    <t>Money market instruments</t>
  </si>
  <si>
    <t>Assets and liabilities related to financial instruments, such as certificates of deposit, commercial papers, repurchase agreements (Repos), and bankers’ acceptances. These instruments are primarily used as short-term finance tools.</t>
  </si>
  <si>
    <t>Financial derivatives</t>
  </si>
  <si>
    <t>Assets and liabilities related to options, warrants, and swaps. These derivatives are primarily used as a security against possible risks and losses.</t>
  </si>
  <si>
    <t xml:space="preserve">Assets and liabilities related to other investment, such as trade credits and loans. </t>
  </si>
  <si>
    <t>Foreign exchange central banks</t>
  </si>
  <si>
    <t xml:space="preserve">Foreign exchange of the Centrale Bank van Curaçao en Sint Maarten held at central banks abroad, such as the Federal Reserve Bank and De Nederlandsche Bank. </t>
  </si>
  <si>
    <t>Foreign exchange deposit money banks</t>
  </si>
  <si>
    <t xml:space="preserve">Foreign exchange of the Centrale Bank van Curaçao en Sint Maarten held at commercial banks abroad, such as Royal Bank of Canada and Toronto Dominion Bank. </t>
  </si>
  <si>
    <t>Other claims</t>
  </si>
  <si>
    <t>Investments of the Centrale Bank van Curaçao en Sint Maarten, especially in securities.</t>
  </si>
  <si>
    <t>Quarter 1</t>
  </si>
  <si>
    <t>Quarter 2</t>
  </si>
  <si>
    <t>Quarter 3</t>
  </si>
  <si>
    <t>Quarter 4</t>
  </si>
  <si>
    <t>Merchandise exports</t>
  </si>
  <si>
    <t>General merchandise</t>
  </si>
  <si>
    <t>Oil products</t>
  </si>
  <si>
    <t>Merchandise imports</t>
  </si>
  <si>
    <t>Manufacturing services exports</t>
  </si>
  <si>
    <t>Manufacturing services imports</t>
  </si>
  <si>
    <t>Repair on goods exports</t>
  </si>
  <si>
    <t>Repair on goods imports</t>
  </si>
  <si>
    <t>Transportation exports</t>
  </si>
  <si>
    <t>Sea transport</t>
  </si>
  <si>
    <t>Passenger</t>
  </si>
  <si>
    <t>Freight</t>
  </si>
  <si>
    <t>Other</t>
  </si>
  <si>
    <t>Air transport</t>
  </si>
  <si>
    <t xml:space="preserve">Postal and courier services </t>
  </si>
  <si>
    <t>Transportation imports</t>
  </si>
  <si>
    <t>Travel exports</t>
  </si>
  <si>
    <t>Travel imports</t>
  </si>
  <si>
    <t>Other services exports</t>
  </si>
  <si>
    <t>Communication</t>
  </si>
  <si>
    <t>Construction</t>
  </si>
  <si>
    <t>International financial and business services</t>
  </si>
  <si>
    <t>Computer and information services</t>
  </si>
  <si>
    <t>Other services imports</t>
  </si>
  <si>
    <t>Income balance</t>
  </si>
  <si>
    <t>Labor income</t>
  </si>
  <si>
    <t>Labor expenditures</t>
  </si>
  <si>
    <t>Investment income</t>
  </si>
  <si>
    <t>Dividends and distributed profits</t>
  </si>
  <si>
    <t>Reinvested earnings</t>
  </si>
  <si>
    <t xml:space="preserve">Income on debt </t>
  </si>
  <si>
    <t>Income on equity</t>
  </si>
  <si>
    <t>Income on bonds, notes and money market instruments</t>
  </si>
  <si>
    <t>Investment expenditures</t>
  </si>
  <si>
    <t>Other expenditures</t>
  </si>
  <si>
    <t>Current transfers balance</t>
  </si>
  <si>
    <t>General government income</t>
  </si>
  <si>
    <t>Taxes</t>
  </si>
  <si>
    <t>General government expenditures</t>
  </si>
  <si>
    <t>Other sectors income</t>
  </si>
  <si>
    <t xml:space="preserve">Workers' remittances </t>
  </si>
  <si>
    <t>Other sectors expenditures</t>
  </si>
  <si>
    <t>Capital transfers</t>
  </si>
  <si>
    <t>Development aid</t>
  </si>
  <si>
    <t>Tangible and intangible assets acquisition</t>
  </si>
  <si>
    <t>Tangible and intangible assets disposal</t>
  </si>
  <si>
    <t>Assets</t>
  </si>
  <si>
    <t>Direct investment abroad</t>
  </si>
  <si>
    <t>Equity capital</t>
  </si>
  <si>
    <t>Other capital</t>
  </si>
  <si>
    <t>Liabilities</t>
  </si>
  <si>
    <t>Direct investment in Curaçao and Sint Maarten</t>
  </si>
  <si>
    <t>Equity securities</t>
  </si>
  <si>
    <t>Debt securities</t>
  </si>
  <si>
    <t>Bonds and notes</t>
  </si>
  <si>
    <t>Trade credit</t>
  </si>
  <si>
    <t>Extended credit on exports</t>
  </si>
  <si>
    <t>Advance payments made on imports</t>
  </si>
  <si>
    <t>Loans</t>
  </si>
  <si>
    <t>New loans provided to abroad</t>
  </si>
  <si>
    <t>Repayments on loans extended abroad</t>
  </si>
  <si>
    <t>Currency deposits</t>
  </si>
  <si>
    <t>Other assets</t>
  </si>
  <si>
    <t>Long term</t>
  </si>
  <si>
    <t>Short term</t>
  </si>
  <si>
    <t>Received credit on imports</t>
  </si>
  <si>
    <t>Advance payments received on exports</t>
  </si>
  <si>
    <t>New loans received from abroad</t>
  </si>
  <si>
    <t>Repayments on loans received from abroad</t>
  </si>
  <si>
    <t>Other liabilities</t>
  </si>
  <si>
    <t>Reserves assets</t>
  </si>
  <si>
    <t>Foreign exchange</t>
  </si>
  <si>
    <t>Central banks</t>
  </si>
  <si>
    <t>Deposit money banks</t>
  </si>
  <si>
    <t>Direct investment in Curaçao</t>
  </si>
  <si>
    <t>Direct investment in Sint Maarten</t>
  </si>
  <si>
    <t>Transaction Code</t>
  </si>
  <si>
    <t>Island: 3 - Sint Maarten</t>
  </si>
  <si>
    <t/>
  </si>
  <si>
    <t>Debit</t>
  </si>
  <si>
    <t>2019-Q2</t>
  </si>
  <si>
    <t>2020-Q1</t>
  </si>
  <si>
    <t>2021-Q2</t>
  </si>
  <si>
    <t>2021-Q3</t>
  </si>
  <si>
    <t>2021-Q4</t>
  </si>
  <si>
    <t>10</t>
  </si>
  <si>
    <t xml:space="preserve">Merchanting </t>
  </si>
  <si>
    <t>Total</t>
  </si>
  <si>
    <t>Credit</t>
  </si>
  <si>
    <t>Island: 1 - Curacao</t>
  </si>
  <si>
    <t>2019-Q1</t>
  </si>
  <si>
    <t>2019-Q3</t>
  </si>
  <si>
    <t>BALANCE OF PAYMENTS UNION CURACAO &amp; SINT MAARTEN</t>
  </si>
  <si>
    <t>CORRECTIONS IN CURRENT ACCOUNT IN 2019 Q2</t>
  </si>
  <si>
    <t>I</t>
  </si>
  <si>
    <t>II</t>
  </si>
  <si>
    <t>III</t>
  </si>
  <si>
    <t>IV</t>
  </si>
  <si>
    <t xml:space="preserve">CURRENT ACCOUNT </t>
  </si>
  <si>
    <t>TRADE BALANCE</t>
  </si>
  <si>
    <t>MERCHANDISE EXPORTS</t>
  </si>
  <si>
    <t>MERCHANDISE IMPORTS</t>
  </si>
  <si>
    <t>SERVICE BALANCE</t>
  </si>
  <si>
    <t>TRANSPORTATION : debit</t>
  </si>
  <si>
    <t>TRANSPORTATION : credit</t>
  </si>
  <si>
    <t>OTHER SERVICES : debit</t>
  </si>
  <si>
    <t>OTHER SERVICES : credit</t>
  </si>
  <si>
    <t>INCOME BALANCE</t>
  </si>
  <si>
    <t>INVESTMENT INCOME : debit</t>
  </si>
  <si>
    <t>INVESTMENT INCOME : credit</t>
  </si>
  <si>
    <t>CURRENT TRANSFERS BALANCE</t>
  </si>
  <si>
    <t>GENERAL GOVERNMENT: debit</t>
  </si>
  <si>
    <t>OTHERS SECTORS : debit</t>
  </si>
  <si>
    <t>OTHERS SECTORS : credit</t>
  </si>
  <si>
    <t>CAPITAL ACCOUNT</t>
  </si>
  <si>
    <t>CAPITAL TRANSFERS</t>
  </si>
  <si>
    <t xml:space="preserve">ACQUISITION/DISPOSAL OF NON-PRODUCED NON-FINANCIAL ASSETS </t>
  </si>
  <si>
    <t>FINANCIAL ACCOUNT (NET)</t>
  </si>
  <si>
    <t>DIRECT INVESTMENT</t>
  </si>
  <si>
    <t>PORTFOLIO INVESTMENT</t>
  </si>
  <si>
    <t>OTHER INVESTMENT</t>
  </si>
  <si>
    <t>RESERVES ASSETS 1)</t>
  </si>
  <si>
    <t>NET ERRORS AND OMISSIONS</t>
  </si>
  <si>
    <t>BALANCE OF PAYMENTS UNION CURAÇAO &amp; SINT MAARTEN:</t>
  </si>
  <si>
    <t>BREAKDOWN OF SOME SELECTED CURRENT PAYMENTS</t>
  </si>
  <si>
    <t>CORRECTIONS IN MERCHANDISE IMPORTS 2018 Q1 AND ONWARDS</t>
  </si>
  <si>
    <t>MERCHANDISE EXPORT</t>
  </si>
  <si>
    <t xml:space="preserve"> -Curacao</t>
  </si>
  <si>
    <t xml:space="preserve"> -Sint Maarten</t>
  </si>
  <si>
    <t>MERCHANDISE IMPORT</t>
  </si>
  <si>
    <t>TRAVEL EXPORT</t>
  </si>
  <si>
    <t>TRAVEL IMPORT</t>
  </si>
  <si>
    <t>TRANSPORTATION : export</t>
  </si>
  <si>
    <t>TRANSPORTATION : import</t>
  </si>
  <si>
    <t>INVESTMENT INCOME</t>
  </si>
  <si>
    <t>Direct investment income</t>
  </si>
  <si>
    <t>Portfolio investment income</t>
  </si>
  <si>
    <t>INVESTMENT EXPENDITURES</t>
  </si>
  <si>
    <t>BREAKDOWN OF SOME SELECTED CAPITAL PAYMENTS</t>
  </si>
  <si>
    <t>NO CORRECTIONS NEEDED</t>
  </si>
  <si>
    <t>Other assets, of which:</t>
  </si>
  <si>
    <t>Other liabillities, of which:</t>
  </si>
  <si>
    <t>BALANCE OF PAYMENTS CURACAO</t>
  </si>
  <si>
    <t>BALANCE OF PAYMENTS CURAÇAO</t>
  </si>
  <si>
    <t xml:space="preserve">BALANCE OF PAYMENTS CURAÇAO </t>
  </si>
  <si>
    <t>BALANCE OF PAYMENTS SINT MAARTEN</t>
  </si>
  <si>
    <t>BALANCE OF PAYMENTS SINT MAARTEN:</t>
  </si>
  <si>
    <t>Balance of Payments by Geographical Area Curaçao</t>
  </si>
  <si>
    <t>North America</t>
  </si>
  <si>
    <t>Europe</t>
  </si>
  <si>
    <t>Central and South America</t>
  </si>
  <si>
    <t>Caribbean</t>
  </si>
  <si>
    <t>Asia</t>
  </si>
  <si>
    <t>United States</t>
  </si>
  <si>
    <t>Canada</t>
  </si>
  <si>
    <t>Netherlands</t>
  </si>
  <si>
    <t>Venezuela</t>
  </si>
  <si>
    <t>Aruba</t>
  </si>
  <si>
    <t>Japan</t>
  </si>
  <si>
    <t>Rest of the world</t>
  </si>
  <si>
    <t>Merchandise</t>
  </si>
  <si>
    <t>Transportation</t>
  </si>
  <si>
    <t>Travel</t>
  </si>
  <si>
    <t>Primary income</t>
  </si>
  <si>
    <t>Current transfers</t>
  </si>
  <si>
    <t>Financial account</t>
  </si>
  <si>
    <t>Total debit</t>
  </si>
  <si>
    <t>Total credit</t>
  </si>
  <si>
    <t>BALANCE OF PAYMENTS CURACAO:</t>
  </si>
  <si>
    <t>Table 1.12CurA</t>
  </si>
  <si>
    <t>GEOGRAPHICAL SURVEY</t>
  </si>
  <si>
    <t>EUROPE</t>
  </si>
  <si>
    <t xml:space="preserve">CENTRAL &amp; SOUTH AMERICA </t>
  </si>
  <si>
    <t>USA</t>
  </si>
  <si>
    <t>Other E.U.</t>
  </si>
  <si>
    <t>Other European Countries</t>
  </si>
  <si>
    <t>Other C.S.A. Countries</t>
  </si>
  <si>
    <t>Other Asian Countries</t>
  </si>
  <si>
    <t>Rest of the World</t>
  </si>
  <si>
    <t>(1)</t>
  </si>
  <si>
    <t>(2)</t>
  </si>
  <si>
    <t>(3)</t>
  </si>
  <si>
    <t>(4)</t>
  </si>
  <si>
    <t>(5)</t>
  </si>
  <si>
    <t>(6)</t>
  </si>
  <si>
    <t>(7)</t>
  </si>
  <si>
    <t>(8)</t>
  </si>
  <si>
    <t>(9)</t>
  </si>
  <si>
    <t>(10)</t>
  </si>
  <si>
    <t>(11)</t>
  </si>
  <si>
    <t>(12)</t>
  </si>
  <si>
    <t>(13)</t>
  </si>
  <si>
    <t>Other Services</t>
  </si>
  <si>
    <t>Income</t>
  </si>
  <si>
    <t>Current Transfers</t>
  </si>
  <si>
    <t>Capital Transfers</t>
  </si>
  <si>
    <t>Direct Investment</t>
  </si>
  <si>
    <t>Portfolio Investment</t>
  </si>
  <si>
    <t>Other Investment</t>
  </si>
  <si>
    <t>Figures may not add up due to rounding.</t>
  </si>
  <si>
    <t>Balance of Payments by Geographical Area Sint Maarten</t>
  </si>
  <si>
    <t>January 10, 2022</t>
  </si>
  <si>
    <t>2021-IV</t>
  </si>
  <si>
    <t>Other North 
America</t>
  </si>
  <si>
    <t>Other Europe</t>
  </si>
  <si>
    <t>Other Central and 
South America</t>
  </si>
  <si>
    <t>Other Caribbean</t>
  </si>
  <si>
    <t>Other Asia</t>
  </si>
  <si>
    <t>Balance of Payments by Economic Activity Curaçao</t>
  </si>
  <si>
    <t xml:space="preserve">   Merchandise</t>
  </si>
  <si>
    <t>Portolio investment</t>
  </si>
  <si>
    <t>Net</t>
  </si>
  <si>
    <t>Agriculture and fishing</t>
  </si>
  <si>
    <t xml:space="preserve">Mining </t>
  </si>
  <si>
    <t>Manufacturing</t>
  </si>
  <si>
    <t>Food and textiles</t>
  </si>
  <si>
    <t>Chemicals and petrol products</t>
  </si>
  <si>
    <t>Manufacturing transportation equipment (ship repair)</t>
  </si>
  <si>
    <t>Electricity, gas, and water</t>
  </si>
  <si>
    <t>Wholesale and retail trade</t>
  </si>
  <si>
    <t>Restaurants and hotels</t>
  </si>
  <si>
    <t>Transport, storage, and communication</t>
  </si>
  <si>
    <t>Financing, insurance, real estate and business services</t>
  </si>
  <si>
    <t>Offshore and other services</t>
  </si>
  <si>
    <t>Community and social services</t>
  </si>
  <si>
    <t>Activities not classified elsewhere</t>
  </si>
  <si>
    <t>Balance of Payments by Economic Activity Sint Maarten</t>
  </si>
  <si>
    <t xml:space="preserve">GOVERNMENT OF CURACAO: </t>
  </si>
  <si>
    <t>Table 2.3A</t>
  </si>
  <si>
    <t>SUPPLEMENTARY FINANCIAL DATA</t>
  </si>
  <si>
    <t>Treasury Paper</t>
  </si>
  <si>
    <t>Interest free loan</t>
  </si>
  <si>
    <t>End of:</t>
  </si>
  <si>
    <t>Bill and notes</t>
  </si>
  <si>
    <t>Bonds</t>
  </si>
  <si>
    <t>Zero Coupon</t>
  </si>
  <si>
    <t>-</t>
  </si>
  <si>
    <t>1995-I</t>
  </si>
  <si>
    <t>1995-II</t>
  </si>
  <si>
    <t>1995-III</t>
  </si>
  <si>
    <t>1995-IV</t>
  </si>
  <si>
    <t>1996-I</t>
  </si>
  <si>
    <t>1996-II</t>
  </si>
  <si>
    <t>1996-III</t>
  </si>
  <si>
    <t>1996-IV</t>
  </si>
  <si>
    <t>1997-I</t>
  </si>
  <si>
    <t>1997-II</t>
  </si>
  <si>
    <t>1997-III</t>
  </si>
  <si>
    <t>1997-IV</t>
  </si>
  <si>
    <t>1998-I</t>
  </si>
  <si>
    <t>1998-II</t>
  </si>
  <si>
    <t>1998-III</t>
  </si>
  <si>
    <t>1998-IV</t>
  </si>
  <si>
    <t>1999-I</t>
  </si>
  <si>
    <t>1999-II</t>
  </si>
  <si>
    <t>1999-III</t>
  </si>
  <si>
    <t>1999-IV</t>
  </si>
  <si>
    <t>2000-I</t>
  </si>
  <si>
    <t>2000-II</t>
  </si>
  <si>
    <t>2000-III</t>
  </si>
  <si>
    <t>2000-IV</t>
  </si>
  <si>
    <t>2001-I</t>
  </si>
  <si>
    <t>2001-II</t>
  </si>
  <si>
    <t>2001-III</t>
  </si>
  <si>
    <t>2001-IV</t>
  </si>
  <si>
    <t>2002-I</t>
  </si>
  <si>
    <t>2002-II</t>
  </si>
  <si>
    <t>2002-III</t>
  </si>
  <si>
    <t>2002-IV</t>
  </si>
  <si>
    <t>2003-I</t>
  </si>
  <si>
    <t>2003-II</t>
  </si>
  <si>
    <t>2003-III</t>
  </si>
  <si>
    <t>2003-IV</t>
  </si>
  <si>
    <t>2004-I</t>
  </si>
  <si>
    <t>2004-II</t>
  </si>
  <si>
    <t>2004-III</t>
  </si>
  <si>
    <t>2004-IV</t>
  </si>
  <si>
    <t>2005-I</t>
  </si>
  <si>
    <t>2005-II</t>
  </si>
  <si>
    <t>2005-III</t>
  </si>
  <si>
    <t>2005-IV</t>
  </si>
  <si>
    <t>2006-I</t>
  </si>
  <si>
    <t>2006-II</t>
  </si>
  <si>
    <t>2006-III</t>
  </si>
  <si>
    <t>2006-IV</t>
  </si>
  <si>
    <t>2007-I</t>
  </si>
  <si>
    <t>2007-II</t>
  </si>
  <si>
    <t>2007-III</t>
  </si>
  <si>
    <t>2007-IV</t>
  </si>
  <si>
    <t>2008-I</t>
  </si>
  <si>
    <t>2008-II</t>
  </si>
  <si>
    <t>2008-III</t>
  </si>
  <si>
    <t>2008-IV</t>
  </si>
  <si>
    <t>2009-I</t>
  </si>
  <si>
    <t>2009-II</t>
  </si>
  <si>
    <t>2009-III</t>
  </si>
  <si>
    <t>2009-IV</t>
  </si>
  <si>
    <t>2010-I</t>
  </si>
  <si>
    <t>2010-II</t>
  </si>
  <si>
    <t>2010-III</t>
  </si>
  <si>
    <t>2010-IV</t>
  </si>
  <si>
    <t>2011-I</t>
  </si>
  <si>
    <t>2011-II</t>
  </si>
  <si>
    <t>2011-III</t>
  </si>
  <si>
    <t>2011-IV</t>
  </si>
  <si>
    <t>2012-I</t>
  </si>
  <si>
    <t>2012-II</t>
  </si>
  <si>
    <t>2012-III</t>
  </si>
  <si>
    <t>2012-IV</t>
  </si>
  <si>
    <t>2013-I</t>
  </si>
  <si>
    <t>2013-II</t>
  </si>
  <si>
    <t>2013-III</t>
  </si>
  <si>
    <t>2013-IV</t>
  </si>
  <si>
    <t>2014-I</t>
  </si>
  <si>
    <t>2014-II</t>
  </si>
  <si>
    <t>2014-III</t>
  </si>
  <si>
    <t>2014-IV</t>
  </si>
  <si>
    <t>2015-I</t>
  </si>
  <si>
    <t>2015-II</t>
  </si>
  <si>
    <t>2015-III</t>
  </si>
  <si>
    <t>2015-IV</t>
  </si>
  <si>
    <t>2016-I</t>
  </si>
  <si>
    <t>2016-II</t>
  </si>
  <si>
    <t>2016-III</t>
  </si>
  <si>
    <t>2016-IV</t>
  </si>
  <si>
    <t>2017-I</t>
  </si>
  <si>
    <t>2017-II</t>
  </si>
  <si>
    <t>2017-III</t>
  </si>
  <si>
    <t>2017-IV</t>
  </si>
  <si>
    <t>2018-I</t>
  </si>
  <si>
    <t>2018-II</t>
  </si>
  <si>
    <t>2018-III</t>
  </si>
  <si>
    <t>2018-IV</t>
  </si>
  <si>
    <t>2019-I</t>
  </si>
  <si>
    <t>2019-II</t>
  </si>
  <si>
    <t>2019-III</t>
  </si>
  <si>
    <t>2019-IV</t>
  </si>
  <si>
    <t>2020-I</t>
  </si>
  <si>
    <t>2020-II</t>
  </si>
  <si>
    <t>2020-III</t>
  </si>
  <si>
    <t>2020-IV</t>
  </si>
  <si>
    <t>2021-I</t>
  </si>
  <si>
    <t>2021-II</t>
  </si>
  <si>
    <t>2021-III</t>
  </si>
  <si>
    <t>1995-Jan</t>
  </si>
  <si>
    <t>1995-Feb</t>
  </si>
  <si>
    <t>1995-Mar</t>
  </si>
  <si>
    <t>1995-Apr</t>
  </si>
  <si>
    <t>1995-May</t>
  </si>
  <si>
    <t>1995-Jun</t>
  </si>
  <si>
    <t>1995-Jul</t>
  </si>
  <si>
    <t>1995-Aug</t>
  </si>
  <si>
    <t>1995-Sep</t>
  </si>
  <si>
    <t>1995-Oct</t>
  </si>
  <si>
    <t>1995-Nov</t>
  </si>
  <si>
    <t>1995-Dec</t>
  </si>
  <si>
    <t>1996-Jan</t>
  </si>
  <si>
    <t>1996-Feb</t>
  </si>
  <si>
    <t>1996-Mar</t>
  </si>
  <si>
    <t>1996-Apr</t>
  </si>
  <si>
    <t>1996-May</t>
  </si>
  <si>
    <t>1996-Jun</t>
  </si>
  <si>
    <t>1996-Jul</t>
  </si>
  <si>
    <t>1996-Aug</t>
  </si>
  <si>
    <t>1996-Sep</t>
  </si>
  <si>
    <t>1996-Oct</t>
  </si>
  <si>
    <t>1996-Nov</t>
  </si>
  <si>
    <t>1996-Dec</t>
  </si>
  <si>
    <t>1997-Jan</t>
  </si>
  <si>
    <t>1997-Feb</t>
  </si>
  <si>
    <t>1997-Mar</t>
  </si>
  <si>
    <t>1997-Apr</t>
  </si>
  <si>
    <t>1997-May</t>
  </si>
  <si>
    <t>1997-Jun</t>
  </si>
  <si>
    <t>1997-Jul</t>
  </si>
  <si>
    <t>1997-Aug</t>
  </si>
  <si>
    <t>1997-Sep</t>
  </si>
  <si>
    <t>1997-Oct</t>
  </si>
  <si>
    <t>1997-Nov</t>
  </si>
  <si>
    <t>1997-Dec</t>
  </si>
  <si>
    <t>1998-Jan</t>
  </si>
  <si>
    <t>1998-Feb</t>
  </si>
  <si>
    <t>1998-Mar</t>
  </si>
  <si>
    <t>1998-Apr</t>
  </si>
  <si>
    <t>1998-May</t>
  </si>
  <si>
    <t>1998-Jun</t>
  </si>
  <si>
    <t>1998-Jul</t>
  </si>
  <si>
    <t>1998-Aug</t>
  </si>
  <si>
    <t>1998-Sep</t>
  </si>
  <si>
    <t>1998-Oct</t>
  </si>
  <si>
    <t>1998-Nov</t>
  </si>
  <si>
    <t>1998-Dec</t>
  </si>
  <si>
    <t>1999-Jan</t>
  </si>
  <si>
    <t>1999-Feb</t>
  </si>
  <si>
    <t>1999-Mar</t>
  </si>
  <si>
    <t>1999-Apr</t>
  </si>
  <si>
    <t>1999-May</t>
  </si>
  <si>
    <t>1999-Jun</t>
  </si>
  <si>
    <t>1999-Jul</t>
  </si>
  <si>
    <t>1999-Aug</t>
  </si>
  <si>
    <t>1999-Sep</t>
  </si>
  <si>
    <t>1999-Oct</t>
  </si>
  <si>
    <t>1999-Nov</t>
  </si>
  <si>
    <t>1999-Dec</t>
  </si>
  <si>
    <t>2000-Jan</t>
  </si>
  <si>
    <t>2000-Feb</t>
  </si>
  <si>
    <t>2000-Mar</t>
  </si>
  <si>
    <t>2000-Apr</t>
  </si>
  <si>
    <t>2000-May</t>
  </si>
  <si>
    <t>2000-Jun</t>
  </si>
  <si>
    <t>2000-Jul</t>
  </si>
  <si>
    <t>2000-Aug</t>
  </si>
  <si>
    <t>2000-Sep</t>
  </si>
  <si>
    <t>2000-Oct</t>
  </si>
  <si>
    <t>2000-Nov</t>
  </si>
  <si>
    <t>2000-Dec</t>
  </si>
  <si>
    <t>2001-Jan</t>
  </si>
  <si>
    <t>2001-Feb</t>
  </si>
  <si>
    <t>2001-Mar</t>
  </si>
  <si>
    <t>2001-Apr</t>
  </si>
  <si>
    <t>2001-May</t>
  </si>
  <si>
    <t>2001-Jun</t>
  </si>
  <si>
    <t>2001-Jul</t>
  </si>
  <si>
    <t>2001-Aug</t>
  </si>
  <si>
    <t>2001-Sep</t>
  </si>
  <si>
    <t>2001-Oct</t>
  </si>
  <si>
    <t>2001-Nov</t>
  </si>
  <si>
    <t>2001-Dec</t>
  </si>
  <si>
    <t>2002-Jan</t>
  </si>
  <si>
    <t>2002-Feb</t>
  </si>
  <si>
    <t>2002-Mar</t>
  </si>
  <si>
    <t>2002-Apr</t>
  </si>
  <si>
    <t>2002-May</t>
  </si>
  <si>
    <t>2002-Jun</t>
  </si>
  <si>
    <t>2002-Jul</t>
  </si>
  <si>
    <t>2002-Aug</t>
  </si>
  <si>
    <t>2002-Sep</t>
  </si>
  <si>
    <t>2002-Oct</t>
  </si>
  <si>
    <t>2002-Nov</t>
  </si>
  <si>
    <t>2002-Dec</t>
  </si>
  <si>
    <t>2003-Jan</t>
  </si>
  <si>
    <t>2003-Feb</t>
  </si>
  <si>
    <t>2003-Mar</t>
  </si>
  <si>
    <t>2003-Apr</t>
  </si>
  <si>
    <t>2003-May</t>
  </si>
  <si>
    <t>2003-Jun</t>
  </si>
  <si>
    <t>2003-Jul</t>
  </si>
  <si>
    <t>2003-Aug</t>
  </si>
  <si>
    <t>2003-Sep</t>
  </si>
  <si>
    <t>2003-Oct</t>
  </si>
  <si>
    <t>2003-Nov</t>
  </si>
  <si>
    <t>2003-Dec</t>
  </si>
  <si>
    <t>2004-Jan</t>
  </si>
  <si>
    <t>2004-Feb</t>
  </si>
  <si>
    <t>2004-Mar</t>
  </si>
  <si>
    <t>2004-Apr</t>
  </si>
  <si>
    <t>2004-May</t>
  </si>
  <si>
    <t>2004-Jun</t>
  </si>
  <si>
    <t>2004-Jul</t>
  </si>
  <si>
    <t>2004-Aug</t>
  </si>
  <si>
    <t>2004-Sep</t>
  </si>
  <si>
    <t>2004-Oct</t>
  </si>
  <si>
    <t>2004-Nov</t>
  </si>
  <si>
    <t>2004-Dec</t>
  </si>
  <si>
    <t>2005-Jan</t>
  </si>
  <si>
    <t>2005-Feb</t>
  </si>
  <si>
    <t>2005-Mar</t>
  </si>
  <si>
    <t>2005-Apr</t>
  </si>
  <si>
    <t>2005-May</t>
  </si>
  <si>
    <t>2005-Jun</t>
  </si>
  <si>
    <t>2005-Jul</t>
  </si>
  <si>
    <t>2005-Aug</t>
  </si>
  <si>
    <t>2005-Sep</t>
  </si>
  <si>
    <t>2005-Oct</t>
  </si>
  <si>
    <t>2005-Nov</t>
  </si>
  <si>
    <t>2005-Dec</t>
  </si>
  <si>
    <t>2006-Jan</t>
  </si>
  <si>
    <t>2006-Feb</t>
  </si>
  <si>
    <t>2006-Mar</t>
  </si>
  <si>
    <t>2006-Apr</t>
  </si>
  <si>
    <t>2006-May</t>
  </si>
  <si>
    <t>2006-Jun</t>
  </si>
  <si>
    <t>2006-Jul</t>
  </si>
  <si>
    <t>2006-Aug</t>
  </si>
  <si>
    <t>2006-Sep</t>
  </si>
  <si>
    <t>2006-Oct</t>
  </si>
  <si>
    <t>2006-Nov</t>
  </si>
  <si>
    <t>2006-Dec</t>
  </si>
  <si>
    <t>2007-Jan</t>
  </si>
  <si>
    <t>2007-Feb</t>
  </si>
  <si>
    <t>2007-Mar</t>
  </si>
  <si>
    <t>2007-Apr</t>
  </si>
  <si>
    <t>2007-May</t>
  </si>
  <si>
    <t>2007-Jun</t>
  </si>
  <si>
    <t>2007-Jul</t>
  </si>
  <si>
    <t>2007-Aug</t>
  </si>
  <si>
    <t>2007-Sep</t>
  </si>
  <si>
    <t>2007-Oct</t>
  </si>
  <si>
    <t>2007-Nov</t>
  </si>
  <si>
    <t>2007-Dec</t>
  </si>
  <si>
    <t>2008-Jan</t>
  </si>
  <si>
    <t>2008-Feb</t>
  </si>
  <si>
    <t>2008-Mar</t>
  </si>
  <si>
    <t>2008-Apr</t>
  </si>
  <si>
    <t>2008-May</t>
  </si>
  <si>
    <t>2008-Jun</t>
  </si>
  <si>
    <t>2008-Jul</t>
  </si>
  <si>
    <t>2008-Aug</t>
  </si>
  <si>
    <t>2008-Sep</t>
  </si>
  <si>
    <t>2008-Oct</t>
  </si>
  <si>
    <t>2008-Nov</t>
  </si>
  <si>
    <t>2008-Dec</t>
  </si>
  <si>
    <t>2009-Jan</t>
  </si>
  <si>
    <t>2009-Feb</t>
  </si>
  <si>
    <t>2009-Mar</t>
  </si>
  <si>
    <t>2009-Apr</t>
  </si>
  <si>
    <t>2009-May</t>
  </si>
  <si>
    <t>2009-Jun</t>
  </si>
  <si>
    <t>2009-Jul</t>
  </si>
  <si>
    <t>2009-Aug</t>
  </si>
  <si>
    <t>2009-Sep</t>
  </si>
  <si>
    <t>2009-Oct</t>
  </si>
  <si>
    <t>2009-Nov</t>
  </si>
  <si>
    <t>2009-Dec</t>
  </si>
  <si>
    <t>2010-Jan</t>
  </si>
  <si>
    <t>2010-Feb</t>
  </si>
  <si>
    <t>2010-Mar</t>
  </si>
  <si>
    <t>2010-Apr</t>
  </si>
  <si>
    <t>2010-May</t>
  </si>
  <si>
    <t>2010-Jun</t>
  </si>
  <si>
    <t>2010-Jul</t>
  </si>
  <si>
    <t>2010-Aug</t>
  </si>
  <si>
    <t>2010-Sep</t>
  </si>
  <si>
    <t>2010-Oct</t>
  </si>
  <si>
    <t>2010-Nov</t>
  </si>
  <si>
    <t>2010-Dec</t>
  </si>
  <si>
    <t>2011-Jan</t>
  </si>
  <si>
    <t>2011-Feb</t>
  </si>
  <si>
    <t>2011-Mar</t>
  </si>
  <si>
    <t>2011-Apr</t>
  </si>
  <si>
    <t>2011-May</t>
  </si>
  <si>
    <t>2011-Jun</t>
  </si>
  <si>
    <t>2011-Jul</t>
  </si>
  <si>
    <t>2011-Aug</t>
  </si>
  <si>
    <t>2011-Sep</t>
  </si>
  <si>
    <t>2011-Oct</t>
  </si>
  <si>
    <t>2011-Nov</t>
  </si>
  <si>
    <t>2011-Dec</t>
  </si>
  <si>
    <t>2012-Jan</t>
  </si>
  <si>
    <t>2012-Feb</t>
  </si>
  <si>
    <t>2012-Mar</t>
  </si>
  <si>
    <t>2012-Apr</t>
  </si>
  <si>
    <t>2012-May</t>
  </si>
  <si>
    <t>2012-Jun</t>
  </si>
  <si>
    <t>2012-Jul</t>
  </si>
  <si>
    <t>2012-Aug</t>
  </si>
  <si>
    <t>2012-Sep</t>
  </si>
  <si>
    <t>2012-Oct</t>
  </si>
  <si>
    <t>2012-Nov</t>
  </si>
  <si>
    <t>2012-Dec</t>
  </si>
  <si>
    <t>2013-Jan</t>
  </si>
  <si>
    <t>2013-Feb</t>
  </si>
  <si>
    <t>2013-Mar</t>
  </si>
  <si>
    <t>2013-Apr</t>
  </si>
  <si>
    <t>2013-May</t>
  </si>
  <si>
    <t>2013-Jun</t>
  </si>
  <si>
    <t>2013-Jul</t>
  </si>
  <si>
    <t>2013-Aug</t>
  </si>
  <si>
    <t>2013-Sep</t>
  </si>
  <si>
    <t>2013-Oct</t>
  </si>
  <si>
    <t>2013-Nov</t>
  </si>
  <si>
    <t>2013-Dec</t>
  </si>
  <si>
    <t>2014-Jan</t>
  </si>
  <si>
    <t>2014-Feb</t>
  </si>
  <si>
    <t>2014-Mar</t>
  </si>
  <si>
    <t>2014-Apr</t>
  </si>
  <si>
    <t>2014-May</t>
  </si>
  <si>
    <t>2014-Jun</t>
  </si>
  <si>
    <t>2014-Jul</t>
  </si>
  <si>
    <t>2014-Aug</t>
  </si>
  <si>
    <t>2014-Sep</t>
  </si>
  <si>
    <t>2014-Oct</t>
  </si>
  <si>
    <t>2014-Nov</t>
  </si>
  <si>
    <t>2014-Dec</t>
  </si>
  <si>
    <t>2015-Jan</t>
  </si>
  <si>
    <t>2015-Feb</t>
  </si>
  <si>
    <t>2015-Mar</t>
  </si>
  <si>
    <t>2015-Apr</t>
  </si>
  <si>
    <t>2015-May</t>
  </si>
  <si>
    <t>2015-Jun</t>
  </si>
  <si>
    <t>2015-Jul</t>
  </si>
  <si>
    <t>2015-Aug</t>
  </si>
  <si>
    <t>2015-Sep</t>
  </si>
  <si>
    <t>2015-Oct</t>
  </si>
  <si>
    <t>2015-Nov</t>
  </si>
  <si>
    <t>2015-Dec</t>
  </si>
  <si>
    <t>2016-Jan</t>
  </si>
  <si>
    <t>2016-Feb</t>
  </si>
  <si>
    <t>2016-Mar</t>
  </si>
  <si>
    <t>2016-Apr</t>
  </si>
  <si>
    <t>2016-May</t>
  </si>
  <si>
    <t>2016-Jun</t>
  </si>
  <si>
    <t>2016-Jul</t>
  </si>
  <si>
    <t>2016-Aug</t>
  </si>
  <si>
    <t>2016-Sep</t>
  </si>
  <si>
    <t>2016-Oct</t>
  </si>
  <si>
    <t>2016-Nov</t>
  </si>
  <si>
    <t>2016-Dec</t>
  </si>
  <si>
    <t>2017-Jan</t>
  </si>
  <si>
    <t>2017-Feb</t>
  </si>
  <si>
    <t>2017-Mar</t>
  </si>
  <si>
    <t>2017-Apr</t>
  </si>
  <si>
    <t>2017-May</t>
  </si>
  <si>
    <t>2017-Jun</t>
  </si>
  <si>
    <t>2017-Jul</t>
  </si>
  <si>
    <t>2017-Aug</t>
  </si>
  <si>
    <t>2017-Sep</t>
  </si>
  <si>
    <t>2017-Oct</t>
  </si>
  <si>
    <t>2017-Nov</t>
  </si>
  <si>
    <t>2017-Dec</t>
  </si>
  <si>
    <t>2018-Jan</t>
  </si>
  <si>
    <t>2018-Feb</t>
  </si>
  <si>
    <t>2018-Mar</t>
  </si>
  <si>
    <t>2018-Apr</t>
  </si>
  <si>
    <t>2018-May</t>
  </si>
  <si>
    <t>2018-Jun</t>
  </si>
  <si>
    <t>2018-Jul</t>
  </si>
  <si>
    <t>2018-Aug</t>
  </si>
  <si>
    <t>2018-Sep</t>
  </si>
  <si>
    <t>2018-Oct</t>
  </si>
  <si>
    <t>2018-Nov</t>
  </si>
  <si>
    <t>2018-Dec</t>
  </si>
  <si>
    <t>2019-Jan</t>
  </si>
  <si>
    <t>2019-Feb</t>
  </si>
  <si>
    <t>2019-Mar</t>
  </si>
  <si>
    <t>2019-Apr</t>
  </si>
  <si>
    <t>2019-May</t>
  </si>
  <si>
    <t>2019-Jun</t>
  </si>
  <si>
    <t>2019-Jul</t>
  </si>
  <si>
    <t>2019-Aug</t>
  </si>
  <si>
    <t>2019-Sep</t>
  </si>
  <si>
    <t>2019-Oct</t>
  </si>
  <si>
    <t>2019-Nov</t>
  </si>
  <si>
    <t>2019-Dec</t>
  </si>
  <si>
    <t>2020-Jan</t>
  </si>
  <si>
    <t>2020-Feb</t>
  </si>
  <si>
    <t>2020-Mar</t>
  </si>
  <si>
    <t>2020-May</t>
  </si>
  <si>
    <t>2020-Jul</t>
  </si>
  <si>
    <t>2020-Aug</t>
  </si>
  <si>
    <t>2020-Sep</t>
  </si>
  <si>
    <t>2020-Oct</t>
  </si>
  <si>
    <t>2020-Nov</t>
  </si>
  <si>
    <t>2020-Dec</t>
  </si>
  <si>
    <t>2021-Jan</t>
  </si>
  <si>
    <t>2021-Feb</t>
  </si>
  <si>
    <t>2021-Mar</t>
  </si>
  <si>
    <t>2021-May</t>
  </si>
  <si>
    <t>2021-Jul</t>
  </si>
  <si>
    <t>2021-Sep</t>
  </si>
  <si>
    <t>2021-Nov</t>
  </si>
  <si>
    <t>2022-Jan</t>
  </si>
  <si>
    <t>2022-Feb</t>
  </si>
  <si>
    <t xml:space="preserve">GOVERNMENT OF SINT MAARTEN: </t>
  </si>
  <si>
    <t>Table 2.3B</t>
  </si>
  <si>
    <t>2020-Apr</t>
  </si>
  <si>
    <t>2020-Jun</t>
  </si>
  <si>
    <t>2021-Apr</t>
  </si>
  <si>
    <t>2021-Jun</t>
  </si>
  <si>
    <t>2021-Aug</t>
  </si>
  <si>
    <t>2021-Oct</t>
  </si>
  <si>
    <t>2021-Dec</t>
  </si>
  <si>
    <t>CURRENCY IN CIRCULATION</t>
  </si>
  <si>
    <t>Table 2.4A</t>
  </si>
  <si>
    <t>2012</t>
  </si>
  <si>
    <t>2013</t>
  </si>
  <si>
    <t>2014</t>
  </si>
  <si>
    <t>2015</t>
  </si>
  <si>
    <t>2016</t>
  </si>
  <si>
    <t>2017</t>
  </si>
  <si>
    <t>2018</t>
  </si>
  <si>
    <t>2019</t>
  </si>
  <si>
    <t xml:space="preserve"> III</t>
  </si>
  <si>
    <t>Total Issued</t>
  </si>
  <si>
    <t>5.00</t>
  </si>
  <si>
    <t>10.00</t>
  </si>
  <si>
    <t>25.00</t>
  </si>
  <si>
    <t>50.00</t>
  </si>
  <si>
    <t>100.00</t>
  </si>
  <si>
    <t>250.00</t>
  </si>
  <si>
    <t>500.00</t>
  </si>
  <si>
    <t>of which in hands of:</t>
  </si>
  <si>
    <t>Central Bank</t>
  </si>
  <si>
    <t>Commercial Banks</t>
  </si>
  <si>
    <t>Public</t>
  </si>
  <si>
    <t>FACTORS AFFECTING CHANGES IN TOTAL LIQUID ASSETS</t>
  </si>
  <si>
    <t>Table 5.2C</t>
  </si>
  <si>
    <t>Claims on Domestic sectors</t>
  </si>
  <si>
    <r>
      <rPr>
        <b/>
        <sz val="8"/>
        <color rgb="FFFFFFFF"/>
        <rFont val="Gill Sans MT"/>
        <family val="2"/>
      </rPr>
      <t xml:space="preserve">Former
</t>
    </r>
    <r>
      <rPr>
        <b/>
        <sz val="8"/>
        <color rgb="FFFFFFFF"/>
        <rFont val="Gill Sans MT"/>
        <family val="2"/>
      </rPr>
      <t xml:space="preserve">Central Gov't
</t>
    </r>
    <r>
      <rPr>
        <b/>
        <sz val="8"/>
        <color rgb="FFFFFFFF"/>
        <rFont val="Gill Sans MT"/>
        <family val="2"/>
      </rPr>
      <t>(Net)</t>
    </r>
  </si>
  <si>
    <r>
      <rPr>
        <b/>
        <sz val="8"/>
        <color rgb="FFFFFFFF"/>
        <rFont val="Gill Sans MT"/>
        <family val="2"/>
      </rPr>
      <t xml:space="preserve">Gov't of
</t>
    </r>
    <r>
      <rPr>
        <b/>
        <sz val="8"/>
        <color rgb="FFFFFFFF"/>
        <rFont val="Gill Sans MT"/>
        <family val="2"/>
      </rPr>
      <t xml:space="preserve">Curacao
</t>
    </r>
    <r>
      <rPr>
        <b/>
        <sz val="8"/>
        <color rgb="FFFFFFFF"/>
        <rFont val="Gill Sans MT"/>
        <family val="2"/>
      </rPr>
      <t>(Net)</t>
    </r>
  </si>
  <si>
    <r>
      <rPr>
        <b/>
        <sz val="8"/>
        <color rgb="FFFFFFFF"/>
        <rFont val="Gill Sans MT"/>
        <family val="2"/>
      </rPr>
      <t xml:space="preserve">Gov't of Sint 
</t>
    </r>
    <r>
      <rPr>
        <b/>
        <sz val="8"/>
        <color rgb="FFFFFFFF"/>
        <rFont val="Gill Sans MT"/>
        <family val="2"/>
      </rPr>
      <t xml:space="preserve">Maarten 
</t>
    </r>
    <r>
      <rPr>
        <b/>
        <sz val="8"/>
        <color rgb="FFFFFFFF"/>
        <rFont val="Gill Sans MT"/>
        <family val="2"/>
      </rPr>
      <t>(Net)</t>
    </r>
  </si>
  <si>
    <t>General Gov't (Net)</t>
  </si>
  <si>
    <t>Private Sector</t>
  </si>
  <si>
    <t>Miscel- laneous</t>
  </si>
  <si>
    <t>Changes in
Net Foreign
Assets</t>
  </si>
  <si>
    <t>Changes in
Total Liquid
Assets</t>
  </si>
  <si>
    <r>
      <rPr>
        <b/>
        <sz val="8"/>
        <color rgb="FF000000"/>
        <rFont val="Gill Sans MT"/>
        <family val="2"/>
      </rPr>
      <t xml:space="preserve">(9)
</t>
    </r>
  </si>
  <si>
    <t>n.a.</t>
  </si>
  <si>
    <r>
      <rPr>
        <sz val="8"/>
        <color rgb="FF000000"/>
        <rFont val="Gill Sans MT"/>
        <family val="2"/>
      </rPr>
      <t xml:space="preserve">NOTES: The tables 5.1C, 5.2C and 5.3C give a survey of the demand for liquid assets by sector (5.1C), the changes in this demand (5.2C) and the money supply (5.3C). The Central Bank's definition of the total money supply includes coins and notes, current account deposits ("money") and all time and savings deposits ("near money").         
</t>
    </r>
    <r>
      <rPr>
        <sz val="8"/>
        <color rgb="FF000000"/>
        <rFont val="Gill Sans MT"/>
        <family val="2"/>
      </rPr>
      <t xml:space="preserve">In October 2010, a new series was started due to the constitutional changes effective as of October 10, 2010. On that date, the Netherlands Antilles was dissolved. Curacao and Sint Maarten became autonomous countries and formed a monetary union, while Bonaire, Sint Eustatius and Saba (BES) became special municipalities of the Netherlands. Therefore, the data presented as of October 2010 concern only the monetary union of Curacao and Sint Maarten. </t>
    </r>
  </si>
  <si>
    <t>International Banks: Balance Sheet</t>
  </si>
  <si>
    <t xml:space="preserve">January </t>
  </si>
  <si>
    <t>February</t>
  </si>
  <si>
    <t>March</t>
  </si>
  <si>
    <t>April</t>
  </si>
  <si>
    <t>May</t>
  </si>
  <si>
    <t>June</t>
  </si>
  <si>
    <t>July</t>
  </si>
  <si>
    <t>August</t>
  </si>
  <si>
    <t>September</t>
  </si>
  <si>
    <t>October</t>
  </si>
  <si>
    <t>November</t>
  </si>
  <si>
    <t>December</t>
  </si>
  <si>
    <t>Liquid assets</t>
  </si>
  <si>
    <t>Loans and advances</t>
  </si>
  <si>
    <t>Total assets</t>
  </si>
  <si>
    <t>Funds borrowed</t>
  </si>
  <si>
    <t>Due to banks</t>
  </si>
  <si>
    <t>Demand deposits</t>
  </si>
  <si>
    <t>Time deposits</t>
  </si>
  <si>
    <t>Total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</si>
</sst>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_(* \(#,##0\);_(* &quot;-&quot;_);_(@_)"/>
    <numFmt numFmtId="43" formatCode="_(* #,##0.00_);_(* \(#,##0.00\);_(* &quot;-&quot;??_);_(@_)"/>
    <numFmt numFmtId="164" formatCode="#,##0.0"/>
    <numFmt numFmtId="165" formatCode="#,##0.0;\-#,##0.0;\-"/>
    <numFmt numFmtId="166" formatCode="yyyy\-mmm"/>
    <numFmt numFmtId="167" formatCode="#,##0.00;\-#,##0.00;\-"/>
    <numFmt numFmtId="168" formatCode="#,###.0"/>
    <numFmt numFmtId="169" formatCode="0.0"/>
    <numFmt numFmtId="170" formatCode="[$-10409]#,##0.0"/>
    <numFmt numFmtId="171" formatCode="#,##0.0000000"/>
    <numFmt numFmtId="172" formatCode="#,###"/>
    <numFmt numFmtId="173" formatCode="_-&quot;$&quot;* #,##0.00_-;\-&quot;$&quot;* #,##0.00_-;_-&quot;$&quot;* &quot;-&quot;??_-;_-@_-"/>
    <numFmt numFmtId="174" formatCode="0.0_)"/>
    <numFmt numFmtId="175" formatCode="#,##0;\-#,##0;\-"/>
    <numFmt numFmtId="176" formatCode="[$-10409]#,##0.0;\(#,##0.0\);&quot;-&quot;"/>
    <numFmt numFmtId="177" formatCode="_(* #,##0.0_);_(* \(#,##0.0\);_(* &quot;-&quot;??_);_(@_)"/>
    <numFmt numFmtId="178" formatCode="[$-10409]#,##0;\-#,##0"/>
  </numFmts>
  <fonts count="67">
    <font>
      <sz val="8"/>
      <name val="Arial"/>
      <family val="2"/>
    </font>
    <font>
      <sz val="11"/>
      <color theme="1"/>
      <name val="Calibri"/>
      <family val="2"/>
      <scheme val="minor"/>
    </font>
    <font>
      <sz val="11"/>
      <color theme="1"/>
      <name val="Calibri"/>
      <family val="2"/>
      <scheme val="minor"/>
    </font>
    <font>
      <sz val="11"/>
      <color theme="1"/>
      <name val="Calibri"/>
      <family val="2"/>
      <scheme val="minor"/>
    </font>
    <font>
      <b/>
      <sz val="8"/>
      <color indexed="9"/>
      <name val="Arial"/>
      <family val="2"/>
    </font>
    <font>
      <sz val="8"/>
      <name val="Arial"/>
      <family val="2"/>
    </font>
    <font>
      <b/>
      <sz val="8"/>
      <name val="Arial"/>
      <family val="2"/>
    </font>
    <font>
      <sz val="10"/>
      <name val="Arial"/>
      <family val="2"/>
    </font>
    <font>
      <sz val="11"/>
      <color indexed="8"/>
      <name val="Calibri"/>
      <family val="2"/>
    </font>
    <font>
      <sz val="8"/>
      <name val="Gill Sans MT"/>
      <family val="2"/>
    </font>
    <font>
      <sz val="11"/>
      <color rgb="FF000000"/>
      <name val="Calibri"/>
      <family val="2"/>
      <scheme val="minor"/>
    </font>
    <font>
      <sz val="8"/>
      <color rgb="FF000000"/>
      <name val="Gill Sans MT"/>
      <family val="2"/>
    </font>
    <font>
      <b/>
      <sz val="10"/>
      <color theme="0"/>
      <name val="Gill Sans MT"/>
      <family val="2"/>
    </font>
    <font>
      <b/>
      <sz val="8"/>
      <color theme="0"/>
      <name val="Gill Sans MT"/>
      <family val="2"/>
    </font>
    <font>
      <sz val="8"/>
      <color theme="1"/>
      <name val="Gill Sans MT"/>
      <family val="2"/>
    </font>
    <font>
      <b/>
      <sz val="10"/>
      <color rgb="FFFFFFFF"/>
      <name val="Gill Sans MT"/>
      <family val="2"/>
    </font>
    <font>
      <sz val="11"/>
      <name val="Calibri"/>
      <family val="2"/>
    </font>
    <font>
      <b/>
      <sz val="8"/>
      <color rgb="FFFFFFFF"/>
      <name val="Gill Sans MT"/>
      <family val="2"/>
    </font>
    <font>
      <b/>
      <sz val="8"/>
      <color rgb="FF000000"/>
      <name val="Gill Sans MT"/>
      <family val="2"/>
    </font>
    <font>
      <u/>
      <sz val="10"/>
      <color indexed="12"/>
      <name val="Arial"/>
      <family val="2"/>
    </font>
    <font>
      <b/>
      <sz val="12"/>
      <name val="Calibri Light"/>
      <family val="1"/>
      <scheme val="major"/>
    </font>
    <font>
      <sz val="12"/>
      <name val="Calibri Light"/>
      <family val="1"/>
      <scheme val="major"/>
    </font>
    <font>
      <sz val="10"/>
      <name val="Courier"/>
      <family val="3"/>
    </font>
    <font>
      <b/>
      <sz val="12"/>
      <color indexed="9"/>
      <name val="Calibri Light"/>
      <family val="1"/>
      <scheme val="major"/>
    </font>
    <font>
      <sz val="12"/>
      <color rgb="FF000000"/>
      <name val="Calibri Light"/>
      <family val="1"/>
      <scheme val="major"/>
    </font>
    <font>
      <b/>
      <sz val="12"/>
      <color rgb="FF000000"/>
      <name val="Calibri Light"/>
      <family val="1"/>
      <scheme val="major"/>
    </font>
    <font>
      <b/>
      <sz val="18"/>
      <color rgb="FFFFFFFF"/>
      <name val="Calibri Light"/>
      <family val="1"/>
      <scheme val="major"/>
    </font>
    <font>
      <b/>
      <sz val="14"/>
      <color theme="0"/>
      <name val="Museo Sans 300"/>
      <family val="3"/>
    </font>
    <font>
      <sz val="8"/>
      <color theme="0"/>
      <name val="Museo Sans 300"/>
      <family val="3"/>
    </font>
    <font>
      <sz val="12"/>
      <name val="Museo Sans 300"/>
      <family val="3"/>
    </font>
    <font>
      <b/>
      <sz val="12"/>
      <color theme="0"/>
      <name val="Museo Sans 300"/>
      <family val="3"/>
    </font>
    <font>
      <b/>
      <sz val="12"/>
      <name val="Museo Sans 300"/>
      <family val="3"/>
    </font>
    <font>
      <u/>
      <sz val="12"/>
      <name val="Museo Sans 300"/>
      <family val="3"/>
    </font>
    <font>
      <b/>
      <u/>
      <sz val="14"/>
      <color rgb="FF002A3A"/>
      <name val="Museo Sans 300"/>
      <family val="3"/>
    </font>
    <font>
      <u/>
      <sz val="8"/>
      <color rgb="FF002A3A"/>
      <name val="Museo Sans 300"/>
      <family val="3"/>
    </font>
    <font>
      <sz val="14"/>
      <color theme="0"/>
      <name val="Museo Sans 300"/>
      <family val="3"/>
    </font>
    <font>
      <b/>
      <sz val="16"/>
      <color theme="0"/>
      <name val="Museo Sans 300"/>
      <family val="3"/>
    </font>
    <font>
      <sz val="16"/>
      <color theme="0"/>
      <name val="Museo Sans 300"/>
      <family val="3"/>
    </font>
    <font>
      <b/>
      <sz val="10"/>
      <color theme="0"/>
      <name val="Museo Sans 300"/>
      <family val="3"/>
    </font>
    <font>
      <sz val="10"/>
      <name val="Museo Sans 300"/>
      <family val="3"/>
    </font>
    <font>
      <sz val="10"/>
      <color theme="0"/>
      <name val="Museo Sans 300"/>
      <family val="3"/>
    </font>
    <font>
      <b/>
      <sz val="10"/>
      <name val="Museo Sans 300"/>
      <family val="3"/>
    </font>
    <font>
      <u/>
      <sz val="10"/>
      <name val="Museo Sans 300"/>
      <family val="3"/>
    </font>
    <font>
      <sz val="10"/>
      <name val="Courier"/>
    </font>
    <font>
      <b/>
      <sz val="18"/>
      <color indexed="9"/>
      <name val="Calibri Light"/>
      <family val="1"/>
      <scheme val="major"/>
    </font>
    <font>
      <i/>
      <sz val="12"/>
      <name val="Calibri Light"/>
      <family val="1"/>
      <scheme val="major"/>
    </font>
    <font>
      <sz val="12"/>
      <color theme="0"/>
      <name val="Calibri Light"/>
      <family val="1"/>
      <scheme val="major"/>
    </font>
    <font>
      <b/>
      <sz val="12"/>
      <color theme="0"/>
      <name val="Calibri Light"/>
      <family val="1"/>
      <scheme val="major"/>
    </font>
    <font>
      <b/>
      <i/>
      <sz val="12"/>
      <color theme="0"/>
      <name val="Calibri Light"/>
      <family val="1"/>
      <scheme val="major"/>
    </font>
    <font>
      <b/>
      <i/>
      <sz val="12"/>
      <name val="Calibri Light"/>
      <family val="1"/>
      <scheme val="major"/>
    </font>
    <font>
      <sz val="10"/>
      <name val="Calibri Light"/>
      <family val="1"/>
      <scheme val="major"/>
    </font>
    <font>
      <sz val="10"/>
      <color rgb="FF00B050"/>
      <name val="Museo Sans 300"/>
      <family val="3"/>
    </font>
    <font>
      <b/>
      <sz val="9"/>
      <color rgb="FFFFFFFF"/>
      <name val="Gill Sans MT"/>
      <family val="2"/>
    </font>
    <font>
      <b/>
      <sz val="10"/>
      <color rgb="FF000000"/>
      <name val="Gill Sans MT"/>
      <family val="2"/>
    </font>
    <font>
      <b/>
      <sz val="12"/>
      <color indexed="9"/>
      <name val="Museo Sans 300"/>
      <family val="3"/>
    </font>
    <font>
      <b/>
      <sz val="10"/>
      <color indexed="9"/>
      <name val="Museo Sans 300"/>
      <family val="3"/>
    </font>
    <font>
      <i/>
      <sz val="10"/>
      <name val="Museo Sans 300"/>
      <family val="3"/>
    </font>
    <font>
      <b/>
      <i/>
      <sz val="10"/>
      <color theme="0"/>
      <name val="Museo Sans 300"/>
      <family val="3"/>
    </font>
    <font>
      <b/>
      <i/>
      <sz val="10"/>
      <name val="Museo Sans 300"/>
      <family val="3"/>
    </font>
    <font>
      <sz val="9"/>
      <color rgb="FF000000"/>
      <name val="Gill Sans MT"/>
      <family val="2"/>
    </font>
    <font>
      <sz val="10"/>
      <color rgb="FF000000"/>
      <name val="Arial"/>
      <family val="2"/>
    </font>
    <font>
      <b/>
      <sz val="9"/>
      <color rgb="FFFF0000"/>
      <name val="Gill Sans MT"/>
      <family val="2"/>
    </font>
    <font>
      <b/>
      <sz val="12"/>
      <color rgb="FF000000"/>
      <name val="Garamond"/>
      <family val="1"/>
    </font>
    <font>
      <sz val="11"/>
      <name val="Calibri"/>
      <family val="2"/>
    </font>
    <font>
      <sz val="12"/>
      <color rgb="FF000000"/>
      <name val="Garamond"/>
      <family val="1"/>
    </font>
    <font>
      <b/>
      <sz val="10"/>
      <color rgb="FFFF0000"/>
      <name val="Museo Sans 300"/>
      <family val="3"/>
    </font>
    <font>
      <sz val="10"/>
      <color rgb="FFFF0000"/>
      <name val="Museo Sans 300"/>
      <family val="3"/>
    </font>
  </fonts>
  <fills count="22">
    <fill>
      <patternFill patternType="none"/>
    </fill>
    <fill>
      <patternFill patternType="gray125"/>
    </fill>
    <fill>
      <patternFill patternType="solid">
        <fgColor indexed="18"/>
        <bgColor indexed="64"/>
      </patternFill>
    </fill>
    <fill>
      <patternFill patternType="solid">
        <fgColor indexed="31"/>
        <bgColor indexed="64"/>
      </patternFill>
    </fill>
    <fill>
      <patternFill patternType="solid">
        <fgColor theme="0"/>
        <bgColor indexed="64"/>
      </patternFill>
    </fill>
    <fill>
      <patternFill patternType="solid">
        <fgColor rgb="FFFFFFCC"/>
      </patternFill>
    </fill>
    <fill>
      <patternFill patternType="solid">
        <fgColor rgb="FFFFFFFF"/>
        <bgColor rgb="FFFFFFFF"/>
      </patternFill>
    </fill>
    <fill>
      <patternFill patternType="solid">
        <fgColor rgb="FF00008B"/>
        <bgColor rgb="FF00008B"/>
      </patternFill>
    </fill>
    <fill>
      <patternFill patternType="solid">
        <fgColor rgb="FFCCCCFF"/>
        <bgColor rgb="FFCCCCFF"/>
      </patternFill>
    </fill>
    <fill>
      <patternFill patternType="solid">
        <fgColor theme="0"/>
        <bgColor rgb="FFCCCCFF"/>
      </patternFill>
    </fill>
    <fill>
      <patternFill patternType="solid">
        <fgColor rgb="FFF0E68C"/>
        <bgColor rgb="FFF0E68C"/>
      </patternFill>
    </fill>
    <fill>
      <patternFill patternType="solid">
        <fgColor theme="4" tint="-0.499984740745262"/>
        <bgColor indexed="64"/>
      </patternFill>
    </fill>
    <fill>
      <patternFill patternType="solid">
        <fgColor theme="4" tint="0.79998168889431442"/>
        <bgColor indexed="64"/>
      </patternFill>
    </fill>
    <fill>
      <patternFill patternType="solid">
        <fgColor rgb="FF002A3A"/>
        <bgColor indexed="64"/>
      </patternFill>
    </fill>
    <fill>
      <patternFill patternType="solid">
        <fgColor rgb="FFF1B434"/>
        <bgColor indexed="64"/>
      </patternFill>
    </fill>
    <fill>
      <patternFill patternType="solid">
        <fgColor theme="4" tint="-0.499984740745262"/>
        <bgColor rgb="FF00008B"/>
      </patternFill>
    </fill>
    <fill>
      <patternFill patternType="solid">
        <fgColor indexed="26"/>
        <bgColor indexed="64"/>
      </patternFill>
    </fill>
    <fill>
      <patternFill patternType="solid">
        <fgColor rgb="FF000080"/>
        <bgColor rgb="FF000080"/>
      </patternFill>
    </fill>
    <fill>
      <patternFill patternType="solid">
        <fgColor rgb="FFFFFFCC"/>
        <bgColor rgb="FFFFFFCC"/>
      </patternFill>
    </fill>
    <fill>
      <patternFill patternType="solid">
        <fgColor rgb="FFFFFF00"/>
        <bgColor indexed="64"/>
      </patternFill>
    </fill>
    <fill>
      <patternFill patternType="solid">
        <fgColor rgb="FFFFFF00"/>
        <bgColor rgb="FF000080"/>
      </patternFill>
    </fill>
    <fill>
      <patternFill patternType="solid">
        <fgColor rgb="FFD3D3D3"/>
        <bgColor rgb="FFD3D3D3"/>
      </patternFill>
    </fill>
  </fills>
  <borders count="26">
    <border>
      <left/>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diagonal/>
    </border>
    <border>
      <left/>
      <right/>
      <top style="thin">
        <color rgb="FF000000"/>
      </top>
      <bottom style="thin">
        <color rgb="FF000000"/>
      </bottom>
      <diagonal/>
    </border>
    <border>
      <left style="thin">
        <color rgb="FFD3D3D3"/>
      </left>
      <right style="thin">
        <color rgb="FFD3D3D3"/>
      </right>
      <top style="thin">
        <color rgb="FF000000"/>
      </top>
      <bottom style="thin">
        <color rgb="FF000000"/>
      </bottom>
      <diagonal/>
    </border>
    <border>
      <left/>
      <right style="thin">
        <color rgb="FFD3D3D3"/>
      </right>
      <top style="thin">
        <color rgb="FF000000"/>
      </top>
      <bottom style="thin">
        <color rgb="FF000000"/>
      </bottom>
      <diagonal/>
    </border>
  </borders>
  <cellStyleXfs count="45">
    <xf numFmtId="165" fontId="0" fillId="0" borderId="0" applyBorder="0" applyProtection="0"/>
    <xf numFmtId="164" fontId="4" fillId="2" borderId="0" applyNumberFormat="0" applyBorder="0" applyProtection="0">
      <alignment horizontal="center" vertical="center" wrapText="1"/>
    </xf>
    <xf numFmtId="164" fontId="6" fillId="0" borderId="0" applyNumberFormat="0" applyFill="0" applyBorder="0" applyProtection="0">
      <alignment horizontal="center" vertical="top"/>
    </xf>
    <xf numFmtId="49" fontId="5" fillId="3" borderId="0" applyNumberFormat="0" applyFont="0" applyBorder="0" applyAlignment="0" applyProtection="0"/>
    <xf numFmtId="0" fontId="4" fillId="2" borderId="0" applyNumberFormat="0" applyBorder="0" applyProtection="0">
      <alignment horizontal="center" vertical="center" wrapText="1"/>
    </xf>
    <xf numFmtId="168" fontId="7" fillId="0" borderId="0" applyFont="0" applyFill="0" applyBorder="0" applyAlignment="0" applyProtection="0"/>
    <xf numFmtId="0" fontId="3" fillId="0" borderId="0"/>
    <xf numFmtId="0" fontId="8" fillId="5" borderId="2" applyNumberFormat="0" applyFont="0" applyAlignment="0" applyProtection="0"/>
    <xf numFmtId="9" fontId="7" fillId="0" borderId="0" applyFont="0" applyFill="0" applyBorder="0" applyAlignment="0" applyProtection="0"/>
    <xf numFmtId="0" fontId="10" fillId="0" borderId="0"/>
    <xf numFmtId="0" fontId="19" fillId="0" borderId="0" applyNumberFormat="0" applyFill="0" applyBorder="0" applyAlignment="0" applyProtection="0">
      <alignment vertical="top"/>
      <protection locked="0"/>
    </xf>
    <xf numFmtId="0" fontId="7" fillId="0" borderId="0"/>
    <xf numFmtId="172" fontId="4" fillId="2" borderId="0" applyNumberFormat="0" applyBorder="0" applyProtection="0">
      <alignment horizontal="center" vertical="center" wrapText="1"/>
    </xf>
    <xf numFmtId="0" fontId="10" fillId="0" borderId="0"/>
    <xf numFmtId="43" fontId="2" fillId="0" borderId="0" applyFont="0" applyFill="0" applyBorder="0" applyAlignment="0" applyProtection="0"/>
    <xf numFmtId="173" fontId="7" fillId="0" borderId="0" applyFont="0" applyFill="0" applyBorder="0" applyAlignment="0" applyProtection="0"/>
    <xf numFmtId="165" fontId="5" fillId="0" borderId="0" applyBorder="0" applyProtection="0"/>
    <xf numFmtId="0" fontId="2" fillId="0" borderId="0"/>
    <xf numFmtId="165" fontId="5" fillId="0" borderId="0"/>
    <xf numFmtId="0" fontId="7" fillId="0" borderId="0"/>
    <xf numFmtId="0" fontId="10" fillId="0" borderId="0"/>
    <xf numFmtId="0" fontId="2" fillId="0" borderId="0"/>
    <xf numFmtId="165" fontId="5" fillId="0" borderId="0"/>
    <xf numFmtId="0" fontId="10" fillId="0" borderId="0"/>
    <xf numFmtId="165" fontId="5" fillId="0" borderId="0"/>
    <xf numFmtId="0" fontId="7" fillId="0" borderId="0"/>
    <xf numFmtId="0" fontId="2" fillId="0" borderId="0"/>
    <xf numFmtId="174" fontId="22" fillId="0" borderId="0"/>
    <xf numFmtId="9" fontId="10" fillId="0" borderId="0" applyFont="0" applyFill="0" applyBorder="0" applyAlignment="0" applyProtection="0"/>
    <xf numFmtId="174" fontId="43" fillId="0" borderId="0"/>
    <xf numFmtId="164" fontId="4" fillId="2" borderId="0" applyNumberFormat="0" applyBorder="0" applyProtection="0">
      <alignment horizontal="center" vertical="center" wrapText="1"/>
    </xf>
    <xf numFmtId="165" fontId="4" fillId="2" borderId="0" applyNumberFormat="0" applyBorder="0" applyProtection="0">
      <alignment horizontal="center" vertical="center" wrapText="1"/>
    </xf>
    <xf numFmtId="0" fontId="5" fillId="16" borderId="0" applyFont="0" applyBorder="0" applyProtection="0">
      <alignment vertical="top" wrapText="1"/>
    </xf>
    <xf numFmtId="43"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9"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 fillId="0" borderId="0"/>
    <xf numFmtId="0" fontId="1" fillId="0" borderId="0"/>
  </cellStyleXfs>
  <cellXfs count="492">
    <xf numFmtId="165" fontId="0" fillId="0" borderId="0" xfId="0"/>
    <xf numFmtId="170" fontId="11" fillId="6" borderId="0" xfId="9" applyNumberFormat="1" applyFont="1" applyFill="1" applyAlignment="1">
      <alignment horizontal="right" vertical="top" wrapText="1" readingOrder="1"/>
    </xf>
    <xf numFmtId="0" fontId="17" fillId="7" borderId="11" xfId="9" applyFont="1" applyFill="1" applyBorder="1" applyAlignment="1">
      <alignment horizontal="center" vertical="top" wrapText="1" readingOrder="1"/>
    </xf>
    <xf numFmtId="0" fontId="15" fillId="7" borderId="12" xfId="9" applyFont="1" applyFill="1" applyBorder="1" applyAlignment="1">
      <alignment horizontal="right" vertical="top" wrapText="1" readingOrder="1"/>
    </xf>
    <xf numFmtId="0" fontId="16" fillId="0" borderId="0" xfId="9" applyFont="1"/>
    <xf numFmtId="0" fontId="17" fillId="7" borderId="0" xfId="9" applyFont="1" applyFill="1" applyAlignment="1">
      <alignment horizontal="center" vertical="top" wrapText="1" readingOrder="1"/>
    </xf>
    <xf numFmtId="0" fontId="17" fillId="7" borderId="3" xfId="9" applyFont="1" applyFill="1" applyBorder="1" applyAlignment="1">
      <alignment horizontal="center" vertical="top" wrapText="1" readingOrder="1"/>
    </xf>
    <xf numFmtId="0" fontId="17" fillId="7" borderId="7" xfId="9" applyFont="1" applyFill="1" applyBorder="1" applyAlignment="1">
      <alignment horizontal="center" vertical="top" wrapText="1" readingOrder="1"/>
    </xf>
    <xf numFmtId="0" fontId="17" fillId="7" borderId="8" xfId="9" applyFont="1" applyFill="1" applyBorder="1" applyAlignment="1">
      <alignment wrapText="1" readingOrder="1"/>
    </xf>
    <xf numFmtId="0" fontId="17" fillId="7" borderId="1" xfId="9" applyFont="1" applyFill="1" applyBorder="1" applyAlignment="1">
      <alignment horizontal="right" vertical="top" wrapText="1" readingOrder="1"/>
    </xf>
    <xf numFmtId="0" fontId="17" fillId="0" borderId="13" xfId="9" applyFont="1" applyBorder="1" applyAlignment="1">
      <alignment wrapText="1" readingOrder="1"/>
    </xf>
    <xf numFmtId="0" fontId="18" fillId="0" borderId="0" xfId="9" applyFont="1" applyAlignment="1">
      <alignment horizontal="right" vertical="top" wrapText="1" readingOrder="1"/>
    </xf>
    <xf numFmtId="0" fontId="18" fillId="0" borderId="14" xfId="9" quotePrefix="1" applyFont="1" applyBorder="1" applyAlignment="1">
      <alignment horizontal="right" vertical="top" wrapText="1" readingOrder="1"/>
    </xf>
    <xf numFmtId="0" fontId="11" fillId="8" borderId="13" xfId="9" applyFont="1" applyFill="1" applyBorder="1" applyAlignment="1">
      <alignment horizontal="left" wrapText="1" readingOrder="1"/>
    </xf>
    <xf numFmtId="0" fontId="11" fillId="8" borderId="0" xfId="9" applyFont="1" applyFill="1" applyAlignment="1">
      <alignment horizontal="right" wrapText="1" readingOrder="1"/>
    </xf>
    <xf numFmtId="0" fontId="11" fillId="8" borderId="14" xfId="9" applyFont="1" applyFill="1" applyBorder="1" applyAlignment="1">
      <alignment horizontal="right" wrapText="1" readingOrder="1"/>
    </xf>
    <xf numFmtId="0" fontId="11" fillId="6" borderId="13" xfId="9" applyFont="1" applyFill="1" applyBorder="1" applyAlignment="1">
      <alignment horizontal="left" wrapText="1" readingOrder="1"/>
    </xf>
    <xf numFmtId="0" fontId="11" fillId="6" borderId="0" xfId="9" applyFont="1" applyFill="1" applyAlignment="1">
      <alignment horizontal="right" wrapText="1" readingOrder="1"/>
    </xf>
    <xf numFmtId="0" fontId="11" fillId="6" borderId="14" xfId="9" applyFont="1" applyFill="1" applyBorder="1" applyAlignment="1">
      <alignment horizontal="right" wrapText="1" readingOrder="1"/>
    </xf>
    <xf numFmtId="170" fontId="11" fillId="8" borderId="0" xfId="9" applyNumberFormat="1" applyFont="1" applyFill="1" applyAlignment="1">
      <alignment horizontal="right" wrapText="1" readingOrder="1"/>
    </xf>
    <xf numFmtId="170" fontId="11" fillId="6" borderId="0" xfId="9" applyNumberFormat="1" applyFont="1" applyFill="1" applyAlignment="1">
      <alignment horizontal="right" wrapText="1" readingOrder="1"/>
    </xf>
    <xf numFmtId="0" fontId="16" fillId="0" borderId="13" xfId="9" applyFont="1" applyBorder="1" applyAlignment="1">
      <alignment vertical="top" wrapText="1"/>
    </xf>
    <xf numFmtId="0" fontId="16" fillId="0" borderId="0" xfId="9" applyFont="1" applyAlignment="1">
      <alignment vertical="top" wrapText="1"/>
    </xf>
    <xf numFmtId="0" fontId="16" fillId="0" borderId="14" xfId="9" applyFont="1" applyBorder="1" applyAlignment="1">
      <alignment vertical="top" wrapText="1"/>
    </xf>
    <xf numFmtId="0" fontId="11" fillId="8" borderId="13" xfId="9" applyFont="1" applyFill="1" applyBorder="1" applyAlignment="1">
      <alignment wrapText="1" readingOrder="1"/>
    </xf>
    <xf numFmtId="0" fontId="11" fillId="6" borderId="13" xfId="9" applyFont="1" applyFill="1" applyBorder="1" applyAlignment="1">
      <alignment wrapText="1" readingOrder="1"/>
    </xf>
    <xf numFmtId="0" fontId="11" fillId="0" borderId="13" xfId="9" applyFont="1" applyBorder="1" applyAlignment="1">
      <alignment vertical="top" wrapText="1" readingOrder="1"/>
    </xf>
    <xf numFmtId="0" fontId="11" fillId="0" borderId="0" xfId="9" applyFont="1" applyAlignment="1">
      <alignment horizontal="right" vertical="top" wrapText="1" readingOrder="1"/>
    </xf>
    <xf numFmtId="0" fontId="11" fillId="0" borderId="14" xfId="9" applyFont="1" applyBorder="1" applyAlignment="1">
      <alignment horizontal="right" vertical="top" wrapText="1" readingOrder="1"/>
    </xf>
    <xf numFmtId="0" fontId="11" fillId="8" borderId="3" xfId="9" applyFont="1" applyFill="1" applyBorder="1" applyAlignment="1">
      <alignment horizontal="right" wrapText="1" readingOrder="1"/>
    </xf>
    <xf numFmtId="165" fontId="9" fillId="0" borderId="0" xfId="3" quotePrefix="1" applyNumberFormat="1" applyFont="1" applyFill="1"/>
    <xf numFmtId="169" fontId="11" fillId="6" borderId="14" xfId="9" applyNumberFormat="1" applyFont="1" applyFill="1" applyBorder="1" applyAlignment="1">
      <alignment horizontal="right" wrapText="1" readingOrder="1"/>
    </xf>
    <xf numFmtId="169" fontId="11" fillId="8" borderId="14" xfId="9" applyNumberFormat="1" applyFont="1" applyFill="1" applyBorder="1" applyAlignment="1">
      <alignment horizontal="right" wrapText="1" readingOrder="1"/>
    </xf>
    <xf numFmtId="170" fontId="11" fillId="6" borderId="14" xfId="9" applyNumberFormat="1" applyFont="1" applyFill="1" applyBorder="1" applyAlignment="1">
      <alignment horizontal="right" wrapText="1" readingOrder="1"/>
    </xf>
    <xf numFmtId="170" fontId="11" fillId="8" borderId="14" xfId="9" applyNumberFormat="1" applyFont="1" applyFill="1" applyBorder="1" applyAlignment="1">
      <alignment horizontal="right" wrapText="1" readingOrder="1"/>
    </xf>
    <xf numFmtId="171" fontId="16" fillId="0" borderId="0" xfId="9" applyNumberFormat="1" applyFont="1"/>
    <xf numFmtId="0" fontId="11" fillId="8" borderId="7" xfId="9" applyFont="1" applyFill="1" applyBorder="1" applyAlignment="1">
      <alignment wrapText="1" readingOrder="1"/>
    </xf>
    <xf numFmtId="0" fontId="11" fillId="6" borderId="7" xfId="9" applyFont="1" applyFill="1" applyBorder="1" applyAlignment="1">
      <alignment wrapText="1" readingOrder="1"/>
    </xf>
    <xf numFmtId="170" fontId="11" fillId="9" borderId="0" xfId="9" applyNumberFormat="1" applyFont="1" applyFill="1" applyAlignment="1">
      <alignment horizontal="right" wrapText="1" readingOrder="1"/>
    </xf>
    <xf numFmtId="166" fontId="9" fillId="4" borderId="7" xfId="9" applyNumberFormat="1" applyFont="1" applyFill="1" applyBorder="1" applyAlignment="1">
      <alignment horizontal="left"/>
    </xf>
    <xf numFmtId="165" fontId="9" fillId="4" borderId="0" xfId="3" quotePrefix="1" applyNumberFormat="1" applyFont="1" applyFill="1"/>
    <xf numFmtId="0" fontId="11" fillId="0" borderId="15" xfId="9" applyFont="1" applyBorder="1" applyAlignment="1">
      <alignment vertical="top" wrapText="1" readingOrder="1"/>
    </xf>
    <xf numFmtId="0" fontId="11" fillId="0" borderId="16" xfId="9" applyFont="1" applyBorder="1" applyAlignment="1">
      <alignment horizontal="right" vertical="top" wrapText="1" readingOrder="1"/>
    </xf>
    <xf numFmtId="0" fontId="11" fillId="0" borderId="17" xfId="9" applyFont="1" applyBorder="1" applyAlignment="1">
      <alignment horizontal="right" vertical="top" wrapText="1" readingOrder="1"/>
    </xf>
    <xf numFmtId="0" fontId="17" fillId="7" borderId="0" xfId="9" applyFont="1" applyFill="1" applyAlignment="1">
      <alignment horizontal="right" vertical="top" wrapText="1" readingOrder="1"/>
    </xf>
    <xf numFmtId="0" fontId="17" fillId="7" borderId="14" xfId="9" applyFont="1" applyFill="1" applyBorder="1" applyAlignment="1">
      <alignment horizontal="right" vertical="top" wrapText="1" readingOrder="1"/>
    </xf>
    <xf numFmtId="0" fontId="18" fillId="0" borderId="12" xfId="9" quotePrefix="1" applyFont="1" applyBorder="1" applyAlignment="1">
      <alignment horizontal="right" vertical="top" wrapText="1" readingOrder="1"/>
    </xf>
    <xf numFmtId="0" fontId="11" fillId="6" borderId="3" xfId="9" applyFont="1" applyFill="1" applyBorder="1" applyAlignment="1">
      <alignment horizontal="right" wrapText="1" readingOrder="1"/>
    </xf>
    <xf numFmtId="0" fontId="11" fillId="0" borderId="13" xfId="9" applyFont="1" applyBorder="1" applyAlignment="1">
      <alignment horizontal="left" vertical="top" wrapText="1" readingOrder="1"/>
    </xf>
    <xf numFmtId="0" fontId="11" fillId="0" borderId="3" xfId="9" applyFont="1" applyBorder="1" applyAlignment="1">
      <alignment horizontal="right" vertical="top" wrapText="1" readingOrder="1"/>
    </xf>
    <xf numFmtId="170" fontId="11" fillId="6" borderId="3" xfId="9" applyNumberFormat="1" applyFont="1" applyFill="1" applyBorder="1" applyAlignment="1">
      <alignment horizontal="right" wrapText="1" readingOrder="1"/>
    </xf>
    <xf numFmtId="169" fontId="11" fillId="8" borderId="0" xfId="9" applyNumberFormat="1" applyFont="1" applyFill="1" applyAlignment="1">
      <alignment horizontal="right" wrapText="1" readingOrder="1"/>
    </xf>
    <xf numFmtId="169" fontId="11" fillId="8" borderId="3" xfId="9" applyNumberFormat="1" applyFont="1" applyFill="1" applyBorder="1" applyAlignment="1">
      <alignment horizontal="right" wrapText="1" readingOrder="1"/>
    </xf>
    <xf numFmtId="166" fontId="9" fillId="4" borderId="7" xfId="3" applyNumberFormat="1" applyFont="1" applyFill="1" applyBorder="1" applyAlignment="1">
      <alignment horizontal="left"/>
    </xf>
    <xf numFmtId="165" fontId="9" fillId="4" borderId="3" xfId="3" quotePrefix="1" applyNumberFormat="1" applyFont="1" applyFill="1" applyBorder="1"/>
    <xf numFmtId="0" fontId="9" fillId="4" borderId="0" xfId="9" applyFont="1" applyFill="1"/>
    <xf numFmtId="170" fontId="11" fillId="8" borderId="3" xfId="9" applyNumberFormat="1" applyFont="1" applyFill="1" applyBorder="1" applyAlignment="1">
      <alignment horizontal="right" wrapText="1" readingOrder="1"/>
    </xf>
    <xf numFmtId="166" fontId="9" fillId="0" borderId="7" xfId="3" applyNumberFormat="1" applyFont="1" applyFill="1" applyBorder="1" applyAlignment="1">
      <alignment horizontal="left"/>
    </xf>
    <xf numFmtId="165" fontId="9" fillId="0" borderId="3" xfId="3" quotePrefix="1" applyNumberFormat="1" applyFont="1" applyFill="1" applyBorder="1"/>
    <xf numFmtId="0" fontId="9" fillId="0" borderId="0" xfId="9" applyFont="1"/>
    <xf numFmtId="0" fontId="11" fillId="0" borderId="21" xfId="9" applyFont="1" applyBorder="1" applyAlignment="1">
      <alignment vertical="top" wrapText="1" readingOrder="1"/>
    </xf>
    <xf numFmtId="0" fontId="17" fillId="7" borderId="0" xfId="9" applyFont="1" applyFill="1" applyAlignment="1">
      <alignment horizontal="right" vertical="center" wrapText="1" readingOrder="1"/>
    </xf>
    <xf numFmtId="0" fontId="17" fillId="7" borderId="13" xfId="9" applyFont="1" applyFill="1" applyBorder="1" applyAlignment="1">
      <alignment horizontal="right" vertical="top" wrapText="1" readingOrder="1"/>
    </xf>
    <xf numFmtId="0" fontId="17" fillId="7" borderId="13" xfId="9" applyFont="1" applyFill="1" applyBorder="1" applyAlignment="1">
      <alignment horizontal="left" wrapText="1" readingOrder="1"/>
    </xf>
    <xf numFmtId="0" fontId="18" fillId="0" borderId="13" xfId="9" applyFont="1" applyBorder="1" applyAlignment="1">
      <alignment horizontal="right" vertical="top" wrapText="1" readingOrder="1"/>
    </xf>
    <xf numFmtId="0" fontId="18" fillId="0" borderId="14" xfId="9" applyFont="1" applyBorder="1" applyAlignment="1">
      <alignment horizontal="right" vertical="top" wrapText="1" readingOrder="1"/>
    </xf>
    <xf numFmtId="0" fontId="11" fillId="6" borderId="13" xfId="9" applyFont="1" applyFill="1" applyBorder="1" applyAlignment="1">
      <alignment horizontal="left" vertical="top" wrapText="1" readingOrder="1"/>
    </xf>
    <xf numFmtId="170" fontId="11" fillId="6" borderId="14" xfId="9" applyNumberFormat="1" applyFont="1" applyFill="1" applyBorder="1" applyAlignment="1">
      <alignment horizontal="right" vertical="top" wrapText="1" readingOrder="1"/>
    </xf>
    <xf numFmtId="0" fontId="11" fillId="8" borderId="13" xfId="9" applyFont="1" applyFill="1" applyBorder="1" applyAlignment="1">
      <alignment horizontal="left" vertical="top" wrapText="1" readingOrder="1"/>
    </xf>
    <xf numFmtId="170" fontId="11" fillId="8" borderId="0" xfId="9" applyNumberFormat="1" applyFont="1" applyFill="1" applyAlignment="1">
      <alignment horizontal="right" vertical="top" wrapText="1" readingOrder="1"/>
    </xf>
    <xf numFmtId="170" fontId="11" fillId="8" borderId="14" xfId="9" applyNumberFormat="1" applyFont="1" applyFill="1" applyBorder="1" applyAlignment="1">
      <alignment horizontal="right" vertical="top" wrapText="1" readingOrder="1"/>
    </xf>
    <xf numFmtId="0" fontId="17" fillId="7" borderId="14" xfId="9" applyFont="1" applyFill="1" applyBorder="1" applyAlignment="1">
      <alignment horizontal="right" vertical="center" wrapText="1" readingOrder="1"/>
    </xf>
    <xf numFmtId="0" fontId="11" fillId="6" borderId="0" xfId="9" applyFont="1" applyFill="1" applyAlignment="1">
      <alignment horizontal="right" vertical="top" wrapText="1" readingOrder="1"/>
    </xf>
    <xf numFmtId="0" fontId="11" fillId="6" borderId="14" xfId="9" applyFont="1" applyFill="1" applyBorder="1" applyAlignment="1">
      <alignment horizontal="right" vertical="top" wrapText="1" readingOrder="1"/>
    </xf>
    <xf numFmtId="0" fontId="11" fillId="8" borderId="0" xfId="9" applyFont="1" applyFill="1" applyAlignment="1">
      <alignment horizontal="right" vertical="top" wrapText="1" readingOrder="1"/>
    </xf>
    <xf numFmtId="0" fontId="11" fillId="8" borderId="14" xfId="9" applyFont="1" applyFill="1" applyBorder="1" applyAlignment="1">
      <alignment horizontal="right" vertical="top" wrapText="1" readingOrder="1"/>
    </xf>
    <xf numFmtId="0" fontId="17" fillId="7" borderId="0" xfId="9" applyFont="1" applyFill="1" applyAlignment="1">
      <alignment vertical="top" wrapText="1" readingOrder="1"/>
    </xf>
    <xf numFmtId="170" fontId="11" fillId="8" borderId="3" xfId="9" applyNumberFormat="1" applyFont="1" applyFill="1" applyBorder="1" applyAlignment="1">
      <alignment horizontal="right" vertical="top" wrapText="1" readingOrder="1"/>
    </xf>
    <xf numFmtId="0" fontId="11" fillId="6" borderId="0" xfId="9" applyFont="1" applyFill="1" applyAlignment="1">
      <alignment wrapText="1" readingOrder="1"/>
    </xf>
    <xf numFmtId="170" fontId="11" fillId="0" borderId="0" xfId="9" applyNumberFormat="1" applyFont="1" applyAlignment="1">
      <alignment horizontal="right" vertical="top" wrapText="1" readingOrder="1"/>
    </xf>
    <xf numFmtId="170" fontId="11" fillId="6" borderId="3" xfId="9" applyNumberFormat="1" applyFont="1" applyFill="1" applyBorder="1" applyAlignment="1">
      <alignment horizontal="right" vertical="top" wrapText="1" readingOrder="1"/>
    </xf>
    <xf numFmtId="0" fontId="16" fillId="0" borderId="3" xfId="9" applyFont="1" applyBorder="1"/>
    <xf numFmtId="0" fontId="11" fillId="6" borderId="7" xfId="9" applyFont="1" applyFill="1" applyBorder="1" applyAlignment="1">
      <alignment horizontal="left" vertical="top" wrapText="1" readingOrder="1"/>
    </xf>
    <xf numFmtId="0" fontId="11" fillId="8" borderId="7" xfId="9" applyFont="1" applyFill="1" applyBorder="1" applyAlignment="1">
      <alignment horizontal="left" vertical="top" wrapText="1" readingOrder="1"/>
    </xf>
    <xf numFmtId="0" fontId="11" fillId="0" borderId="7" xfId="9" applyFont="1" applyBorder="1" applyAlignment="1">
      <alignment horizontal="left" vertical="top" wrapText="1" readingOrder="1"/>
    </xf>
    <xf numFmtId="0" fontId="16" fillId="0" borderId="8" xfId="9" applyFont="1" applyBorder="1"/>
    <xf numFmtId="166" fontId="9" fillId="0" borderId="0" xfId="3" applyNumberFormat="1" applyFont="1" applyFill="1" applyAlignment="1">
      <alignment horizontal="left"/>
    </xf>
    <xf numFmtId="166" fontId="9" fillId="4" borderId="0" xfId="3" applyNumberFormat="1" applyFont="1" applyFill="1" applyAlignment="1">
      <alignment horizontal="left"/>
    </xf>
    <xf numFmtId="170" fontId="11" fillId="0" borderId="3" xfId="9" applyNumberFormat="1" applyFont="1" applyBorder="1" applyAlignment="1">
      <alignment horizontal="right" vertical="top" wrapText="1" readingOrder="1"/>
    </xf>
    <xf numFmtId="0" fontId="17" fillId="7" borderId="7" xfId="9" applyFont="1" applyFill="1" applyBorder="1" applyAlignment="1">
      <alignment vertical="top" wrapText="1" readingOrder="1"/>
    </xf>
    <xf numFmtId="49" fontId="13" fillId="2" borderId="0" xfId="1" applyNumberFormat="1" applyFont="1" applyAlignment="1">
      <alignment horizontal="right" vertical="center" wrapText="1"/>
    </xf>
    <xf numFmtId="0" fontId="17" fillId="7" borderId="0" xfId="9" applyFont="1" applyFill="1" applyAlignment="1">
      <alignment vertical="top" readingOrder="1"/>
    </xf>
    <xf numFmtId="0" fontId="17" fillId="7" borderId="0" xfId="9" applyFont="1" applyFill="1" applyAlignment="1">
      <alignment horizontal="right" vertical="top" readingOrder="1"/>
    </xf>
    <xf numFmtId="0" fontId="11" fillId="0" borderId="0" xfId="9" applyFont="1" applyAlignment="1">
      <alignment horizontal="left" vertical="top" wrapText="1" readingOrder="1"/>
    </xf>
    <xf numFmtId="0" fontId="11" fillId="8" borderId="0" xfId="9" applyFont="1" applyFill="1" applyAlignment="1">
      <alignment horizontal="left" vertical="top" wrapText="1" readingOrder="1"/>
    </xf>
    <xf numFmtId="169" fontId="11" fillId="8" borderId="0" xfId="9" applyNumberFormat="1" applyFont="1" applyFill="1" applyAlignment="1">
      <alignment horizontal="right" vertical="top" wrapText="1" readingOrder="1"/>
    </xf>
    <xf numFmtId="169" fontId="11" fillId="0" borderId="0" xfId="9" applyNumberFormat="1" applyFont="1" applyAlignment="1">
      <alignment horizontal="right" vertical="top" wrapText="1" readingOrder="1"/>
    </xf>
    <xf numFmtId="0" fontId="11" fillId="8" borderId="8" xfId="9" applyFont="1" applyFill="1" applyBorder="1" applyAlignment="1">
      <alignment horizontal="left" vertical="top" wrapText="1" readingOrder="1"/>
    </xf>
    <xf numFmtId="0" fontId="11" fillId="8" borderId="1" xfId="9" applyFont="1" applyFill="1" applyBorder="1" applyAlignment="1">
      <alignment horizontal="left" vertical="top" wrapText="1" readingOrder="1"/>
    </xf>
    <xf numFmtId="169" fontId="11" fillId="8" borderId="1" xfId="9" applyNumberFormat="1" applyFont="1" applyFill="1" applyBorder="1" applyAlignment="1">
      <alignment horizontal="right" vertical="top" wrapText="1" readingOrder="1"/>
    </xf>
    <xf numFmtId="170" fontId="11" fillId="8" borderId="1" xfId="9" applyNumberFormat="1" applyFont="1" applyFill="1" applyBorder="1" applyAlignment="1">
      <alignment horizontal="right" vertical="top" wrapText="1" readingOrder="1"/>
    </xf>
    <xf numFmtId="170" fontId="11" fillId="9" borderId="0" xfId="9" applyNumberFormat="1" applyFont="1" applyFill="1" applyAlignment="1">
      <alignment horizontal="right" vertical="top" wrapText="1" readingOrder="1"/>
    </xf>
    <xf numFmtId="170" fontId="11" fillId="0" borderId="0" xfId="9" applyNumberFormat="1" applyFont="1" applyAlignment="1">
      <alignment horizontal="right" wrapText="1" readingOrder="1"/>
    </xf>
    <xf numFmtId="0" fontId="17" fillId="7" borderId="19" xfId="9" applyFont="1" applyFill="1" applyBorder="1" applyAlignment="1">
      <alignment horizontal="right" vertical="top" readingOrder="1"/>
    </xf>
    <xf numFmtId="0" fontId="15" fillId="7" borderId="20" xfId="9" applyFont="1" applyFill="1" applyBorder="1" applyAlignment="1">
      <alignment horizontal="center" vertical="top" readingOrder="1"/>
    </xf>
    <xf numFmtId="0" fontId="11" fillId="8" borderId="3" xfId="9" applyFont="1" applyFill="1" applyBorder="1" applyAlignment="1">
      <alignment horizontal="right" vertical="top" wrapText="1" readingOrder="1"/>
    </xf>
    <xf numFmtId="170" fontId="14" fillId="8" borderId="0" xfId="9" applyNumberFormat="1" applyFont="1" applyFill="1" applyAlignment="1">
      <alignment horizontal="right" vertical="top" wrapText="1" readingOrder="1"/>
    </xf>
    <xf numFmtId="165" fontId="11" fillId="6" borderId="0" xfId="9" applyNumberFormat="1" applyFont="1" applyFill="1" applyAlignment="1">
      <alignment horizontal="right" wrapText="1" readingOrder="1"/>
    </xf>
    <xf numFmtId="165" fontId="11" fillId="6" borderId="3" xfId="9" applyNumberFormat="1" applyFont="1" applyFill="1" applyBorder="1" applyAlignment="1">
      <alignment horizontal="right" wrapText="1" readingOrder="1"/>
    </xf>
    <xf numFmtId="169" fontId="11" fillId="6" borderId="0" xfId="9" applyNumberFormat="1" applyFont="1" applyFill="1" applyAlignment="1">
      <alignment horizontal="right" wrapText="1" readingOrder="1"/>
    </xf>
    <xf numFmtId="169" fontId="11" fillId="6" borderId="3" xfId="9" applyNumberFormat="1" applyFont="1" applyFill="1" applyBorder="1" applyAlignment="1">
      <alignment horizontal="right" wrapText="1" readingOrder="1"/>
    </xf>
    <xf numFmtId="0" fontId="17" fillId="7" borderId="3" xfId="9" applyFont="1" applyFill="1" applyBorder="1" applyAlignment="1">
      <alignment horizontal="right" vertical="top" wrapText="1" readingOrder="1"/>
    </xf>
    <xf numFmtId="49" fontId="12" fillId="2" borderId="11" xfId="1" applyNumberFormat="1" applyFont="1" applyBorder="1" applyAlignment="1">
      <alignment vertical="top"/>
    </xf>
    <xf numFmtId="170" fontId="11" fillId="9" borderId="3" xfId="9" applyNumberFormat="1" applyFont="1" applyFill="1" applyBorder="1" applyAlignment="1">
      <alignment horizontal="right" vertical="top" wrapText="1" readingOrder="1"/>
    </xf>
    <xf numFmtId="169" fontId="11" fillId="8" borderId="3" xfId="9" applyNumberFormat="1" applyFont="1" applyFill="1" applyBorder="1" applyAlignment="1">
      <alignment horizontal="right" vertical="top" wrapText="1" readingOrder="1"/>
    </xf>
    <xf numFmtId="169" fontId="16" fillId="0" borderId="0" xfId="9" applyNumberFormat="1" applyFont="1"/>
    <xf numFmtId="170" fontId="14" fillId="8" borderId="1" xfId="9" applyNumberFormat="1" applyFont="1" applyFill="1" applyBorder="1" applyAlignment="1">
      <alignment horizontal="right" vertical="top" wrapText="1" readingOrder="1"/>
    </xf>
    <xf numFmtId="170" fontId="14" fillId="8" borderId="9" xfId="9" applyNumberFormat="1" applyFont="1" applyFill="1" applyBorder="1" applyAlignment="1">
      <alignment horizontal="right" vertical="top" wrapText="1" readingOrder="1"/>
    </xf>
    <xf numFmtId="170" fontId="14" fillId="0" borderId="0" xfId="9" applyNumberFormat="1" applyFont="1" applyAlignment="1">
      <alignment horizontal="right" wrapText="1" readingOrder="1"/>
    </xf>
    <xf numFmtId="170" fontId="14" fillId="0" borderId="14" xfId="9" applyNumberFormat="1" applyFont="1" applyBorder="1" applyAlignment="1">
      <alignment horizontal="right" wrapText="1" readingOrder="1"/>
    </xf>
    <xf numFmtId="170" fontId="14" fillId="0" borderId="0" xfId="9" applyNumberFormat="1" applyFont="1" applyAlignment="1">
      <alignment horizontal="right" vertical="top" wrapText="1" readingOrder="1"/>
    </xf>
    <xf numFmtId="169" fontId="14" fillId="8" borderId="0" xfId="9" applyNumberFormat="1" applyFont="1" applyFill="1" applyAlignment="1">
      <alignment horizontal="right" vertical="top" wrapText="1" readingOrder="1"/>
    </xf>
    <xf numFmtId="0" fontId="11" fillId="0" borderId="13" xfId="9" applyFont="1" applyBorder="1" applyAlignment="1">
      <alignment wrapText="1" readingOrder="1"/>
    </xf>
    <xf numFmtId="0" fontId="11" fillId="0" borderId="0" xfId="9" applyFont="1" applyAlignment="1">
      <alignment horizontal="right" wrapText="1" readingOrder="1"/>
    </xf>
    <xf numFmtId="169" fontId="11" fillId="0" borderId="14" xfId="9" applyNumberFormat="1" applyFont="1" applyBorder="1" applyAlignment="1">
      <alignment horizontal="right" wrapText="1" readingOrder="1"/>
    </xf>
    <xf numFmtId="170" fontId="11" fillId="0" borderId="14" xfId="9" applyNumberFormat="1" applyFont="1" applyBorder="1" applyAlignment="1">
      <alignment horizontal="right" wrapText="1" readingOrder="1"/>
    </xf>
    <xf numFmtId="165" fontId="11" fillId="8" borderId="0" xfId="9" applyNumberFormat="1" applyFont="1" applyFill="1" applyAlignment="1">
      <alignment horizontal="right" wrapText="1" readingOrder="1"/>
    </xf>
    <xf numFmtId="165" fontId="11" fillId="8" borderId="3" xfId="9" applyNumberFormat="1" applyFont="1" applyFill="1" applyBorder="1" applyAlignment="1">
      <alignment horizontal="right" wrapText="1" readingOrder="1"/>
    </xf>
    <xf numFmtId="49" fontId="23" fillId="11" borderId="7" xfId="12" applyNumberFormat="1" applyFont="1" applyFill="1" applyBorder="1" applyAlignment="1">
      <alignment horizontal="left" vertical="top"/>
    </xf>
    <xf numFmtId="49" fontId="23" fillId="11" borderId="0" xfId="12" applyNumberFormat="1" applyFont="1" applyFill="1" applyAlignment="1">
      <alignment horizontal="right" vertical="top"/>
    </xf>
    <xf numFmtId="49" fontId="23" fillId="11" borderId="3" xfId="12" applyNumberFormat="1" applyFont="1" applyFill="1" applyBorder="1" applyAlignment="1">
      <alignment horizontal="right" vertical="top"/>
    </xf>
    <xf numFmtId="0" fontId="23" fillId="11" borderId="0" xfId="12" quotePrefix="1" applyNumberFormat="1" applyFont="1" applyFill="1" applyAlignment="1">
      <alignment horizontal="right" vertical="center" wrapText="1"/>
    </xf>
    <xf numFmtId="167" fontId="23" fillId="11" borderId="0" xfId="12" applyNumberFormat="1" applyFont="1" applyFill="1" applyAlignment="1">
      <alignment horizontal="right" vertical="center" wrapText="1"/>
    </xf>
    <xf numFmtId="167" fontId="23" fillId="11" borderId="3" xfId="12" applyNumberFormat="1" applyFont="1" applyFill="1" applyBorder="1" applyAlignment="1">
      <alignment horizontal="right" vertical="center" wrapText="1"/>
    </xf>
    <xf numFmtId="167" fontId="23" fillId="12" borderId="0" xfId="12" applyNumberFormat="1" applyFont="1" applyFill="1" applyAlignment="1">
      <alignment horizontal="right" vertical="center" wrapText="1"/>
    </xf>
    <xf numFmtId="170" fontId="24" fillId="0" borderId="0" xfId="20" applyNumberFormat="1" applyFont="1" applyAlignment="1">
      <alignment horizontal="right" wrapText="1" readingOrder="1"/>
    </xf>
    <xf numFmtId="167" fontId="23" fillId="0" borderId="0" xfId="12" applyNumberFormat="1" applyFont="1" applyFill="1" applyAlignment="1">
      <alignment horizontal="right" vertical="center" wrapText="1"/>
    </xf>
    <xf numFmtId="170" fontId="24" fillId="0" borderId="3" xfId="20" applyNumberFormat="1" applyFont="1" applyBorder="1" applyAlignment="1">
      <alignment horizontal="right" wrapText="1" readingOrder="1"/>
    </xf>
    <xf numFmtId="170" fontId="24" fillId="0" borderId="0" xfId="20" applyNumberFormat="1" applyFont="1" applyAlignment="1">
      <alignment wrapText="1" readingOrder="1"/>
    </xf>
    <xf numFmtId="170" fontId="25" fillId="0" borderId="0" xfId="20" applyNumberFormat="1" applyFont="1" applyAlignment="1">
      <alignment horizontal="right" wrapText="1" readingOrder="1"/>
    </xf>
    <xf numFmtId="170" fontId="25" fillId="0" borderId="3" xfId="20" applyNumberFormat="1" applyFont="1" applyBorder="1" applyAlignment="1">
      <alignment horizontal="right" wrapText="1" readingOrder="1"/>
    </xf>
    <xf numFmtId="170" fontId="24" fillId="12" borderId="0" xfId="20" applyNumberFormat="1" applyFont="1" applyFill="1" applyAlignment="1">
      <alignment horizontal="right" wrapText="1" readingOrder="1"/>
    </xf>
    <xf numFmtId="170" fontId="24" fillId="12" borderId="0" xfId="20" applyNumberFormat="1" applyFont="1" applyFill="1" applyAlignment="1">
      <alignment wrapText="1" readingOrder="1"/>
    </xf>
    <xf numFmtId="0" fontId="21" fillId="0" borderId="0" xfId="20" applyFont="1"/>
    <xf numFmtId="0" fontId="21" fillId="0" borderId="0" xfId="20" applyFont="1" applyAlignment="1">
      <alignment horizontal="right"/>
    </xf>
    <xf numFmtId="0" fontId="20" fillId="12" borderId="0" xfId="11" applyFont="1" applyFill="1" applyAlignment="1">
      <alignment horizontal="right"/>
    </xf>
    <xf numFmtId="0" fontId="20" fillId="12" borderId="3" xfId="11" applyFont="1" applyFill="1" applyBorder="1" applyAlignment="1">
      <alignment horizontal="right"/>
    </xf>
    <xf numFmtId="0" fontId="21" fillId="15" borderId="7" xfId="13" applyFont="1" applyFill="1" applyBorder="1" applyAlignment="1">
      <alignment vertical="top" wrapText="1"/>
    </xf>
    <xf numFmtId="0" fontId="20" fillId="12" borderId="7" xfId="13" applyFont="1" applyFill="1" applyBorder="1"/>
    <xf numFmtId="0" fontId="21" fillId="0" borderId="0" xfId="13" applyFont="1"/>
    <xf numFmtId="0" fontId="25" fillId="0" borderId="0" xfId="20" applyFont="1" applyAlignment="1">
      <alignment horizontal="right" wrapText="1" readingOrder="1"/>
    </xf>
    <xf numFmtId="0" fontId="25" fillId="0" borderId="3" xfId="20" applyFont="1" applyBorder="1" applyAlignment="1">
      <alignment horizontal="right" wrapText="1" readingOrder="1"/>
    </xf>
    <xf numFmtId="0" fontId="20" fillId="0" borderId="0" xfId="20" applyFont="1" applyAlignment="1">
      <alignment horizontal="right"/>
    </xf>
    <xf numFmtId="0" fontId="20" fillId="0" borderId="3" xfId="20" applyFont="1" applyBorder="1" applyAlignment="1">
      <alignment horizontal="right"/>
    </xf>
    <xf numFmtId="0" fontId="21" fillId="0" borderId="7" xfId="13" applyFont="1" applyBorder="1"/>
    <xf numFmtId="0" fontId="21" fillId="12" borderId="1" xfId="20" applyFont="1" applyFill="1" applyBorder="1" applyAlignment="1">
      <alignment horizontal="right"/>
    </xf>
    <xf numFmtId="0" fontId="21" fillId="12" borderId="1" xfId="20" applyFont="1" applyFill="1" applyBorder="1"/>
    <xf numFmtId="0" fontId="21" fillId="11" borderId="0" xfId="11" applyFont="1" applyFill="1" applyAlignment="1">
      <alignment horizontal="right" vertical="top"/>
    </xf>
    <xf numFmtId="0" fontId="21" fillId="11" borderId="0" xfId="11" applyFont="1" applyFill="1" applyAlignment="1">
      <alignment vertical="top"/>
    </xf>
    <xf numFmtId="0" fontId="21" fillId="11" borderId="0" xfId="11" applyFont="1" applyFill="1" applyAlignment="1">
      <alignment horizontal="right"/>
    </xf>
    <xf numFmtId="0" fontId="21" fillId="11" borderId="0" xfId="11" applyFont="1" applyFill="1"/>
    <xf numFmtId="170" fontId="24" fillId="12" borderId="3" xfId="20" applyNumberFormat="1" applyFont="1" applyFill="1" applyBorder="1" applyAlignment="1">
      <alignment horizontal="right" wrapText="1" readingOrder="1"/>
    </xf>
    <xf numFmtId="0" fontId="20" fillId="12" borderId="8" xfId="13" applyFont="1" applyFill="1" applyBorder="1"/>
    <xf numFmtId="170" fontId="25" fillId="12" borderId="1" xfId="20" applyNumberFormat="1" applyFont="1" applyFill="1" applyBorder="1" applyAlignment="1">
      <alignment horizontal="right" wrapText="1" readingOrder="1"/>
    </xf>
    <xf numFmtId="170" fontId="25" fillId="12" borderId="9" xfId="20" applyNumberFormat="1" applyFont="1" applyFill="1" applyBorder="1" applyAlignment="1">
      <alignment horizontal="right" wrapText="1" readingOrder="1"/>
    </xf>
    <xf numFmtId="170" fontId="25" fillId="12" borderId="0" xfId="20" applyNumberFormat="1" applyFont="1" applyFill="1" applyAlignment="1">
      <alignment horizontal="right" wrapText="1" readingOrder="1"/>
    </xf>
    <xf numFmtId="170" fontId="25" fillId="12" borderId="3" xfId="20" applyNumberFormat="1" applyFont="1" applyFill="1" applyBorder="1" applyAlignment="1">
      <alignment horizontal="right" wrapText="1" readingOrder="1"/>
    </xf>
    <xf numFmtId="0" fontId="21" fillId="0" borderId="7" xfId="13" applyFont="1" applyBorder="1" applyAlignment="1">
      <alignment wrapText="1"/>
    </xf>
    <xf numFmtId="165" fontId="29" fillId="0" borderId="0" xfId="0" applyFont="1"/>
    <xf numFmtId="165" fontId="30" fillId="0" borderId="7" xfId="0" applyFont="1" applyBorder="1" applyAlignment="1">
      <alignment horizontal="center" vertical="center"/>
    </xf>
    <xf numFmtId="165" fontId="28" fillId="0" borderId="3" xfId="0" applyFont="1" applyBorder="1" applyAlignment="1">
      <alignment horizontal="center" vertical="center"/>
    </xf>
    <xf numFmtId="175" fontId="31" fillId="0" borderId="7" xfId="0" applyNumberFormat="1" applyFont="1" applyBorder="1" applyAlignment="1">
      <alignment horizontal="left" vertical="top" wrapText="1"/>
    </xf>
    <xf numFmtId="165" fontId="29" fillId="0" borderId="3" xfId="0" applyFont="1" applyBorder="1" applyAlignment="1">
      <alignment vertical="top" wrapText="1"/>
    </xf>
    <xf numFmtId="165" fontId="29" fillId="0" borderId="0" xfId="0" applyFont="1" applyAlignment="1">
      <alignment vertical="top"/>
    </xf>
    <xf numFmtId="175" fontId="29" fillId="0" borderId="8" xfId="0" applyNumberFormat="1" applyFont="1" applyBorder="1" applyAlignment="1">
      <alignment horizontal="left" wrapText="1"/>
    </xf>
    <xf numFmtId="165" fontId="29" fillId="0" borderId="9" xfId="0" applyFont="1" applyBorder="1"/>
    <xf numFmtId="175" fontId="29" fillId="0" borderId="0" xfId="0" applyNumberFormat="1" applyFont="1" applyAlignment="1">
      <alignment horizontal="left" wrapText="1"/>
    </xf>
    <xf numFmtId="0" fontId="30" fillId="13" borderId="10" xfId="11" applyFont="1" applyFill="1" applyBorder="1" applyAlignment="1">
      <alignment horizontal="left" vertical="center"/>
    </xf>
    <xf numFmtId="0" fontId="38" fillId="13" borderId="12" xfId="11" applyFont="1" applyFill="1" applyBorder="1" applyAlignment="1">
      <alignment horizontal="left" vertical="center" wrapText="1"/>
    </xf>
    <xf numFmtId="0" fontId="39" fillId="0" borderId="0" xfId="11" applyFont="1"/>
    <xf numFmtId="49" fontId="38" fillId="13" borderId="7" xfId="12" applyNumberFormat="1" applyFont="1" applyFill="1" applyBorder="1" applyAlignment="1">
      <alignment horizontal="left" vertical="top"/>
    </xf>
    <xf numFmtId="0" fontId="40" fillId="13" borderId="3" xfId="11" applyFont="1" applyFill="1" applyBorder="1" applyAlignment="1">
      <alignment vertical="top" wrapText="1"/>
    </xf>
    <xf numFmtId="0" fontId="40" fillId="13" borderId="3" xfId="11" applyFont="1" applyFill="1" applyBorder="1" applyAlignment="1">
      <alignment wrapText="1"/>
    </xf>
    <xf numFmtId="0" fontId="41" fillId="14" borderId="3" xfId="11" applyFont="1" applyFill="1" applyBorder="1" applyAlignment="1">
      <alignment horizontal="left" vertical="center" wrapText="1"/>
    </xf>
    <xf numFmtId="0" fontId="39" fillId="0" borderId="3" xfId="11" applyFont="1" applyBorder="1" applyAlignment="1">
      <alignment vertical="center" wrapText="1"/>
    </xf>
    <xf numFmtId="0" fontId="39" fillId="0" borderId="0" xfId="11" applyFont="1" applyAlignment="1">
      <alignment vertical="center"/>
    </xf>
    <xf numFmtId="0" fontId="39" fillId="0" borderId="3" xfId="11" applyFont="1" applyBorder="1" applyAlignment="1">
      <alignment horizontal="left" vertical="center" wrapText="1"/>
    </xf>
    <xf numFmtId="0" fontId="39" fillId="0" borderId="0" xfId="11" applyFont="1" applyAlignment="1">
      <alignment wrapText="1"/>
    </xf>
    <xf numFmtId="165" fontId="21" fillId="0" borderId="0" xfId="18" applyFont="1"/>
    <xf numFmtId="165" fontId="20" fillId="12" borderId="7" xfId="18" applyFont="1" applyFill="1" applyBorder="1"/>
    <xf numFmtId="165" fontId="20" fillId="0" borderId="0" xfId="18" applyFont="1"/>
    <xf numFmtId="165" fontId="21" fillId="0" borderId="7" xfId="3" applyNumberFormat="1" applyFont="1" applyFill="1" applyBorder="1"/>
    <xf numFmtId="165" fontId="21" fillId="0" borderId="7" xfId="18" applyFont="1" applyBorder="1"/>
    <xf numFmtId="165" fontId="20" fillId="0" borderId="7" xfId="18" applyFont="1" applyBorder="1"/>
    <xf numFmtId="165" fontId="20" fillId="12" borderId="7" xfId="3" applyNumberFormat="1" applyFont="1" applyFill="1" applyBorder="1"/>
    <xf numFmtId="165" fontId="20" fillId="0" borderId="7" xfId="3" applyNumberFormat="1" applyFont="1" applyFill="1" applyBorder="1"/>
    <xf numFmtId="165" fontId="21" fillId="0" borderId="7" xfId="3" applyNumberFormat="1" applyFont="1" applyFill="1" applyBorder="1" applyAlignment="1">
      <alignment horizontal="left" indent="1"/>
    </xf>
    <xf numFmtId="165" fontId="23" fillId="11" borderId="11" xfId="18" quotePrefix="1" applyFont="1" applyFill="1" applyBorder="1" applyAlignment="1">
      <alignment horizontal="center" vertical="top"/>
    </xf>
    <xf numFmtId="165" fontId="23" fillId="11" borderId="12" xfId="18" applyFont="1" applyFill="1" applyBorder="1" applyAlignment="1">
      <alignment horizontal="center" vertical="top"/>
    </xf>
    <xf numFmtId="165" fontId="21" fillId="0" borderId="0" xfId="18" applyFont="1" applyAlignment="1">
      <alignment vertical="top"/>
    </xf>
    <xf numFmtId="165" fontId="45" fillId="0" borderId="0" xfId="18" applyFont="1" applyAlignment="1">
      <alignment vertical="top"/>
    </xf>
    <xf numFmtId="165" fontId="23" fillId="11" borderId="0" xfId="18" quotePrefix="1" applyFont="1" applyFill="1" applyAlignment="1">
      <alignment horizontal="center"/>
    </xf>
    <xf numFmtId="165" fontId="23" fillId="11" borderId="3" xfId="18" quotePrefix="1" applyFont="1" applyFill="1" applyBorder="1" applyAlignment="1">
      <alignment horizontal="center"/>
    </xf>
    <xf numFmtId="165" fontId="45" fillId="0" borderId="0" xfId="18" applyFont="1"/>
    <xf numFmtId="165" fontId="21" fillId="11" borderId="0" xfId="18" applyFont="1" applyFill="1" applyAlignment="1">
      <alignment horizontal="center"/>
    </xf>
    <xf numFmtId="165" fontId="23" fillId="11" borderId="0" xfId="18" applyFont="1" applyFill="1" applyAlignment="1">
      <alignment horizontal="center"/>
    </xf>
    <xf numFmtId="165" fontId="46" fillId="11" borderId="0" xfId="18" applyFont="1" applyFill="1" applyAlignment="1">
      <alignment horizontal="center"/>
    </xf>
    <xf numFmtId="165" fontId="23" fillId="11" borderId="0" xfId="18" applyFont="1" applyFill="1" applyAlignment="1">
      <alignment horizontal="center" vertical="center" wrapText="1"/>
    </xf>
    <xf numFmtId="165" fontId="23" fillId="11" borderId="0" xfId="18" applyFont="1" applyFill="1" applyAlignment="1">
      <alignment horizontal="center" wrapText="1"/>
    </xf>
    <xf numFmtId="165" fontId="21" fillId="11" borderId="3" xfId="18" applyFont="1" applyFill="1" applyBorder="1" applyAlignment="1">
      <alignment horizontal="center" wrapText="1"/>
    </xf>
    <xf numFmtId="1" fontId="47" fillId="11" borderId="7" xfId="12" applyNumberFormat="1" applyFont="1" applyFill="1" applyBorder="1" applyAlignment="1">
      <alignment horizontal="left"/>
    </xf>
    <xf numFmtId="165" fontId="47" fillId="11" borderId="0" xfId="18" applyFont="1" applyFill="1" applyAlignment="1">
      <alignment horizontal="center"/>
    </xf>
    <xf numFmtId="165" fontId="47" fillId="11" borderId="0" xfId="18" applyFont="1" applyFill="1" applyAlignment="1">
      <alignment horizontal="center" wrapText="1"/>
    </xf>
    <xf numFmtId="165" fontId="47" fillId="11" borderId="0" xfId="18" quotePrefix="1" applyFont="1" applyFill="1" applyAlignment="1">
      <alignment horizontal="center"/>
    </xf>
    <xf numFmtId="165" fontId="23" fillId="11" borderId="0" xfId="18" quotePrefix="1" applyFont="1" applyFill="1" applyAlignment="1">
      <alignment horizontal="center" wrapText="1"/>
    </xf>
    <xf numFmtId="165" fontId="47" fillId="11" borderId="3" xfId="18" applyFont="1" applyFill="1" applyBorder="1" applyAlignment="1">
      <alignment horizontal="center"/>
    </xf>
    <xf numFmtId="165" fontId="47" fillId="0" borderId="0" xfId="18" applyFont="1"/>
    <xf numFmtId="165" fontId="48" fillId="0" borderId="0" xfId="18" applyFont="1"/>
    <xf numFmtId="165" fontId="20" fillId="12" borderId="7" xfId="18" applyFont="1" applyFill="1" applyBorder="1" applyAlignment="1">
      <alignment horizontal="left"/>
    </xf>
    <xf numFmtId="165" fontId="21" fillId="12" borderId="0" xfId="18" applyFont="1" applyFill="1" applyAlignment="1">
      <alignment horizontal="center"/>
    </xf>
    <xf numFmtId="165" fontId="21" fillId="12" borderId="3" xfId="18" applyFont="1" applyFill="1" applyBorder="1" applyAlignment="1">
      <alignment horizontal="center"/>
    </xf>
    <xf numFmtId="165" fontId="20" fillId="0" borderId="7" xfId="18" applyFont="1" applyBorder="1" applyAlignment="1">
      <alignment horizontal="left"/>
    </xf>
    <xf numFmtId="165" fontId="21" fillId="0" borderId="0" xfId="18" applyFont="1" applyAlignment="1">
      <alignment horizontal="center"/>
    </xf>
    <xf numFmtId="165" fontId="21" fillId="0" borderId="3" xfId="18" applyFont="1" applyBorder="1" applyAlignment="1">
      <alignment horizontal="center"/>
    </xf>
    <xf numFmtId="165" fontId="21" fillId="0" borderId="0" xfId="3" applyNumberFormat="1" applyFont="1" applyFill="1" applyAlignment="1">
      <alignment horizontal="center"/>
    </xf>
    <xf numFmtId="165" fontId="21" fillId="0" borderId="3" xfId="3" applyNumberFormat="1" applyFont="1" applyFill="1" applyBorder="1" applyAlignment="1">
      <alignment horizontal="center"/>
    </xf>
    <xf numFmtId="165" fontId="21" fillId="0" borderId="0" xfId="18" applyFont="1" applyAlignment="1">
      <alignment horizontal="right"/>
    </xf>
    <xf numFmtId="165" fontId="45" fillId="0" borderId="0" xfId="18" applyFont="1" applyAlignment="1">
      <alignment horizontal="right"/>
    </xf>
    <xf numFmtId="165" fontId="20" fillId="12" borderId="0" xfId="3" applyNumberFormat="1" applyFont="1" applyFill="1" applyAlignment="1">
      <alignment horizontal="center"/>
    </xf>
    <xf numFmtId="165" fontId="20" fillId="12" borderId="3" xfId="3" applyNumberFormat="1" applyFont="1" applyFill="1" applyBorder="1" applyAlignment="1">
      <alignment horizontal="center"/>
    </xf>
    <xf numFmtId="165" fontId="49" fillId="0" borderId="0" xfId="18" applyFont="1"/>
    <xf numFmtId="167" fontId="21" fillId="0" borderId="7" xfId="18" applyNumberFormat="1" applyFont="1" applyBorder="1"/>
    <xf numFmtId="167" fontId="21" fillId="0" borderId="0" xfId="3" applyNumberFormat="1" applyFont="1" applyFill="1" applyAlignment="1">
      <alignment horizontal="center"/>
    </xf>
    <xf numFmtId="167" fontId="21" fillId="0" borderId="3" xfId="3" applyNumberFormat="1" applyFont="1" applyFill="1" applyBorder="1" applyAlignment="1">
      <alignment horizontal="center"/>
    </xf>
    <xf numFmtId="167" fontId="21" fillId="0" borderId="0" xfId="18" applyNumberFormat="1" applyFont="1"/>
    <xf numFmtId="167" fontId="45" fillId="0" borderId="0" xfId="18" applyNumberFormat="1" applyFont="1"/>
    <xf numFmtId="165" fontId="21" fillId="12" borderId="0" xfId="3" applyNumberFormat="1" applyFont="1" applyFill="1" applyAlignment="1">
      <alignment horizontal="center"/>
    </xf>
    <xf numFmtId="165" fontId="21" fillId="12" borderId="3" xfId="3" applyNumberFormat="1" applyFont="1" applyFill="1" applyBorder="1" applyAlignment="1">
      <alignment horizontal="center"/>
    </xf>
    <xf numFmtId="165" fontId="20" fillId="12" borderId="8" xfId="3" applyNumberFormat="1" applyFont="1" applyFill="1" applyBorder="1"/>
    <xf numFmtId="165" fontId="20" fillId="12" borderId="1" xfId="3" applyNumberFormat="1" applyFont="1" applyFill="1" applyBorder="1" applyAlignment="1">
      <alignment horizontal="center"/>
    </xf>
    <xf numFmtId="165" fontId="20" fillId="12" borderId="9" xfId="3" applyNumberFormat="1" applyFont="1" applyFill="1" applyBorder="1" applyAlignment="1">
      <alignment horizontal="center"/>
    </xf>
    <xf numFmtId="165" fontId="21" fillId="11" borderId="0" xfId="18" applyFont="1" applyFill="1"/>
    <xf numFmtId="165" fontId="21" fillId="11" borderId="3" xfId="18" applyFont="1" applyFill="1" applyBorder="1"/>
    <xf numFmtId="165" fontId="21" fillId="11" borderId="0" xfId="18" applyFont="1" applyFill="1" applyAlignment="1">
      <alignment horizontal="center" wrapText="1"/>
    </xf>
    <xf numFmtId="165" fontId="23" fillId="11" borderId="7" xfId="18" applyFont="1" applyFill="1" applyBorder="1" applyAlignment="1">
      <alignment horizontal="left"/>
    </xf>
    <xf numFmtId="165" fontId="23" fillId="11" borderId="3" xfId="18" applyFont="1" applyFill="1" applyBorder="1" applyAlignment="1">
      <alignment horizontal="center"/>
    </xf>
    <xf numFmtId="41" fontId="23" fillId="11" borderId="0" xfId="18" applyNumberFormat="1" applyFont="1" applyFill="1" applyAlignment="1">
      <alignment horizontal="center"/>
    </xf>
    <xf numFmtId="41" fontId="23" fillId="11" borderId="3" xfId="18" applyNumberFormat="1" applyFont="1" applyFill="1" applyBorder="1" applyAlignment="1">
      <alignment horizontal="center"/>
    </xf>
    <xf numFmtId="165" fontId="21" fillId="0" borderId="7" xfId="3" applyNumberFormat="1" applyFont="1" applyFill="1" applyBorder="1" applyAlignment="1">
      <alignment horizontal="left"/>
    </xf>
    <xf numFmtId="165" fontId="21" fillId="0" borderId="0" xfId="3" applyNumberFormat="1" applyFont="1" applyFill="1" applyAlignment="1">
      <alignment horizontal="right"/>
    </xf>
    <xf numFmtId="165" fontId="21" fillId="0" borderId="7" xfId="3" quotePrefix="1" applyNumberFormat="1" applyFont="1" applyFill="1" applyBorder="1" applyAlignment="1">
      <alignment horizontal="left" wrapText="1" indent="1"/>
    </xf>
    <xf numFmtId="165" fontId="21" fillId="0" borderId="7" xfId="3" quotePrefix="1" applyNumberFormat="1" applyFont="1" applyFill="1" applyBorder="1" applyAlignment="1">
      <alignment horizontal="left"/>
    </xf>
    <xf numFmtId="165" fontId="21" fillId="0" borderId="7" xfId="3" quotePrefix="1" applyNumberFormat="1" applyFont="1" applyFill="1" applyBorder="1" applyAlignment="1">
      <alignment horizontal="left" wrapText="1"/>
    </xf>
    <xf numFmtId="165" fontId="21" fillId="0" borderId="7" xfId="3" quotePrefix="1" applyNumberFormat="1" applyFont="1" applyFill="1" applyBorder="1" applyAlignment="1">
      <alignment horizontal="left" indent="1"/>
    </xf>
    <xf numFmtId="165" fontId="20" fillId="12" borderId="8" xfId="3" applyNumberFormat="1" applyFont="1" applyFill="1" applyBorder="1" applyAlignment="1">
      <alignment horizontal="left"/>
    </xf>
    <xf numFmtId="165" fontId="20" fillId="12" borderId="1" xfId="3" applyNumberFormat="1" applyFont="1" applyFill="1" applyBorder="1" applyAlignment="1">
      <alignment horizontal="right"/>
    </xf>
    <xf numFmtId="165" fontId="20" fillId="12" borderId="1" xfId="3" applyNumberFormat="1" applyFont="1" applyFill="1" applyBorder="1" applyAlignment="1">
      <alignment horizontal="center" wrapText="1"/>
    </xf>
    <xf numFmtId="165" fontId="20" fillId="12" borderId="9" xfId="3" applyNumberFormat="1" applyFont="1" applyFill="1" applyBorder="1" applyAlignment="1">
      <alignment horizontal="center" wrapText="1"/>
    </xf>
    <xf numFmtId="0" fontId="24" fillId="0" borderId="7" xfId="13" applyFont="1" applyBorder="1" applyAlignment="1">
      <alignment horizontal="left" vertical="top" wrapText="1" indent="1" readingOrder="1"/>
    </xf>
    <xf numFmtId="0" fontId="40" fillId="13" borderId="7" xfId="11" applyFont="1" applyFill="1" applyBorder="1" applyAlignment="1">
      <alignment wrapText="1"/>
    </xf>
    <xf numFmtId="0" fontId="39" fillId="0" borderId="7" xfId="11" applyFont="1" applyBorder="1" applyAlignment="1">
      <alignment horizontal="left" vertical="center" wrapText="1"/>
    </xf>
    <xf numFmtId="0" fontId="39" fillId="0" borderId="3" xfId="10" applyFont="1" applyBorder="1" applyAlignment="1" applyProtection="1">
      <alignment vertical="center" wrapText="1"/>
    </xf>
    <xf numFmtId="49" fontId="39" fillId="0" borderId="7" xfId="3" applyFont="1" applyFill="1" applyBorder="1" applyAlignment="1">
      <alignment horizontal="left" vertical="center" wrapText="1"/>
    </xf>
    <xf numFmtId="0" fontId="41" fillId="14" borderId="7" xfId="11" applyFont="1" applyFill="1" applyBorder="1" applyAlignment="1">
      <alignment vertical="center" wrapText="1"/>
    </xf>
    <xf numFmtId="0" fontId="39" fillId="0" borderId="7" xfId="11" applyFont="1" applyBorder="1" applyAlignment="1">
      <alignment vertical="center" wrapText="1"/>
    </xf>
    <xf numFmtId="0" fontId="39" fillId="0" borderId="8" xfId="11" applyFont="1" applyBorder="1" applyAlignment="1">
      <alignment vertical="center" wrapText="1"/>
    </xf>
    <xf numFmtId="0" fontId="39" fillId="0" borderId="9" xfId="11" applyFont="1" applyBorder="1" applyAlignment="1">
      <alignment vertical="center" wrapText="1"/>
    </xf>
    <xf numFmtId="165" fontId="39" fillId="0" borderId="0" xfId="18" applyFont="1"/>
    <xf numFmtId="165" fontId="41" fillId="0" borderId="0" xfId="18" applyFont="1"/>
    <xf numFmtId="165" fontId="39" fillId="0" borderId="0" xfId="18" applyFont="1" applyAlignment="1">
      <alignment horizontal="center"/>
    </xf>
    <xf numFmtId="165" fontId="39" fillId="0" borderId="0" xfId="18" applyFont="1" applyAlignment="1">
      <alignment horizontal="right"/>
    </xf>
    <xf numFmtId="0" fontId="52" fillId="17" borderId="0" xfId="9" applyFont="1" applyFill="1" applyAlignment="1">
      <alignment horizontal="right" vertical="top" wrapText="1" readingOrder="1"/>
    </xf>
    <xf numFmtId="0" fontId="11" fillId="0" borderId="0" xfId="9" applyFont="1" applyAlignment="1">
      <alignment vertical="top" wrapText="1" readingOrder="1"/>
    </xf>
    <xf numFmtId="0" fontId="18" fillId="0" borderId="0" xfId="9" applyFont="1" applyAlignment="1">
      <alignment vertical="top" wrapText="1" readingOrder="1"/>
    </xf>
    <xf numFmtId="0" fontId="11" fillId="8" borderId="0" xfId="9" applyFont="1" applyFill="1" applyAlignment="1">
      <alignment vertical="top" wrapText="1" readingOrder="1"/>
    </xf>
    <xf numFmtId="0" fontId="18" fillId="8" borderId="0" xfId="9" applyFont="1" applyFill="1" applyAlignment="1">
      <alignment vertical="top" wrapText="1" readingOrder="1"/>
    </xf>
    <xf numFmtId="165" fontId="39" fillId="0" borderId="0" xfId="3" applyNumberFormat="1" applyFont="1" applyFill="1" applyAlignment="1">
      <alignment horizontal="center"/>
    </xf>
    <xf numFmtId="165" fontId="41" fillId="14" borderId="0" xfId="3" applyNumberFormat="1" applyFont="1" applyFill="1" applyAlignment="1">
      <alignment horizontal="center"/>
    </xf>
    <xf numFmtId="167" fontId="39" fillId="0" borderId="0" xfId="3" applyNumberFormat="1" applyFont="1" applyFill="1" applyAlignment="1">
      <alignment horizontal="center"/>
    </xf>
    <xf numFmtId="165" fontId="39" fillId="14" borderId="0" xfId="3" applyNumberFormat="1" applyFont="1" applyFill="1" applyAlignment="1">
      <alignment horizontal="center"/>
    </xf>
    <xf numFmtId="165" fontId="55" fillId="13" borderId="0" xfId="18" quotePrefix="1" applyFont="1" applyFill="1" applyAlignment="1">
      <alignment horizontal="center" vertical="top"/>
    </xf>
    <xf numFmtId="165" fontId="55" fillId="13" borderId="0" xfId="18" applyFont="1" applyFill="1" applyAlignment="1">
      <alignment horizontal="center" vertical="top"/>
    </xf>
    <xf numFmtId="165" fontId="39" fillId="0" borderId="0" xfId="18" applyFont="1" applyAlignment="1">
      <alignment vertical="top"/>
    </xf>
    <xf numFmtId="165" fontId="56" fillId="0" borderId="0" xfId="18" applyFont="1" applyAlignment="1">
      <alignment vertical="top"/>
    </xf>
    <xf numFmtId="49" fontId="55" fillId="13" borderId="0" xfId="12" applyNumberFormat="1" applyFont="1" applyFill="1" applyAlignment="1">
      <alignment horizontal="left" vertical="top"/>
    </xf>
    <xf numFmtId="165" fontId="55" fillId="13" borderId="0" xfId="18" quotePrefix="1" applyFont="1" applyFill="1" applyAlignment="1">
      <alignment horizontal="center"/>
    </xf>
    <xf numFmtId="165" fontId="39" fillId="13" borderId="0" xfId="18" applyFont="1" applyFill="1" applyAlignment="1">
      <alignment horizontal="center"/>
    </xf>
    <xf numFmtId="165" fontId="55" fillId="13" borderId="0" xfId="18" applyFont="1" applyFill="1" applyAlignment="1">
      <alignment horizontal="center"/>
    </xf>
    <xf numFmtId="165" fontId="40" fillId="13" borderId="0" xfId="18" applyFont="1" applyFill="1" applyAlignment="1">
      <alignment horizontal="center"/>
    </xf>
    <xf numFmtId="165" fontId="55" fillId="13" borderId="0" xfId="18" applyFont="1" applyFill="1" applyAlignment="1">
      <alignment horizontal="center" vertical="center" wrapText="1"/>
    </xf>
    <xf numFmtId="165" fontId="55" fillId="13" borderId="0" xfId="18" applyFont="1" applyFill="1" applyAlignment="1">
      <alignment horizontal="center" wrapText="1"/>
    </xf>
    <xf numFmtId="165" fontId="39" fillId="13" borderId="0" xfId="18" applyFont="1" applyFill="1" applyAlignment="1">
      <alignment horizontal="center" wrapText="1"/>
    </xf>
    <xf numFmtId="1" fontId="38" fillId="13" borderId="0" xfId="12" applyNumberFormat="1" applyFont="1" applyFill="1" applyAlignment="1">
      <alignment horizontal="left"/>
    </xf>
    <xf numFmtId="165" fontId="38" fillId="13" borderId="0" xfId="18" applyFont="1" applyFill="1" applyAlignment="1">
      <alignment horizontal="center"/>
    </xf>
    <xf numFmtId="165" fontId="38" fillId="13" borderId="0" xfId="18" quotePrefix="1" applyFont="1" applyFill="1" applyAlignment="1">
      <alignment horizontal="center"/>
    </xf>
    <xf numFmtId="165" fontId="55" fillId="13" borderId="0" xfId="18" quotePrefix="1" applyFont="1" applyFill="1" applyAlignment="1">
      <alignment horizontal="center" wrapText="1"/>
    </xf>
    <xf numFmtId="165" fontId="41" fillId="14" borderId="0" xfId="18" applyFont="1" applyFill="1" applyAlignment="1">
      <alignment horizontal="left"/>
    </xf>
    <xf numFmtId="165" fontId="41" fillId="0" borderId="0" xfId="18" applyFont="1" applyAlignment="1">
      <alignment horizontal="left"/>
    </xf>
    <xf numFmtId="165" fontId="56" fillId="0" borderId="0" xfId="18" applyFont="1" applyAlignment="1">
      <alignment horizontal="right"/>
    </xf>
    <xf numFmtId="0" fontId="59" fillId="17" borderId="0" xfId="9" applyFont="1" applyFill="1" applyAlignment="1">
      <alignment horizontal="right" vertical="top" wrapText="1" readingOrder="1"/>
    </xf>
    <xf numFmtId="0" fontId="17" fillId="17" borderId="0" xfId="9" applyFont="1" applyFill="1" applyAlignment="1">
      <alignment horizontal="right" vertical="top" wrapText="1" readingOrder="1"/>
    </xf>
    <xf numFmtId="0" fontId="18" fillId="17" borderId="0" xfId="9" applyFont="1" applyFill="1" applyAlignment="1">
      <alignment horizontal="right" vertical="top" wrapText="1" readingOrder="1"/>
    </xf>
    <xf numFmtId="176" fontId="11" fillId="8" borderId="0" xfId="9" applyNumberFormat="1" applyFont="1" applyFill="1" applyAlignment="1">
      <alignment horizontal="right" vertical="top" wrapText="1" readingOrder="1"/>
    </xf>
    <xf numFmtId="176" fontId="11" fillId="0" borderId="0" xfId="9" applyNumberFormat="1" applyFont="1" applyAlignment="1">
      <alignment horizontal="right" vertical="top" wrapText="1" readingOrder="1"/>
    </xf>
    <xf numFmtId="176" fontId="18" fillId="8" borderId="0" xfId="9" applyNumberFormat="1" applyFont="1" applyFill="1" applyAlignment="1">
      <alignment horizontal="right" vertical="top" wrapText="1" readingOrder="1"/>
    </xf>
    <xf numFmtId="0" fontId="60" fillId="0" borderId="0" xfId="9" applyFont="1" applyAlignment="1">
      <alignment vertical="top" wrapText="1" readingOrder="1"/>
    </xf>
    <xf numFmtId="0" fontId="18" fillId="18" borderId="0" xfId="9" applyFont="1" applyFill="1" applyAlignment="1">
      <alignment vertical="top" wrapText="1" readingOrder="1"/>
    </xf>
    <xf numFmtId="165" fontId="41" fillId="0" borderId="0" xfId="3" applyNumberFormat="1" applyFont="1" applyFill="1" applyAlignment="1">
      <alignment horizontal="center"/>
    </xf>
    <xf numFmtId="165" fontId="41" fillId="0" borderId="0" xfId="18" applyFont="1" applyAlignment="1">
      <alignment horizontal="center"/>
    </xf>
    <xf numFmtId="165" fontId="41" fillId="14" borderId="0" xfId="18" applyFont="1" applyFill="1" applyAlignment="1">
      <alignment horizontal="center"/>
    </xf>
    <xf numFmtId="165" fontId="54" fillId="13" borderId="0" xfId="30" quotePrefix="1" applyNumberFormat="1" applyFont="1" applyFill="1" applyAlignment="1">
      <alignment horizontal="left" vertical="top"/>
    </xf>
    <xf numFmtId="165" fontId="56" fillId="0" borderId="0" xfId="18" applyFont="1"/>
    <xf numFmtId="165" fontId="38" fillId="0" borderId="0" xfId="18" applyFont="1"/>
    <xf numFmtId="165" fontId="57" fillId="0" borderId="0" xfId="18" applyFont="1"/>
    <xf numFmtId="165" fontId="58" fillId="0" borderId="0" xfId="18" applyFont="1"/>
    <xf numFmtId="165" fontId="39" fillId="0" borderId="0" xfId="3" applyNumberFormat="1" applyFont="1" applyFill="1"/>
    <xf numFmtId="165" fontId="41" fillId="0" borderId="0" xfId="3" applyNumberFormat="1" applyFont="1" applyFill="1"/>
    <xf numFmtId="165" fontId="41" fillId="14" borderId="0" xfId="3" applyNumberFormat="1" applyFont="1" applyFill="1"/>
    <xf numFmtId="167" fontId="39" fillId="0" borderId="0" xfId="18" applyNumberFormat="1" applyFont="1"/>
    <xf numFmtId="167" fontId="56" fillId="0" borderId="0" xfId="18" applyNumberFormat="1" applyFont="1"/>
    <xf numFmtId="165" fontId="41" fillId="14" borderId="0" xfId="18" applyFont="1" applyFill="1"/>
    <xf numFmtId="0" fontId="52" fillId="17" borderId="0" xfId="9" applyFont="1" applyFill="1" applyAlignment="1">
      <alignment vertical="top" wrapText="1" readingOrder="1"/>
    </xf>
    <xf numFmtId="0" fontId="53" fillId="17" borderId="0" xfId="9" applyFont="1" applyFill="1" applyAlignment="1">
      <alignment vertical="top" wrapText="1" readingOrder="1"/>
    </xf>
    <xf numFmtId="0" fontId="52" fillId="17" borderId="0" xfId="9" applyFont="1" applyFill="1" applyAlignment="1">
      <alignment vertical="top" readingOrder="1"/>
    </xf>
    <xf numFmtId="177" fontId="16" fillId="0" borderId="0" xfId="33" applyNumberFormat="1" applyFont="1"/>
    <xf numFmtId="0" fontId="61" fillId="20" borderId="0" xfId="9" applyFont="1" applyFill="1" applyAlignment="1">
      <alignment vertical="top" wrapText="1" readingOrder="1"/>
    </xf>
    <xf numFmtId="164" fontId="18" fillId="0" borderId="0" xfId="9" applyNumberFormat="1" applyFont="1" applyAlignment="1">
      <alignment vertical="top" wrapText="1" readingOrder="1"/>
    </xf>
    <xf numFmtId="164" fontId="18" fillId="0" borderId="0" xfId="9" applyNumberFormat="1" applyFont="1" applyAlignment="1">
      <alignment horizontal="right" vertical="top" wrapText="1" readingOrder="1"/>
    </xf>
    <xf numFmtId="164" fontId="16" fillId="0" borderId="0" xfId="9" applyNumberFormat="1" applyFont="1"/>
    <xf numFmtId="164" fontId="11" fillId="8" borderId="0" xfId="9" applyNumberFormat="1" applyFont="1" applyFill="1" applyAlignment="1">
      <alignment vertical="top" wrapText="1" readingOrder="1"/>
    </xf>
    <xf numFmtId="164" fontId="11" fillId="8" borderId="0" xfId="9" applyNumberFormat="1" applyFont="1" applyFill="1" applyAlignment="1">
      <alignment horizontal="right" vertical="top" wrapText="1" readingOrder="1"/>
    </xf>
    <xf numFmtId="164" fontId="11" fillId="0" borderId="0" xfId="9" applyNumberFormat="1" applyFont="1" applyAlignment="1">
      <alignment horizontal="right" vertical="top" wrapText="1" readingOrder="1"/>
    </xf>
    <xf numFmtId="164" fontId="11" fillId="0" borderId="0" xfId="9" applyNumberFormat="1" applyFont="1" applyAlignment="1">
      <alignment vertical="top" wrapText="1" readingOrder="1"/>
    </xf>
    <xf numFmtId="164" fontId="18" fillId="8" borderId="0" xfId="9" applyNumberFormat="1" applyFont="1" applyFill="1" applyAlignment="1">
      <alignment vertical="top" wrapText="1" readingOrder="1"/>
    </xf>
    <xf numFmtId="164" fontId="18" fillId="8" borderId="0" xfId="9" applyNumberFormat="1" applyFont="1" applyFill="1" applyAlignment="1">
      <alignment horizontal="right" vertical="top" wrapText="1" readingOrder="1"/>
    </xf>
    <xf numFmtId="164" fontId="18" fillId="0" borderId="0" xfId="33" applyNumberFormat="1" applyFont="1" applyAlignment="1">
      <alignment horizontal="right" vertical="top" wrapText="1" readingOrder="1"/>
    </xf>
    <xf numFmtId="164" fontId="18" fillId="8" borderId="0" xfId="33" applyNumberFormat="1" applyFont="1" applyFill="1" applyAlignment="1">
      <alignment horizontal="right" vertical="top" wrapText="1" readingOrder="1"/>
    </xf>
    <xf numFmtId="0" fontId="63" fillId="0" borderId="0" xfId="9" applyFont="1"/>
    <xf numFmtId="0" fontId="62" fillId="21" borderId="23" xfId="9" applyFont="1" applyFill="1" applyBorder="1" applyAlignment="1">
      <alignment horizontal="right" vertical="top" wrapText="1" readingOrder="1"/>
    </xf>
    <xf numFmtId="0" fontId="64" fillId="0" borderId="0" xfId="9" applyFont="1" applyAlignment="1">
      <alignment vertical="top" wrapText="1" readingOrder="1"/>
    </xf>
    <xf numFmtId="178" fontId="64" fillId="0" borderId="0" xfId="9" applyNumberFormat="1" applyFont="1" applyAlignment="1">
      <alignment horizontal="right" vertical="top" wrapText="1" readingOrder="1"/>
    </xf>
    <xf numFmtId="178" fontId="62" fillId="0" borderId="23" xfId="9" applyNumberFormat="1" applyFont="1" applyBorder="1" applyAlignment="1">
      <alignment horizontal="right" vertical="top" wrapText="1" readingOrder="1"/>
    </xf>
    <xf numFmtId="0" fontId="62" fillId="21" borderId="24" xfId="9" applyFont="1" applyFill="1" applyBorder="1" applyAlignment="1">
      <alignment horizontal="right" vertical="top" wrapText="1" readingOrder="1"/>
    </xf>
    <xf numFmtId="178" fontId="64" fillId="19" borderId="0" xfId="9" applyNumberFormat="1" applyFont="1" applyFill="1" applyAlignment="1">
      <alignment horizontal="right" vertical="top" wrapText="1" readingOrder="1"/>
    </xf>
    <xf numFmtId="0" fontId="41" fillId="14" borderId="0" xfId="11" applyFont="1" applyFill="1" applyAlignment="1">
      <alignment horizontal="left" vertical="center" wrapText="1"/>
    </xf>
    <xf numFmtId="0" fontId="39" fillId="0" borderId="0" xfId="11" applyFont="1" applyAlignment="1">
      <alignment horizontal="left" vertical="center" wrapText="1"/>
    </xf>
    <xf numFmtId="0" fontId="39" fillId="0" borderId="0" xfId="11" applyFont="1" applyAlignment="1">
      <alignment vertical="center" wrapText="1"/>
    </xf>
    <xf numFmtId="0" fontId="38" fillId="13" borderId="11" xfId="11" applyFont="1" applyFill="1" applyBorder="1" applyAlignment="1">
      <alignment horizontal="left" vertical="center" wrapText="1"/>
    </xf>
    <xf numFmtId="49" fontId="38" fillId="13" borderId="7" xfId="12" applyNumberFormat="1" applyFont="1" applyFill="1" applyBorder="1" applyAlignment="1">
      <alignment horizontal="left" vertical="top" wrapText="1"/>
    </xf>
    <xf numFmtId="0" fontId="41" fillId="14" borderId="7" xfId="11" applyFont="1" applyFill="1" applyBorder="1" applyAlignment="1">
      <alignment horizontal="left" vertical="center"/>
    </xf>
    <xf numFmtId="0" fontId="42" fillId="0" borderId="7" xfId="10" applyFont="1" applyBorder="1" applyAlignment="1" applyProtection="1">
      <alignment horizontal="left" vertical="center"/>
    </xf>
    <xf numFmtId="0" fontId="42" fillId="0" borderId="7" xfId="10" applyFont="1" applyBorder="1" applyAlignment="1" applyProtection="1">
      <alignment vertical="center"/>
    </xf>
    <xf numFmtId="0" fontId="42" fillId="0" borderId="8" xfId="10" applyFont="1" applyBorder="1" applyAlignment="1" applyProtection="1">
      <alignment vertical="center"/>
    </xf>
    <xf numFmtId="0" fontId="39" fillId="0" borderId="1" xfId="11" applyFont="1" applyBorder="1" applyAlignment="1">
      <alignment vertical="center" wrapText="1"/>
    </xf>
    <xf numFmtId="0" fontId="39" fillId="0" borderId="1" xfId="11" applyFont="1" applyBorder="1" applyAlignment="1">
      <alignment horizontal="left" vertical="center" wrapText="1"/>
    </xf>
    <xf numFmtId="0" fontId="39" fillId="0" borderId="9" xfId="11" applyFont="1" applyBorder="1" applyAlignment="1">
      <alignment horizontal="left" vertical="center" wrapText="1"/>
    </xf>
    <xf numFmtId="0" fontId="40" fillId="13" borderId="0" xfId="11" applyFont="1" applyFill="1" applyAlignment="1">
      <alignment vertical="top" wrapText="1"/>
    </xf>
    <xf numFmtId="0" fontId="40" fillId="13" borderId="0" xfId="11" applyFont="1" applyFill="1" applyAlignment="1">
      <alignment wrapText="1"/>
    </xf>
    <xf numFmtId="164" fontId="41" fillId="0" borderId="0" xfId="3" quotePrefix="1" applyNumberFormat="1" applyFont="1" applyFill="1" applyAlignment="1">
      <alignment horizontal="right"/>
    </xf>
    <xf numFmtId="164" fontId="39" fillId="0" borderId="0" xfId="3" applyNumberFormat="1" applyFont="1" applyFill="1" applyAlignment="1">
      <alignment horizontal="right"/>
    </xf>
    <xf numFmtId="164" fontId="66" fillId="0" borderId="0" xfId="3" applyNumberFormat="1" applyFont="1" applyFill="1" applyAlignment="1">
      <alignment horizontal="right"/>
    </xf>
    <xf numFmtId="164" fontId="39" fillId="0" borderId="0" xfId="3" quotePrefix="1" applyNumberFormat="1" applyFont="1" applyFill="1" applyAlignment="1">
      <alignment horizontal="right"/>
    </xf>
    <xf numFmtId="164" fontId="66" fillId="0" borderId="0" xfId="3" quotePrefix="1" applyNumberFormat="1" applyFont="1" applyFill="1" applyAlignment="1">
      <alignment horizontal="right"/>
    </xf>
    <xf numFmtId="164" fontId="41" fillId="0" borderId="0" xfId="3" applyNumberFormat="1" applyFont="1" applyFill="1" applyAlignment="1">
      <alignment horizontal="right"/>
    </xf>
    <xf numFmtId="164" fontId="41" fillId="14" borderId="0" xfId="3" quotePrefix="1" applyNumberFormat="1" applyFont="1" applyFill="1" applyAlignment="1">
      <alignment horizontal="right"/>
    </xf>
    <xf numFmtId="0" fontId="38" fillId="13" borderId="7" xfId="11" applyFont="1" applyFill="1" applyBorder="1" applyAlignment="1">
      <alignment horizontal="left" vertical="center"/>
    </xf>
    <xf numFmtId="0" fontId="38" fillId="13" borderId="3" xfId="11" applyFont="1" applyFill="1" applyBorder="1" applyAlignment="1">
      <alignment horizontal="right" vertical="center"/>
    </xf>
    <xf numFmtId="164" fontId="41" fillId="14" borderId="3" xfId="11" applyNumberFormat="1" applyFont="1" applyFill="1" applyBorder="1" applyAlignment="1">
      <alignment horizontal="right" vertical="center" wrapText="1"/>
    </xf>
    <xf numFmtId="164" fontId="65" fillId="0" borderId="3" xfId="18" applyNumberFormat="1" applyFont="1" applyBorder="1" applyAlignment="1">
      <alignment horizontal="right"/>
    </xf>
    <xf numFmtId="164" fontId="41" fillId="0" borderId="3" xfId="3" quotePrefix="1" applyNumberFormat="1" applyFont="1" applyFill="1" applyBorder="1" applyAlignment="1">
      <alignment horizontal="right"/>
    </xf>
    <xf numFmtId="164" fontId="39" fillId="0" borderId="3" xfId="3" applyNumberFormat="1" applyFont="1" applyFill="1" applyBorder="1" applyAlignment="1">
      <alignment horizontal="right"/>
    </xf>
    <xf numFmtId="164" fontId="66" fillId="0" borderId="3" xfId="3" applyNumberFormat="1" applyFont="1" applyFill="1" applyBorder="1" applyAlignment="1">
      <alignment horizontal="right"/>
    </xf>
    <xf numFmtId="164" fontId="39" fillId="0" borderId="3" xfId="3" quotePrefix="1" applyNumberFormat="1" applyFont="1" applyFill="1" applyBorder="1" applyAlignment="1">
      <alignment horizontal="right"/>
    </xf>
    <xf numFmtId="164" fontId="66" fillId="0" borderId="3" xfId="3" quotePrefix="1" applyNumberFormat="1" applyFont="1" applyFill="1" applyBorder="1" applyAlignment="1">
      <alignment horizontal="right"/>
    </xf>
    <xf numFmtId="164" fontId="41" fillId="0" borderId="3" xfId="3" applyNumberFormat="1" applyFont="1" applyFill="1" applyBorder="1" applyAlignment="1">
      <alignment horizontal="right"/>
    </xf>
    <xf numFmtId="164" fontId="41" fillId="0" borderId="3" xfId="18" applyNumberFormat="1" applyFont="1" applyBorder="1" applyAlignment="1">
      <alignment horizontal="right"/>
    </xf>
    <xf numFmtId="164" fontId="66" fillId="0" borderId="3" xfId="18" applyNumberFormat="1" applyFont="1" applyBorder="1" applyAlignment="1">
      <alignment horizontal="right"/>
    </xf>
    <xf numFmtId="164" fontId="41" fillId="14" borderId="3" xfId="3" quotePrefix="1" applyNumberFormat="1" applyFont="1" applyFill="1" applyBorder="1" applyAlignment="1">
      <alignment horizontal="right"/>
    </xf>
    <xf numFmtId="164" fontId="41" fillId="14" borderId="1" xfId="3" quotePrefix="1" applyNumberFormat="1" applyFont="1" applyFill="1" applyBorder="1" applyAlignment="1">
      <alignment horizontal="right"/>
    </xf>
    <xf numFmtId="164" fontId="41" fillId="14" borderId="9" xfId="3" quotePrefix="1" applyNumberFormat="1" applyFont="1" applyFill="1" applyBorder="1" applyAlignment="1">
      <alignment horizontal="right"/>
    </xf>
    <xf numFmtId="164" fontId="39" fillId="0" borderId="0" xfId="18" applyNumberFormat="1" applyFont="1" applyAlignment="1">
      <alignment horizontal="right"/>
    </xf>
    <xf numFmtId="164" fontId="0" fillId="0" borderId="0" xfId="0" applyNumberFormat="1"/>
    <xf numFmtId="164" fontId="39" fillId="0" borderId="3" xfId="18" applyNumberFormat="1" applyFont="1" applyBorder="1" applyAlignment="1">
      <alignment horizontal="right"/>
    </xf>
    <xf numFmtId="164" fontId="39" fillId="0" borderId="0" xfId="29" applyNumberFormat="1" applyFont="1"/>
    <xf numFmtId="164" fontId="39" fillId="0" borderId="0" xfId="18" applyNumberFormat="1" applyFont="1"/>
    <xf numFmtId="164" fontId="41" fillId="0" borderId="0" xfId="18" applyNumberFormat="1" applyFont="1"/>
    <xf numFmtId="164" fontId="66" fillId="0" borderId="0" xfId="18" applyNumberFormat="1" applyFont="1"/>
    <xf numFmtId="164" fontId="41" fillId="0" borderId="0" xfId="3" quotePrefix="1" applyNumberFormat="1" applyFont="1" applyFill="1"/>
    <xf numFmtId="164" fontId="51" fillId="0" borderId="0" xfId="18" applyNumberFormat="1" applyFont="1"/>
    <xf numFmtId="164" fontId="30" fillId="13" borderId="10" xfId="11" applyNumberFormat="1" applyFont="1" applyFill="1" applyBorder="1" applyAlignment="1">
      <alignment horizontal="left" vertical="center"/>
    </xf>
    <xf numFmtId="164" fontId="38" fillId="13" borderId="11" xfId="11" applyNumberFormat="1" applyFont="1" applyFill="1" applyBorder="1" applyAlignment="1">
      <alignment horizontal="right" vertical="center"/>
    </xf>
    <xf numFmtId="164" fontId="38" fillId="13" borderId="12" xfId="11" applyNumberFormat="1" applyFont="1" applyFill="1" applyBorder="1" applyAlignment="1">
      <alignment horizontal="right" vertical="center"/>
    </xf>
    <xf numFmtId="164" fontId="38" fillId="13" borderId="7" xfId="11" applyNumberFormat="1" applyFont="1" applyFill="1" applyBorder="1" applyAlignment="1">
      <alignment horizontal="left" vertical="center"/>
    </xf>
    <xf numFmtId="164" fontId="38" fillId="13" borderId="3" xfId="11" applyNumberFormat="1" applyFont="1" applyFill="1" applyBorder="1" applyAlignment="1">
      <alignment horizontal="right" vertical="center"/>
    </xf>
    <xf numFmtId="164" fontId="41" fillId="14" borderId="7" xfId="11" applyNumberFormat="1" applyFont="1" applyFill="1" applyBorder="1" applyAlignment="1">
      <alignment vertical="center" wrapText="1"/>
    </xf>
    <xf numFmtId="164" fontId="39" fillId="0" borderId="7" xfId="18" applyNumberFormat="1" applyFont="1" applyBorder="1" applyAlignment="1">
      <alignment horizontal="center"/>
    </xf>
    <xf numFmtId="164" fontId="41" fillId="0" borderId="7" xfId="3" quotePrefix="1" applyNumberFormat="1" applyFont="1" applyFill="1" applyBorder="1" applyAlignment="1">
      <alignment horizontal="left" indent="1"/>
    </xf>
    <xf numFmtId="164" fontId="39" fillId="0" borderId="7" xfId="3" applyNumberFormat="1" applyFont="1" applyFill="1" applyBorder="1" applyAlignment="1">
      <alignment horizontal="left" indent="2"/>
    </xf>
    <xf numFmtId="164" fontId="39" fillId="0" borderId="7" xfId="3" quotePrefix="1" applyNumberFormat="1" applyFont="1" applyFill="1" applyBorder="1" applyAlignment="1">
      <alignment horizontal="left" indent="3"/>
    </xf>
    <xf numFmtId="164" fontId="66" fillId="0" borderId="7" xfId="3" quotePrefix="1" applyNumberFormat="1" applyFont="1" applyFill="1" applyBorder="1"/>
    <xf numFmtId="164" fontId="39" fillId="0" borderId="7" xfId="3" quotePrefix="1" applyNumberFormat="1" applyFont="1" applyFill="1" applyBorder="1" applyAlignment="1">
      <alignment horizontal="left" indent="2"/>
    </xf>
    <xf numFmtId="164" fontId="41" fillId="0" borderId="7" xfId="3" quotePrefix="1" applyNumberFormat="1" applyFont="1" applyFill="1" applyBorder="1"/>
    <xf numFmtId="164" fontId="39" fillId="0" borderId="7" xfId="3" quotePrefix="1" applyNumberFormat="1" applyFont="1" applyFill="1" applyBorder="1" applyAlignment="1">
      <alignment horizontal="left" indent="4"/>
    </xf>
    <xf numFmtId="164" fontId="39" fillId="0" borderId="7" xfId="3" quotePrefix="1" applyNumberFormat="1" applyFont="1" applyFill="1" applyBorder="1"/>
    <xf numFmtId="164" fontId="39" fillId="0" borderId="7" xfId="18" quotePrefix="1" applyNumberFormat="1" applyFont="1" applyBorder="1" applyAlignment="1">
      <alignment horizontal="left" indent="3"/>
    </xf>
    <xf numFmtId="164" fontId="39" fillId="0" borderId="7" xfId="18" quotePrefix="1" applyNumberFormat="1" applyFont="1" applyBorder="1" applyAlignment="1">
      <alignment horizontal="left" indent="4"/>
    </xf>
    <xf numFmtId="164" fontId="39" fillId="0" borderId="7" xfId="18" quotePrefix="1" applyNumberFormat="1" applyFont="1" applyBorder="1" applyAlignment="1">
      <alignment horizontal="left" indent="2"/>
    </xf>
    <xf numFmtId="164" fontId="66" fillId="0" borderId="7" xfId="3" applyNumberFormat="1" applyFont="1" applyFill="1" applyBorder="1"/>
    <xf numFmtId="164" fontId="39" fillId="0" borderId="7" xfId="18" quotePrefix="1" applyNumberFormat="1" applyFont="1" applyBorder="1" applyAlignment="1">
      <alignment horizontal="left"/>
    </xf>
    <xf numFmtId="164" fontId="41" fillId="14" borderId="7" xfId="18" quotePrefix="1" applyNumberFormat="1" applyFont="1" applyFill="1" applyBorder="1"/>
    <xf numFmtId="164" fontId="41" fillId="0" borderId="7" xfId="18" quotePrefix="1" applyNumberFormat="1" applyFont="1" applyBorder="1" applyAlignment="1">
      <alignment horizontal="left" indent="1"/>
    </xf>
    <xf numFmtId="164" fontId="39" fillId="0" borderId="7" xfId="18" applyNumberFormat="1" applyFont="1" applyBorder="1"/>
    <xf numFmtId="164" fontId="65" fillId="0" borderId="7" xfId="18" applyNumberFormat="1" applyFont="1" applyBorder="1"/>
    <xf numFmtId="164" fontId="41" fillId="14" borderId="7" xfId="3" applyNumberFormat="1" applyFont="1" applyFill="1" applyBorder="1"/>
    <xf numFmtId="164" fontId="65" fillId="0" borderId="7" xfId="3" applyNumberFormat="1" applyFont="1" applyFill="1" applyBorder="1"/>
    <xf numFmtId="164" fontId="41" fillId="0" borderId="7" xfId="3" applyNumberFormat="1" applyFont="1" applyFill="1" applyBorder="1" applyAlignment="1">
      <alignment horizontal="left" indent="1"/>
    </xf>
    <xf numFmtId="164" fontId="39" fillId="0" borderId="7" xfId="3" applyNumberFormat="1" applyFont="1" applyFill="1" applyBorder="1" applyAlignment="1">
      <alignment horizontal="left" indent="3"/>
    </xf>
    <xf numFmtId="164" fontId="39" fillId="0" borderId="7" xfId="3" applyNumberFormat="1" applyFont="1" applyFill="1" applyBorder="1" applyAlignment="1">
      <alignment horizontal="left" indent="4"/>
    </xf>
    <xf numFmtId="164" fontId="66" fillId="0" borderId="7" xfId="3" applyNumberFormat="1" applyFont="1" applyFill="1" applyBorder="1" applyAlignment="1">
      <alignment horizontal="left" indent="1"/>
    </xf>
    <xf numFmtId="164" fontId="41" fillId="14" borderId="8" xfId="3" quotePrefix="1" applyNumberFormat="1" applyFont="1" applyFill="1" applyBorder="1"/>
    <xf numFmtId="164" fontId="66" fillId="0" borderId="7" xfId="18" applyNumberFormat="1" applyFont="1" applyBorder="1" applyAlignment="1">
      <alignment horizontal="center"/>
    </xf>
    <xf numFmtId="164" fontId="0" fillId="0" borderId="3" xfId="0" applyNumberFormat="1" applyBorder="1"/>
    <xf numFmtId="164" fontId="38" fillId="13" borderId="0" xfId="11" applyNumberFormat="1" applyFont="1" applyFill="1" applyAlignment="1">
      <alignment horizontal="right" vertical="center"/>
    </xf>
    <xf numFmtId="0" fontId="38" fillId="13" borderId="0" xfId="11" applyFont="1" applyFill="1" applyAlignment="1">
      <alignment horizontal="right" vertical="center"/>
    </xf>
    <xf numFmtId="164" fontId="41" fillId="14" borderId="0" xfId="11" applyNumberFormat="1" applyFont="1" applyFill="1" applyAlignment="1">
      <alignment horizontal="right" vertical="center" wrapText="1"/>
    </xf>
    <xf numFmtId="164" fontId="41" fillId="0" borderId="0" xfId="18" applyNumberFormat="1" applyFont="1" applyAlignment="1">
      <alignment horizontal="right"/>
    </xf>
    <xf numFmtId="164" fontId="65" fillId="0" borderId="0" xfId="18" applyNumberFormat="1" applyFont="1" applyAlignment="1">
      <alignment horizontal="right"/>
    </xf>
    <xf numFmtId="164" fontId="66" fillId="0" borderId="0" xfId="18" applyNumberFormat="1" applyFont="1" applyAlignment="1">
      <alignment horizontal="right"/>
    </xf>
    <xf numFmtId="165" fontId="33" fillId="0" borderId="0" xfId="0" applyFont="1" applyAlignment="1">
      <alignment horizontal="center" vertical="center"/>
    </xf>
    <xf numFmtId="165" fontId="34" fillId="0" borderId="0" xfId="0" applyFont="1" applyAlignment="1">
      <alignment horizontal="center" vertical="center"/>
    </xf>
    <xf numFmtId="0" fontId="36" fillId="13" borderId="10" xfId="9" applyFont="1" applyFill="1" applyBorder="1" applyAlignment="1">
      <alignment horizontal="center" vertical="center"/>
    </xf>
    <xf numFmtId="0" fontId="37" fillId="13" borderId="12" xfId="9" applyFont="1" applyFill="1" applyBorder="1" applyAlignment="1">
      <alignment horizontal="center" vertical="center"/>
    </xf>
    <xf numFmtId="165" fontId="27" fillId="14" borderId="22" xfId="0" applyFont="1" applyFill="1" applyBorder="1" applyAlignment="1">
      <alignment horizontal="center" vertical="center"/>
    </xf>
    <xf numFmtId="165" fontId="35" fillId="0" borderId="3" xfId="0" applyFont="1" applyBorder="1" applyAlignment="1">
      <alignment horizontal="center" vertical="center"/>
    </xf>
    <xf numFmtId="0" fontId="62" fillId="21" borderId="24" xfId="9" applyFont="1" applyFill="1" applyBorder="1" applyAlignment="1">
      <alignment vertical="top" wrapText="1" readingOrder="1"/>
    </xf>
    <xf numFmtId="0" fontId="62" fillId="0" borderId="23" xfId="9" applyFont="1" applyBorder="1" applyAlignment="1">
      <alignment vertical="top" wrapText="1" readingOrder="1"/>
    </xf>
    <xf numFmtId="0" fontId="62" fillId="0" borderId="0" xfId="9" applyFont="1" applyAlignment="1">
      <alignment vertical="top" wrapText="1" readingOrder="1"/>
    </xf>
    <xf numFmtId="0" fontId="64" fillId="0" borderId="0" xfId="9" applyFont="1" applyAlignment="1">
      <alignment vertical="top" wrapText="1" readingOrder="1"/>
    </xf>
    <xf numFmtId="0" fontId="62" fillId="21" borderId="23" xfId="9" applyFont="1" applyFill="1" applyBorder="1" applyAlignment="1">
      <alignment vertical="top" wrapText="1" readingOrder="1"/>
    </xf>
    <xf numFmtId="165" fontId="38" fillId="13" borderId="0" xfId="18" applyFont="1" applyFill="1" applyAlignment="1">
      <alignment horizontal="center"/>
    </xf>
    <xf numFmtId="165" fontId="0" fillId="0" borderId="0" xfId="0" applyAlignment="1">
      <alignment horizontal="center"/>
    </xf>
    <xf numFmtId="0" fontId="52" fillId="17" borderId="0" xfId="9" applyFont="1" applyFill="1" applyAlignment="1">
      <alignment vertical="top" wrapText="1" readingOrder="1"/>
    </xf>
    <xf numFmtId="0" fontId="60" fillId="0" borderId="0" xfId="9" applyFont="1" applyAlignment="1">
      <alignment vertical="top" wrapText="1" readingOrder="1"/>
    </xf>
    <xf numFmtId="0" fontId="18" fillId="17" borderId="0" xfId="9" applyFont="1" applyFill="1" applyAlignment="1">
      <alignment vertical="top" wrapText="1" readingOrder="1"/>
    </xf>
    <xf numFmtId="0" fontId="11" fillId="0" borderId="0" xfId="9" applyFont="1" applyAlignment="1">
      <alignment vertical="top" wrapText="1" readingOrder="1"/>
    </xf>
    <xf numFmtId="0" fontId="18" fillId="18" borderId="0" xfId="9" applyFont="1" applyFill="1" applyAlignment="1">
      <alignment vertical="top" wrapText="1" readingOrder="1"/>
    </xf>
    <xf numFmtId="165" fontId="44" fillId="11" borderId="10" xfId="30" quotePrefix="1" applyNumberFormat="1" applyFont="1" applyFill="1" applyBorder="1" applyAlignment="1">
      <alignment horizontal="left" vertical="top"/>
    </xf>
    <xf numFmtId="165" fontId="44" fillId="11" borderId="11" xfId="30" quotePrefix="1" applyNumberFormat="1" applyFont="1" applyFill="1" applyBorder="1" applyAlignment="1">
      <alignment horizontal="left" vertical="top"/>
    </xf>
    <xf numFmtId="0" fontId="21" fillId="0" borderId="0" xfId="32" quotePrefix="1" applyFont="1" applyFill="1" applyAlignment="1">
      <alignment horizontal="left" vertical="top" wrapText="1"/>
    </xf>
    <xf numFmtId="0" fontId="21" fillId="0" borderId="0" xfId="32" applyFont="1" applyFill="1" applyAlignment="1">
      <alignment horizontal="left" vertical="top" wrapText="1"/>
    </xf>
    <xf numFmtId="165" fontId="44" fillId="11" borderId="10" xfId="18" quotePrefix="1" applyFont="1" applyFill="1" applyBorder="1" applyAlignment="1">
      <alignment horizontal="left" vertical="top"/>
    </xf>
    <xf numFmtId="0" fontId="7" fillId="0" borderId="11" xfId="11" applyBorder="1" applyAlignment="1">
      <alignment vertical="top"/>
    </xf>
    <xf numFmtId="0" fontId="7" fillId="0" borderId="12" xfId="11" applyBorder="1" applyAlignment="1">
      <alignment vertical="top"/>
    </xf>
    <xf numFmtId="165" fontId="23" fillId="11" borderId="0" xfId="18" applyFont="1" applyFill="1" applyAlignment="1">
      <alignment horizontal="center"/>
    </xf>
    <xf numFmtId="0" fontId="50" fillId="0" borderId="0" xfId="11" applyFont="1" applyAlignment="1">
      <alignment horizontal="center"/>
    </xf>
    <xf numFmtId="0" fontId="50" fillId="0" borderId="0" xfId="11" applyFont="1" applyAlignment="1">
      <alignment horizontal="center" vertical="center"/>
    </xf>
    <xf numFmtId="165" fontId="23" fillId="11" borderId="0" xfId="18" quotePrefix="1" applyFont="1" applyFill="1" applyAlignment="1">
      <alignment horizontal="center"/>
    </xf>
    <xf numFmtId="0" fontId="11" fillId="10" borderId="0" xfId="9" applyFont="1" applyFill="1" applyAlignment="1">
      <alignment horizontal="left" vertical="top" wrapText="1" readingOrder="1"/>
    </xf>
    <xf numFmtId="0" fontId="15" fillId="7" borderId="10" xfId="9" applyFont="1" applyFill="1" applyBorder="1" applyAlignment="1">
      <alignment horizontal="left" vertical="top" wrapText="1" readingOrder="1"/>
    </xf>
    <xf numFmtId="0" fontId="16" fillId="0" borderId="11" xfId="9" applyFont="1" applyBorder="1" applyAlignment="1">
      <alignment vertical="top" wrapText="1"/>
    </xf>
    <xf numFmtId="0" fontId="15" fillId="7" borderId="7" xfId="9" applyFont="1" applyFill="1" applyBorder="1" applyAlignment="1">
      <alignment horizontal="left" vertical="top" wrapText="1" readingOrder="1"/>
    </xf>
    <xf numFmtId="0" fontId="17" fillId="7" borderId="0" xfId="9" applyFont="1" applyFill="1" applyAlignment="1">
      <alignment horizontal="center" vertical="center" wrapText="1" readingOrder="1"/>
    </xf>
    <xf numFmtId="0" fontId="17" fillId="7" borderId="3" xfId="9" applyFont="1" applyFill="1" applyBorder="1" applyAlignment="1">
      <alignment horizontal="right" wrapText="1" readingOrder="1"/>
    </xf>
    <xf numFmtId="0" fontId="17" fillId="7" borderId="9" xfId="9" applyFont="1" applyFill="1" applyBorder="1" applyAlignment="1">
      <alignment horizontal="right" wrapText="1" readingOrder="1"/>
    </xf>
    <xf numFmtId="0" fontId="11" fillId="8" borderId="13" xfId="9" applyFont="1" applyFill="1" applyBorder="1" applyAlignment="1">
      <alignment wrapText="1" readingOrder="1"/>
    </xf>
    <xf numFmtId="0" fontId="16" fillId="8" borderId="13" xfId="9" applyFont="1" applyFill="1" applyBorder="1" applyAlignment="1">
      <alignment vertical="top" wrapText="1"/>
    </xf>
    <xf numFmtId="0" fontId="11" fillId="8" borderId="0" xfId="9" applyFont="1" applyFill="1" applyAlignment="1">
      <alignment horizontal="right" wrapText="1" readingOrder="1"/>
    </xf>
    <xf numFmtId="0" fontId="16" fillId="8" borderId="0" xfId="9" applyFont="1" applyFill="1" applyAlignment="1">
      <alignment vertical="top" wrapText="1"/>
    </xf>
    <xf numFmtId="0" fontId="11" fillId="8" borderId="14" xfId="9" applyFont="1" applyFill="1" applyBorder="1" applyAlignment="1">
      <alignment horizontal="right" wrapText="1" readingOrder="1"/>
    </xf>
    <xf numFmtId="0" fontId="16" fillId="8" borderId="14" xfId="9" applyFont="1" applyFill="1" applyBorder="1" applyAlignment="1">
      <alignment vertical="top" wrapText="1"/>
    </xf>
    <xf numFmtId="0" fontId="17" fillId="7" borderId="3" xfId="9" applyFont="1" applyFill="1" applyBorder="1" applyAlignment="1">
      <alignment horizontal="right" vertical="top" wrapText="1" readingOrder="1"/>
    </xf>
    <xf numFmtId="0" fontId="17" fillId="7" borderId="9" xfId="9" applyFont="1" applyFill="1" applyBorder="1" applyAlignment="1">
      <alignment horizontal="right" vertical="top" wrapText="1" readingOrder="1"/>
    </xf>
    <xf numFmtId="49" fontId="12" fillId="2" borderId="11" xfId="1" applyNumberFormat="1" applyFont="1" applyBorder="1" applyAlignment="1">
      <alignment horizontal="right" vertical="top"/>
    </xf>
    <xf numFmtId="49" fontId="12" fillId="2" borderId="12" xfId="1" applyNumberFormat="1" applyFont="1" applyBorder="1" applyAlignment="1">
      <alignment horizontal="right" vertical="top"/>
    </xf>
    <xf numFmtId="0" fontId="17" fillId="7" borderId="11" xfId="9" applyFont="1" applyFill="1" applyBorder="1" applyAlignment="1">
      <alignment horizontal="center" vertical="top" wrapText="1" readingOrder="1"/>
    </xf>
    <xf numFmtId="0" fontId="17" fillId="7" borderId="0" xfId="9" applyFont="1" applyFill="1" applyAlignment="1">
      <alignment horizontal="right" vertical="top" wrapText="1" readingOrder="1"/>
    </xf>
    <xf numFmtId="0" fontId="17" fillId="7" borderId="10" xfId="9" applyFont="1" applyFill="1" applyBorder="1" applyAlignment="1">
      <alignment horizontal="left" vertical="top" wrapText="1" readingOrder="1"/>
    </xf>
    <xf numFmtId="0" fontId="17" fillId="7" borderId="11" xfId="9" applyFont="1" applyFill="1" applyBorder="1" applyAlignment="1">
      <alignment horizontal="left" vertical="top" wrapText="1" readingOrder="1"/>
    </xf>
    <xf numFmtId="0" fontId="15" fillId="7" borderId="18" xfId="9" applyFont="1" applyFill="1" applyBorder="1" applyAlignment="1">
      <alignment horizontal="left" vertical="top" wrapText="1" readingOrder="1"/>
    </xf>
    <xf numFmtId="0" fontId="16" fillId="0" borderId="19" xfId="9" applyFont="1" applyBorder="1" applyAlignment="1">
      <alignment vertical="top" wrapText="1"/>
    </xf>
    <xf numFmtId="0" fontId="11" fillId="10" borderId="4" xfId="9" applyFont="1" applyFill="1" applyBorder="1" applyAlignment="1">
      <alignment vertical="top" wrapText="1" readingOrder="1"/>
    </xf>
    <xf numFmtId="0" fontId="11" fillId="0" borderId="13" xfId="9" applyFont="1" applyBorder="1" applyAlignment="1">
      <alignment horizontal="left" vertical="top" wrapText="1" readingOrder="1"/>
    </xf>
    <xf numFmtId="0" fontId="11" fillId="0" borderId="0" xfId="9" applyFont="1" applyAlignment="1">
      <alignment horizontal="left" vertical="top" wrapText="1" readingOrder="1"/>
    </xf>
    <xf numFmtId="0" fontId="26" fillId="15" borderId="10" xfId="13" applyFont="1" applyFill="1" applyBorder="1" applyAlignment="1">
      <alignment horizontal="left" vertical="top" wrapText="1" readingOrder="1"/>
    </xf>
    <xf numFmtId="0" fontId="26" fillId="15" borderId="11" xfId="13" applyFont="1" applyFill="1" applyBorder="1" applyAlignment="1">
      <alignment horizontal="left" vertical="top" wrapText="1" readingOrder="1"/>
    </xf>
    <xf numFmtId="0" fontId="26" fillId="15" borderId="12" xfId="13" applyFont="1" applyFill="1" applyBorder="1" applyAlignment="1">
      <alignment horizontal="left" vertical="top" wrapText="1" readingOrder="1"/>
    </xf>
    <xf numFmtId="0" fontId="16" fillId="0" borderId="0" xfId="9" applyFont="1" applyAlignment="1"/>
    <xf numFmtId="0" fontId="16" fillId="0" borderId="23" xfId="9" applyFont="1" applyBorder="1" applyAlignment="1">
      <alignment vertical="top" wrapText="1"/>
    </xf>
    <xf numFmtId="0" fontId="16" fillId="0" borderId="25" xfId="9" applyFont="1" applyBorder="1" applyAlignment="1">
      <alignment vertical="top" wrapText="1"/>
    </xf>
    <xf numFmtId="165" fontId="23" fillId="11" borderId="0" xfId="31" quotePrefix="1" applyFont="1" applyFill="1" applyAlignment="1">
      <alignment horizontal="center" vertical="center" wrapText="1"/>
    </xf>
    <xf numFmtId="0" fontId="16" fillId="0" borderId="5" xfId="9" applyFont="1" applyBorder="1" applyAlignment="1"/>
    <xf numFmtId="0" fontId="16" fillId="0" borderId="6" xfId="9" applyFont="1" applyBorder="1" applyAlignment="1"/>
  </cellXfs>
  <cellStyles count="45">
    <cellStyle name="ColNums" xfId="2" xr:uid="{00000000-0005-0000-0000-000000000000}"/>
    <cellStyle name="Comma" xfId="33" builtinId="3"/>
    <cellStyle name="Comma 2" xfId="5" xr:uid="{00000000-0005-0000-0000-000001000000}"/>
    <cellStyle name="Comma 3" xfId="14" xr:uid="{00000000-0005-0000-0000-000002000000}"/>
    <cellStyle name="Comma 3 2" xfId="35" xr:uid="{1BAF848B-233C-4C1F-A0ED-65712789B8B3}"/>
    <cellStyle name="Comma 3 3" xfId="41" xr:uid="{854DA156-43B5-443C-AE16-DE8EFEDB910D}"/>
    <cellStyle name="Heading" xfId="1" xr:uid="{00000000-0005-0000-0000-000003000000}"/>
    <cellStyle name="Heading 5" xfId="4" xr:uid="{00000000-0005-0000-0000-000004000000}"/>
    <cellStyle name="Heading 5 2" xfId="30" xr:uid="{3AFEB8BE-EB35-45F4-B800-5BEE45ED4515}"/>
    <cellStyle name="Heading 6" xfId="12" xr:uid="{00000000-0005-0000-0000-000005000000}"/>
    <cellStyle name="Heading 6 2" xfId="31" xr:uid="{2CFEFE5C-B3AA-4D36-B988-90C6802E40DD}"/>
    <cellStyle name="Hyperlink" xfId="10" builtinId="8"/>
    <cellStyle name="Hyperlink 2" xfId="40" xr:uid="{50410FCD-350F-46F3-8F0C-3A77731064D1}"/>
    <cellStyle name="LineShade" xfId="3" xr:uid="{00000000-0005-0000-0000-000007000000}"/>
    <cellStyle name="Moneda 3" xfId="15" xr:uid="{00000000-0005-0000-0000-000008000000}"/>
    <cellStyle name="Normal" xfId="0" builtinId="0"/>
    <cellStyle name="Normal 10" xfId="16" xr:uid="{00000000-0005-0000-0000-00000A000000}"/>
    <cellStyle name="Normal 11" xfId="17" xr:uid="{00000000-0005-0000-0000-00000B000000}"/>
    <cellStyle name="Normal 11 2" xfId="36" xr:uid="{805E4B59-68BD-4574-91B8-C3A075C99B7E}"/>
    <cellStyle name="Normal 11 3" xfId="42" xr:uid="{1DF02F0E-2B79-4A8C-9CB0-E46197334F07}"/>
    <cellStyle name="Normal 2" xfId="9" xr:uid="{00000000-0005-0000-0000-00000C000000}"/>
    <cellStyle name="Normal 2 2" xfId="13" xr:uid="{00000000-0005-0000-0000-00000D000000}"/>
    <cellStyle name="Normal 2 3" xfId="18" xr:uid="{00000000-0005-0000-0000-00000E000000}"/>
    <cellStyle name="Normal 3" xfId="6" xr:uid="{00000000-0005-0000-0000-00000F000000}"/>
    <cellStyle name="Normal 3 2" xfId="34" xr:uid="{885EAE0F-A69C-4594-B6A8-D09E4A8E75C9}"/>
    <cellStyle name="Normal 3 3" xfId="39" xr:uid="{25D3821B-0EF8-43EA-B10B-3341ECF9842E}"/>
    <cellStyle name="Normal 4" xfId="11" xr:uid="{00000000-0005-0000-0000-000010000000}"/>
    <cellStyle name="Normal 4 2" xfId="19" xr:uid="{00000000-0005-0000-0000-000011000000}"/>
    <cellStyle name="Normal 4 3" xfId="20" xr:uid="{00000000-0005-0000-0000-000012000000}"/>
    <cellStyle name="Normal 5" xfId="21" xr:uid="{00000000-0005-0000-0000-000013000000}"/>
    <cellStyle name="Normal 5 2" xfId="22" xr:uid="{00000000-0005-0000-0000-000014000000}"/>
    <cellStyle name="Normal 5 3" xfId="37" xr:uid="{B283C272-3F33-451C-BD1E-4B496DB536FF}"/>
    <cellStyle name="Normal 5 4" xfId="43" xr:uid="{7F0D384C-1C43-492D-B2C3-C0C43D336C8A}"/>
    <cellStyle name="Normal 6" xfId="23" xr:uid="{00000000-0005-0000-0000-000015000000}"/>
    <cellStyle name="Normal 6 2" xfId="24" xr:uid="{00000000-0005-0000-0000-000016000000}"/>
    <cellStyle name="Normal 7" xfId="25" xr:uid="{00000000-0005-0000-0000-000017000000}"/>
    <cellStyle name="Normal 8" xfId="26" xr:uid="{00000000-0005-0000-0000-000018000000}"/>
    <cellStyle name="Normal 8 2" xfId="38" xr:uid="{40197601-BA99-459E-B033-32FBDDD91833}"/>
    <cellStyle name="Normal 8 3" xfId="44" xr:uid="{DE97B285-0627-43C8-A905-A52A2A1A9D07}"/>
    <cellStyle name="Normal 9" xfId="27" xr:uid="{00000000-0005-0000-0000-000019000000}"/>
    <cellStyle name="Normal 9 2" xfId="29" xr:uid="{D9DA1663-2CF3-406A-9C2D-8B465CE22AC2}"/>
    <cellStyle name="Note 2" xfId="7" xr:uid="{00000000-0005-0000-0000-00001A000000}"/>
    <cellStyle name="Note 2 2" xfId="32" xr:uid="{3BD0B757-81BD-400B-BA4A-906DE75573DF}"/>
    <cellStyle name="Percent 2" xfId="8" xr:uid="{00000000-0005-0000-0000-00001B000000}"/>
    <cellStyle name="Percent 3" xfId="28" xr:uid="{00000000-0005-0000-0000-00001C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1B434"/>
      <color rgb="FF002A3A"/>
      <color rgb="FF9496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externalLink" Target="externalLinks/externalLink2.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externalLink" Target="externalLinks/externalLink3.xml" Id="rId40" /><Relationship Type="http://schemas.microsoft.com/office/2017/10/relationships/person" Target="persons/perso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externalLink" Target="externalLinks/externalLink1.xml" Id="rId38" /><Relationship Type="http://schemas.openxmlformats.org/officeDocument/2006/relationships/calcChain" Target="calcChain.xml" Id="rId46" /><Relationship Type="http://schemas.openxmlformats.org/officeDocument/2006/relationships/worksheet" Target="worksheets/sheet20.xml" Id="rId20" /><Relationship Type="http://schemas.openxmlformats.org/officeDocument/2006/relationships/externalLink" Target="externalLinks/externalLink4.xml" Id="rId41" /><Relationship Type="http://schemas.openxmlformats.org/officeDocument/2006/relationships/worksheet" Target="worksheets/sheet1.xml" Id="rId1" /><Relationship Type="http://schemas.openxmlformats.org/officeDocument/2006/relationships/worksheet" Target="worksheets/sheet6.xml" Id="rId6"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2348866</xdr:colOff>
      <xdr:row>0</xdr:row>
      <xdr:rowOff>91440</xdr:rowOff>
    </xdr:from>
    <xdr:to>
      <xdr:col>0</xdr:col>
      <xdr:colOff>3329941</xdr:colOff>
      <xdr:row>0</xdr:row>
      <xdr:rowOff>969645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348866" y="91440"/>
          <a:ext cx="1184910" cy="885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H:/H:/H:/Documents%20and%20Settings/windtm/Application%20Data/Microsoft/Excel/DOCUME~1/kostern/LOCALS~1/Temp/notesC8DAA0/BOPIIP-netherlands%20Antil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H:\H:\H:\Documents%20and%20Settings\windtm\Application%20Data\Microsoft\Excel\DOCUME~1\kostern\LOCALS~1\Temp\notesC8DAA0\BOPIIP-netherlands%20Antil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RO/COMMON/Studiedienst/Importdekking/importdekking%20vanaf%202016%20(active%20fi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RO\COMMON\Studiedienst\Importdekking\importdekking%20vanaf%202016%20(active%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OPForm"/>
      <sheetName val="IIPForm"/>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OPForm"/>
      <sheetName val="IIPForm"/>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F quarter"/>
      <sheetName val="EKF ANNUAL"/>
      <sheetName val="Instructions"/>
      <sheetName val="IMPORTCOVERAGE NEW"/>
      <sheetName val="IMPORTCOVERAGE"/>
      <sheetName val="AANPASSINGEN"/>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F quarter"/>
      <sheetName val="EKF ANNUAL"/>
      <sheetName val="Instructions"/>
      <sheetName val="IMPORTCOVERAGE NEW"/>
      <sheetName val="IMPORTCOVERAGE"/>
      <sheetName val="AANPASSINGEN"/>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rrindell, Jacinth" id="{D161F9C9-8591-4670-AE76-562931A9860E}" userId="S::J.Arrindell@centralbank.cw::d1f65fa6-b873-4cd4-9a83-bf63c8a0eaf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19" dT="2021-12-29T18:56:03.14" personId="{D161F9C9-8591-4670-AE76-562931A9860E}" id="{F5F74B19-DCB6-4446-A8EB-B7D2F5613188}">
    <text>Liquiditeitsteun voor Covid-19</text>
  </threadedComment>
</ThreadedComments>
</file>

<file path=xl/threadedComments/threadedComment2.xml><?xml version="1.0" encoding="utf-8"?>
<ThreadedComments xmlns="http://schemas.microsoft.com/office/spreadsheetml/2018/threadedcomments" xmlns:x="http://schemas.openxmlformats.org/spreadsheetml/2006/main">
  <threadedComment ref="D166" dT="2021-12-29T18:50:41.14" personId="{D161F9C9-8591-4670-AE76-562931A9860E}" id="{C6A943C0-2AEF-4953-97DC-07EDC27DFD74}">
    <text>Liquiditeitsteun SXM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 Id="rId4" Type="http://schemas.microsoft.com/office/2017/10/relationships/threadedComment" Target="../threadedComments/threadedComment2.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A3A"/>
  </sheetPr>
  <dimension ref="A1:B18"/>
  <sheetViews>
    <sheetView showGridLines="0" zoomScaleNormal="100" workbookViewId="0" xr3:uid="{AEA406A1-0E4B-5B11-9CD5-51D6E497D94C}">
      <selection sqref="A1:B1"/>
    </sheetView>
  </sheetViews>
  <sheetFormatPr defaultColWidth="9.33203125" defaultRowHeight="15.95"/>
  <cols>
    <col min="1" max="1" width="72" style="176" customWidth="1"/>
    <col min="2" max="2" width="210.33203125" style="168" customWidth="1"/>
    <col min="3" max="5" width="87.33203125" style="168" customWidth="1"/>
    <col min="6" max="16384" width="9.33203125" style="168"/>
  </cols>
  <sheetData>
    <row r="1" spans="1:2" ht="87" customHeight="1">
      <c r="A1" s="430" t="s">
        <v>0</v>
      </c>
      <c r="B1" s="431"/>
    </row>
    <row r="2" spans="1:2" ht="24.75" customHeight="1">
      <c r="A2" s="432" t="s">
        <v>1</v>
      </c>
      <c r="B2" s="433"/>
    </row>
    <row r="3" spans="1:2" ht="7.5" customHeight="1">
      <c r="A3" s="169"/>
      <c r="B3" s="170"/>
    </row>
    <row r="4" spans="1:2" s="173" customFormat="1">
      <c r="A4" s="171" t="s">
        <v>2</v>
      </c>
      <c r="B4" s="172" t="s">
        <v>3</v>
      </c>
    </row>
    <row r="5" spans="1:2" s="173" customFormat="1">
      <c r="A5" s="171"/>
      <c r="B5" s="172"/>
    </row>
    <row r="6" spans="1:2" s="173" customFormat="1">
      <c r="A6" s="171" t="s">
        <v>4</v>
      </c>
      <c r="B6" s="172" t="s">
        <v>5</v>
      </c>
    </row>
    <row r="7" spans="1:2" s="173" customFormat="1">
      <c r="A7" s="171"/>
      <c r="B7" s="172"/>
    </row>
    <row r="8" spans="1:2" s="173" customFormat="1">
      <c r="A8" s="171" t="s">
        <v>6</v>
      </c>
      <c r="B8" s="172" t="s">
        <v>7</v>
      </c>
    </row>
    <row r="9" spans="1:2" s="173" customFormat="1">
      <c r="A9" s="171"/>
      <c r="B9" s="172"/>
    </row>
    <row r="10" spans="1:2" s="173" customFormat="1" ht="48">
      <c r="A10" s="171" t="s">
        <v>8</v>
      </c>
      <c r="B10" s="172" t="s">
        <v>9</v>
      </c>
    </row>
    <row r="11" spans="1:2" s="173" customFormat="1">
      <c r="A11" s="171"/>
      <c r="B11" s="172"/>
    </row>
    <row r="12" spans="1:2" s="173" customFormat="1">
      <c r="A12" s="171" t="s">
        <v>10</v>
      </c>
      <c r="B12" s="172" t="s">
        <v>11</v>
      </c>
    </row>
    <row r="13" spans="1:2" s="173" customFormat="1">
      <c r="A13" s="171"/>
      <c r="B13" s="172"/>
    </row>
    <row r="14" spans="1:2" s="173" customFormat="1">
      <c r="A14" s="171" t="s">
        <v>12</v>
      </c>
      <c r="B14" s="172" t="s">
        <v>13</v>
      </c>
    </row>
    <row r="15" spans="1:2" ht="7.5" customHeight="1">
      <c r="A15" s="174"/>
      <c r="B15" s="175"/>
    </row>
    <row r="18" spans="1:2" ht="18.600000000000001">
      <c r="A18" s="428" t="s">
        <v>14</v>
      </c>
      <c r="B18" s="429"/>
    </row>
  </sheetData>
  <mergeCells count="3">
    <mergeCell ref="A18:B18"/>
    <mergeCell ref="A1:B1"/>
    <mergeCell ref="A2:B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AEBD-F69D-484A-9870-B301B6673B72}">
  <sheetPr>
    <tabColor rgb="FF7030A0"/>
  </sheetPr>
  <dimension ref="A1:BE37"/>
  <sheetViews>
    <sheetView showGridLines="0" workbookViewId="0" xr3:uid="{5999B2C0-F036-57EB-B82C-AC6A14566DE0}">
      <pane xSplit="1" ySplit="4" topLeftCell="AL5" activePane="bottomRight" state="frozen"/>
      <selection pane="bottomRight" activeCell="E9" sqref="E9"/>
      <selection pane="bottomLeft" activeCell="E9" sqref="E9"/>
      <selection pane="topRight" activeCell="E9" sqref="E9"/>
    </sheetView>
  </sheetViews>
  <sheetFormatPr defaultColWidth="9.1640625" defaultRowHeight="14.45"/>
  <cols>
    <col min="1" max="1" width="81.6640625" style="4" customWidth="1"/>
    <col min="2" max="57" width="11.83203125" style="4" customWidth="1"/>
    <col min="58" max="58" width="0.5" style="4" customWidth="1"/>
    <col min="59" max="16384" width="9.1640625" style="4"/>
  </cols>
  <sheetData>
    <row r="1" spans="1:57" ht="15">
      <c r="A1" s="323" t="s">
        <v>227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3" t="s">
        <v>228</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
      <c r="A3" s="325" t="s">
        <v>229</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t="s">
        <v>182</v>
      </c>
      <c r="C5" s="11" t="s">
        <v>182</v>
      </c>
      <c r="D5" s="11" t="s">
        <v>182</v>
      </c>
      <c r="E5" s="11" t="s">
        <v>182</v>
      </c>
      <c r="F5" s="11" t="s">
        <v>182</v>
      </c>
      <c r="G5" s="11" t="s">
        <v>182</v>
      </c>
      <c r="H5" s="11" t="s">
        <v>182</v>
      </c>
      <c r="I5" s="11" t="s">
        <v>182</v>
      </c>
      <c r="J5" s="11" t="s">
        <v>182</v>
      </c>
      <c r="K5" s="11" t="s">
        <v>182</v>
      </c>
      <c r="L5" s="11" t="s">
        <v>182</v>
      </c>
      <c r="M5" s="11" t="s">
        <v>182</v>
      </c>
      <c r="N5" s="11" t="s">
        <v>182</v>
      </c>
      <c r="O5" s="11" t="s">
        <v>182</v>
      </c>
      <c r="P5" s="11" t="s">
        <v>182</v>
      </c>
      <c r="Q5" s="11" t="s">
        <v>182</v>
      </c>
      <c r="R5" s="11" t="s">
        <v>182</v>
      </c>
      <c r="S5" s="11" t="s">
        <v>182</v>
      </c>
      <c r="T5" s="11" t="s">
        <v>182</v>
      </c>
      <c r="U5" s="11" t="s">
        <v>182</v>
      </c>
      <c r="V5" s="11" t="s">
        <v>182</v>
      </c>
      <c r="W5" s="11" t="s">
        <v>182</v>
      </c>
      <c r="X5" s="11" t="s">
        <v>182</v>
      </c>
      <c r="Y5" s="11" t="s">
        <v>182</v>
      </c>
      <c r="Z5" s="11" t="s">
        <v>182</v>
      </c>
      <c r="AA5" s="11" t="s">
        <v>182</v>
      </c>
      <c r="AB5" s="11" t="s">
        <v>182</v>
      </c>
      <c r="AC5" s="11" t="s">
        <v>182</v>
      </c>
      <c r="AD5" s="11" t="s">
        <v>182</v>
      </c>
      <c r="AE5" s="11" t="s">
        <v>182</v>
      </c>
      <c r="AF5" s="11" t="s">
        <v>182</v>
      </c>
      <c r="AG5" s="11" t="s">
        <v>182</v>
      </c>
      <c r="AH5" s="11" t="s">
        <v>182</v>
      </c>
      <c r="AI5" s="11" t="s">
        <v>182</v>
      </c>
      <c r="AJ5" s="11" t="s">
        <v>182</v>
      </c>
      <c r="AK5" s="11" t="s">
        <v>182</v>
      </c>
      <c r="AL5" s="11" t="s">
        <v>182</v>
      </c>
      <c r="AM5" s="11" t="s">
        <v>182</v>
      </c>
      <c r="AN5" s="11" t="s">
        <v>182</v>
      </c>
      <c r="AO5" s="11" t="s">
        <v>182</v>
      </c>
      <c r="AP5" s="11" t="s">
        <v>182</v>
      </c>
      <c r="AQ5" s="11" t="s">
        <v>182</v>
      </c>
      <c r="AR5" s="11" t="s">
        <v>182</v>
      </c>
      <c r="AS5" s="11" t="s">
        <v>182</v>
      </c>
      <c r="AT5" s="11" t="s">
        <v>182</v>
      </c>
      <c r="AU5" s="11" t="s">
        <v>182</v>
      </c>
      <c r="AV5" s="11" t="s">
        <v>182</v>
      </c>
      <c r="AW5" s="11" t="s">
        <v>182</v>
      </c>
      <c r="AX5" s="11" t="s">
        <v>182</v>
      </c>
      <c r="AY5" s="11" t="s">
        <v>182</v>
      </c>
      <c r="AZ5" s="11" t="s">
        <v>182</v>
      </c>
      <c r="BA5" s="11" t="s">
        <v>182</v>
      </c>
      <c r="BB5" s="11" t="s">
        <v>182</v>
      </c>
      <c r="BC5" s="11" t="s">
        <v>182</v>
      </c>
      <c r="BD5" s="11" t="s">
        <v>182</v>
      </c>
      <c r="BE5" s="11" t="s">
        <v>182</v>
      </c>
    </row>
    <row r="6" spans="1:57" s="328" customFormat="1">
      <c r="A6" s="333" t="s">
        <v>230</v>
      </c>
      <c r="B6" s="334" t="e">
        <f>SUM(#REF!)-#REF!</f>
        <v>#REF!</v>
      </c>
      <c r="C6" s="334" t="e">
        <f>SUM(#REF!)-#REF!</f>
        <v>#REF!</v>
      </c>
      <c r="D6" s="334" t="e">
        <f>SUM(#REF!)-#REF!</f>
        <v>#REF!</v>
      </c>
      <c r="E6" s="334" t="e">
        <f>SUM(#REF!)-#REF!</f>
        <v>#REF!</v>
      </c>
      <c r="F6" s="334" t="e">
        <f>SUM(#REF!)-#REF!</f>
        <v>#REF!</v>
      </c>
      <c r="G6" s="334" t="e">
        <f>SUM(#REF!)-#REF!</f>
        <v>#REF!</v>
      </c>
      <c r="H6" s="334" t="e">
        <f>SUM(#REF!)-#REF!</f>
        <v>#REF!</v>
      </c>
      <c r="I6" s="334" t="e">
        <f>SUM(#REF!)-#REF!</f>
        <v>#REF!</v>
      </c>
      <c r="J6" s="334" t="e">
        <f>SUM(#REF!)-#REF!</f>
        <v>#REF!</v>
      </c>
      <c r="K6" s="334" t="e">
        <f>SUM(#REF!)-#REF!</f>
        <v>#REF!</v>
      </c>
      <c r="L6" s="334" t="e">
        <f>SUM(#REF!)-#REF!</f>
        <v>#REF!</v>
      </c>
      <c r="M6" s="334" t="e">
        <f>SUM(#REF!)-#REF!</f>
        <v>#REF!</v>
      </c>
      <c r="N6" s="334" t="e">
        <f>SUM(#REF!)-#REF!</f>
        <v>#REF!</v>
      </c>
      <c r="O6" s="334" t="e">
        <f>SUM(#REF!)-#REF!</f>
        <v>#REF!</v>
      </c>
      <c r="P6" s="334" t="e">
        <f>SUM(#REF!)-#REF!</f>
        <v>#REF!</v>
      </c>
      <c r="Q6" s="334" t="e">
        <f>SUM(#REF!)-#REF!</f>
        <v>#REF!</v>
      </c>
      <c r="R6" s="334" t="e">
        <f>SUM(#REF!)-#REF!</f>
        <v>#REF!</v>
      </c>
      <c r="S6" s="334" t="e">
        <f>SUM(#REF!)-#REF!</f>
        <v>#REF!</v>
      </c>
      <c r="T6" s="334" t="e">
        <f>SUM(#REF!)-#REF!</f>
        <v>#REF!</v>
      </c>
      <c r="U6" s="334" t="e">
        <f>SUM(#REF!)-#REF!</f>
        <v>#REF!</v>
      </c>
      <c r="V6" s="334" t="e">
        <f>SUM(#REF!)-#REF!</f>
        <v>#REF!</v>
      </c>
      <c r="W6" s="334" t="e">
        <f>SUM(#REF!)-#REF!</f>
        <v>#REF!</v>
      </c>
      <c r="X6" s="334" t="e">
        <f>SUM(#REF!)-#REF!</f>
        <v>#REF!</v>
      </c>
      <c r="Y6" s="334" t="e">
        <f>SUM(#REF!)-#REF!</f>
        <v>#REF!</v>
      </c>
      <c r="Z6" s="334" t="e">
        <f>SUM(#REF!)-#REF!</f>
        <v>#REF!</v>
      </c>
      <c r="AA6" s="334" t="e">
        <f>SUM(#REF!)-#REF!</f>
        <v>#REF!</v>
      </c>
      <c r="AB6" s="334" t="e">
        <f>SUM(#REF!)-#REF!</f>
        <v>#REF!</v>
      </c>
      <c r="AC6" s="334" t="e">
        <f>SUM(#REF!)-#REF!</f>
        <v>#REF!</v>
      </c>
      <c r="AD6" s="334" t="e">
        <f>SUM(#REF!)-#REF!</f>
        <v>#REF!</v>
      </c>
      <c r="AE6" s="334" t="e">
        <f>SUM(#REF!)-#REF!</f>
        <v>#REF!</v>
      </c>
      <c r="AF6" s="334" t="e">
        <f>SUM(#REF!)-#REF!</f>
        <v>#REF!</v>
      </c>
      <c r="AG6" s="334" t="e">
        <f>SUM(#REF!)-#REF!</f>
        <v>#REF!</v>
      </c>
      <c r="AH6" s="334" t="e">
        <f>SUM(#REF!)-#REF!</f>
        <v>#REF!</v>
      </c>
      <c r="AI6" s="334" t="e">
        <f>SUM(#REF!)-#REF!</f>
        <v>#REF!</v>
      </c>
      <c r="AJ6" s="334" t="e">
        <f>SUM(#REF!)-#REF!</f>
        <v>#REF!</v>
      </c>
      <c r="AK6" s="334" t="e">
        <f>SUM(#REF!)-#REF!</f>
        <v>#REF!</v>
      </c>
      <c r="AL6" s="334" t="e">
        <f>SUM(#REF!)-#REF!</f>
        <v>#REF!</v>
      </c>
      <c r="AM6" s="334" t="e">
        <f>SUM(#REF!)-#REF!</f>
        <v>#REF!</v>
      </c>
      <c r="AN6" s="334" t="e">
        <f>SUM(#REF!)-#REF!</f>
        <v>#REF!</v>
      </c>
      <c r="AO6" s="334" t="e">
        <f>SUM(#REF!)-#REF!</f>
        <v>#REF!</v>
      </c>
      <c r="AP6" s="334" t="e">
        <f>SUM(#REF!)-#REF!</f>
        <v>#REF!</v>
      </c>
      <c r="AQ6" s="334" t="e">
        <f>SUM(#REF!)-#REF!</f>
        <v>#REF!</v>
      </c>
      <c r="AR6" s="334" t="e">
        <f>SUM(#REF!)-#REF!</f>
        <v>#REF!</v>
      </c>
      <c r="AS6" s="334" t="e">
        <f>SUM(#REF!)-#REF!</f>
        <v>#REF!</v>
      </c>
      <c r="AT6" s="334" t="e">
        <f>SUM(#REF!)-#REF!</f>
        <v>#REF!</v>
      </c>
      <c r="AU6" s="334" t="e">
        <f>SUM(#REF!)-#REF!</f>
        <v>#REF!</v>
      </c>
      <c r="AV6" s="334" t="e">
        <f>SUM(#REF!)-#REF!</f>
        <v>#REF!</v>
      </c>
      <c r="AW6" s="334" t="e">
        <f>SUM(#REF!)-#REF!</f>
        <v>#REF!</v>
      </c>
      <c r="AX6" s="334" t="e">
        <f>SUM(#REF!)-#REF!</f>
        <v>#REF!</v>
      </c>
      <c r="AY6" s="334" t="e">
        <f>SUM(#REF!)-#REF!</f>
        <v>#REF!</v>
      </c>
      <c r="AZ6" s="334" t="e">
        <f>SUM(#REF!)-#REF!</f>
        <v>#REF!</v>
      </c>
      <c r="BA6" s="334" t="e">
        <f>SUM(#REF!)-#REF!</f>
        <v>#REF!</v>
      </c>
      <c r="BB6" s="334" t="e">
        <f>SUM(#REF!)-#REF!</f>
        <v>#REF!</v>
      </c>
      <c r="BC6" s="334" t="e">
        <f>SUM(#REF!)-#REF!</f>
        <v>#REF!</v>
      </c>
      <c r="BD6" s="334" t="e">
        <f>SUM(#REF!)-#REF!</f>
        <v>#REF!</v>
      </c>
      <c r="BE6" s="334" t="e">
        <f>SUM(#REF!)-#REF!</f>
        <v>#REF!</v>
      </c>
    </row>
    <row r="7" spans="1:57" s="328" customFormat="1">
      <c r="A7" s="332" t="s">
        <v>231</v>
      </c>
      <c r="B7" s="331" t="e">
        <f>#REF!-#REF!</f>
        <v>#REF!</v>
      </c>
      <c r="C7" s="331" t="e">
        <f>#REF!-#REF!</f>
        <v>#REF!</v>
      </c>
      <c r="D7" s="331" t="e">
        <f>#REF!-#REF!</f>
        <v>#REF!</v>
      </c>
      <c r="E7" s="331" t="e">
        <f>#REF!-#REF!</f>
        <v>#REF!</v>
      </c>
      <c r="F7" s="331" t="e">
        <f>#REF!-#REF!</f>
        <v>#REF!</v>
      </c>
      <c r="G7" s="331" t="e">
        <f>#REF!-#REF!</f>
        <v>#REF!</v>
      </c>
      <c r="H7" s="331" t="e">
        <f>#REF!-#REF!</f>
        <v>#REF!</v>
      </c>
      <c r="I7" s="331" t="e">
        <f>#REF!-#REF!</f>
        <v>#REF!</v>
      </c>
      <c r="J7" s="331" t="e">
        <f>#REF!-#REF!</f>
        <v>#REF!</v>
      </c>
      <c r="K7" s="331" t="e">
        <f>#REF!-#REF!</f>
        <v>#REF!</v>
      </c>
      <c r="L7" s="331" t="e">
        <f>#REF!-#REF!</f>
        <v>#REF!</v>
      </c>
      <c r="M7" s="331" t="e">
        <f>#REF!-#REF!</f>
        <v>#REF!</v>
      </c>
      <c r="N7" s="331" t="e">
        <f>#REF!-#REF!</f>
        <v>#REF!</v>
      </c>
      <c r="O7" s="331" t="e">
        <f>#REF!-#REF!</f>
        <v>#REF!</v>
      </c>
      <c r="P7" s="331" t="e">
        <f>#REF!-#REF!</f>
        <v>#REF!</v>
      </c>
      <c r="Q7" s="331" t="e">
        <f>#REF!-#REF!</f>
        <v>#REF!</v>
      </c>
      <c r="R7" s="331" t="e">
        <f>#REF!-#REF!</f>
        <v>#REF!</v>
      </c>
      <c r="S7" s="331" t="e">
        <f>#REF!-#REF!</f>
        <v>#REF!</v>
      </c>
      <c r="T7" s="331" t="e">
        <f>#REF!-#REF!</f>
        <v>#REF!</v>
      </c>
      <c r="U7" s="331" t="e">
        <f>#REF!-#REF!</f>
        <v>#REF!</v>
      </c>
      <c r="V7" s="331" t="e">
        <f>#REF!-#REF!</f>
        <v>#REF!</v>
      </c>
      <c r="W7" s="331" t="e">
        <f>#REF!-#REF!</f>
        <v>#REF!</v>
      </c>
      <c r="X7" s="331" t="e">
        <f>#REF!-#REF!</f>
        <v>#REF!</v>
      </c>
      <c r="Y7" s="331" t="e">
        <f>#REF!-#REF!</f>
        <v>#REF!</v>
      </c>
      <c r="Z7" s="331" t="e">
        <f>#REF!-#REF!</f>
        <v>#REF!</v>
      </c>
      <c r="AA7" s="331" t="e">
        <f>#REF!-#REF!</f>
        <v>#REF!</v>
      </c>
      <c r="AB7" s="331" t="e">
        <f>#REF!-#REF!</f>
        <v>#REF!</v>
      </c>
      <c r="AC7" s="331" t="e">
        <f>#REF!-#REF!</f>
        <v>#REF!</v>
      </c>
      <c r="AD7" s="331" t="e">
        <f>#REF!-#REF!</f>
        <v>#REF!</v>
      </c>
      <c r="AE7" s="331" t="e">
        <f>#REF!-#REF!</f>
        <v>#REF!</v>
      </c>
      <c r="AF7" s="331" t="e">
        <f>#REF!-#REF!</f>
        <v>#REF!</v>
      </c>
      <c r="AG7" s="331" t="e">
        <f>#REF!-#REF!</f>
        <v>#REF!</v>
      </c>
      <c r="AH7" s="331" t="e">
        <f>#REF!-#REF!</f>
        <v>#REF!</v>
      </c>
      <c r="AI7" s="331" t="e">
        <f>#REF!-#REF!</f>
        <v>#REF!</v>
      </c>
      <c r="AJ7" s="331" t="e">
        <f>#REF!-#REF!</f>
        <v>#REF!</v>
      </c>
      <c r="AK7" s="331" t="e">
        <f>#REF!-#REF!</f>
        <v>#REF!</v>
      </c>
      <c r="AL7" s="331" t="e">
        <f>#REF!-#REF!</f>
        <v>#REF!</v>
      </c>
      <c r="AM7" s="331" t="e">
        <f>#REF!-#REF!</f>
        <v>#REF!</v>
      </c>
      <c r="AN7" s="331" t="e">
        <f>#REF!-#REF!</f>
        <v>#REF!</v>
      </c>
      <c r="AO7" s="331" t="e">
        <f>#REF!-#REF!</f>
        <v>#REF!</v>
      </c>
      <c r="AP7" s="331" t="e">
        <f>#REF!-#REF!</f>
        <v>#REF!</v>
      </c>
      <c r="AQ7" s="331" t="e">
        <f>#REF!-#REF!</f>
        <v>#REF!</v>
      </c>
      <c r="AR7" s="331" t="e">
        <f>#REF!-#REF!</f>
        <v>#REF!</v>
      </c>
      <c r="AS7" s="331" t="e">
        <f>#REF!-#REF!</f>
        <v>#REF!</v>
      </c>
      <c r="AT7" s="331" t="e">
        <f>#REF!-#REF!</f>
        <v>#REF!</v>
      </c>
      <c r="AU7" s="331" t="e">
        <f>#REF!-#REF!</f>
        <v>#REF!</v>
      </c>
      <c r="AV7" s="331" t="e">
        <f>#REF!-#REF!</f>
        <v>#REF!</v>
      </c>
      <c r="AW7" s="331" t="e">
        <f>#REF!-#REF!</f>
        <v>#REF!</v>
      </c>
      <c r="AX7" s="331" t="e">
        <f>#REF!-#REF!</f>
        <v>#REF!</v>
      </c>
      <c r="AY7" s="331" t="e">
        <f>#REF!-#REF!</f>
        <v>#REF!</v>
      </c>
      <c r="AZ7" s="331" t="e">
        <f>#REF!-#REF!</f>
        <v>#REF!</v>
      </c>
      <c r="BA7" s="331" t="e">
        <f>#REF!-#REF!</f>
        <v>#REF!</v>
      </c>
      <c r="BB7" s="331" t="e">
        <f>#REF!-#REF!</f>
        <v>#REF!</v>
      </c>
      <c r="BC7" s="331" t="e">
        <f>#REF!-#REF!</f>
        <v>#REF!</v>
      </c>
      <c r="BD7" s="331" t="e">
        <f>#REF!-#REF!</f>
        <v>#REF!</v>
      </c>
      <c r="BE7" s="331" t="e">
        <f>#REF!-#REF!</f>
        <v>#REF!</v>
      </c>
    </row>
    <row r="8" spans="1:57" s="328" customFormat="1">
      <c r="A8" s="332" t="s">
        <v>232</v>
      </c>
      <c r="B8" s="331" t="e">
        <f>#REF!-#REF!</f>
        <v>#REF!</v>
      </c>
      <c r="C8" s="331" t="e">
        <f>#REF!-#REF!</f>
        <v>#REF!</v>
      </c>
      <c r="D8" s="331" t="e">
        <f>#REF!-#REF!</f>
        <v>#REF!</v>
      </c>
      <c r="E8" s="331" t="e">
        <f>#REF!-#REF!</f>
        <v>#REF!</v>
      </c>
      <c r="F8" s="331" t="e">
        <f>#REF!-#REF!</f>
        <v>#REF!</v>
      </c>
      <c r="G8" s="331" t="e">
        <f>#REF!-#REF!</f>
        <v>#REF!</v>
      </c>
      <c r="H8" s="331" t="e">
        <f>#REF!-#REF!</f>
        <v>#REF!</v>
      </c>
      <c r="I8" s="331" t="e">
        <f>#REF!-#REF!</f>
        <v>#REF!</v>
      </c>
      <c r="J8" s="331" t="e">
        <f>#REF!-#REF!</f>
        <v>#REF!</v>
      </c>
      <c r="K8" s="331" t="e">
        <f>#REF!-#REF!</f>
        <v>#REF!</v>
      </c>
      <c r="L8" s="331" t="e">
        <f>#REF!-#REF!</f>
        <v>#REF!</v>
      </c>
      <c r="M8" s="331" t="e">
        <f>#REF!-#REF!</f>
        <v>#REF!</v>
      </c>
      <c r="N8" s="331" t="e">
        <f>#REF!-#REF!</f>
        <v>#REF!</v>
      </c>
      <c r="O8" s="331" t="e">
        <f>#REF!-#REF!</f>
        <v>#REF!</v>
      </c>
      <c r="P8" s="331" t="e">
        <f>#REF!-#REF!</f>
        <v>#REF!</v>
      </c>
      <c r="Q8" s="331" t="e">
        <f>#REF!-#REF!</f>
        <v>#REF!</v>
      </c>
      <c r="R8" s="331" t="e">
        <f>#REF!-#REF!</f>
        <v>#REF!</v>
      </c>
      <c r="S8" s="331" t="e">
        <f>#REF!-#REF!</f>
        <v>#REF!</v>
      </c>
      <c r="T8" s="331" t="e">
        <f>#REF!-#REF!</f>
        <v>#REF!</v>
      </c>
      <c r="U8" s="331" t="e">
        <f>#REF!-#REF!</f>
        <v>#REF!</v>
      </c>
      <c r="V8" s="331" t="e">
        <f>#REF!-#REF!</f>
        <v>#REF!</v>
      </c>
      <c r="W8" s="331" t="e">
        <f>#REF!-#REF!</f>
        <v>#REF!</v>
      </c>
      <c r="X8" s="331" t="e">
        <f>#REF!-#REF!</f>
        <v>#REF!</v>
      </c>
      <c r="Y8" s="331" t="e">
        <f>#REF!-#REF!</f>
        <v>#REF!</v>
      </c>
      <c r="Z8" s="331" t="e">
        <f>#REF!-#REF!</f>
        <v>#REF!</v>
      </c>
      <c r="AA8" s="331" t="e">
        <f>#REF!-#REF!</f>
        <v>#REF!</v>
      </c>
      <c r="AB8" s="331" t="e">
        <f>#REF!-#REF!</f>
        <v>#REF!</v>
      </c>
      <c r="AC8" s="331" t="e">
        <f>#REF!-#REF!</f>
        <v>#REF!</v>
      </c>
      <c r="AD8" s="331" t="e">
        <f>#REF!-#REF!</f>
        <v>#REF!</v>
      </c>
      <c r="AE8" s="331" t="e">
        <f>#REF!-#REF!</f>
        <v>#REF!</v>
      </c>
      <c r="AF8" s="331" t="e">
        <f>#REF!-#REF!</f>
        <v>#REF!</v>
      </c>
      <c r="AG8" s="331" t="e">
        <f>#REF!-#REF!</f>
        <v>#REF!</v>
      </c>
      <c r="AH8" s="331" t="e">
        <f>#REF!-#REF!</f>
        <v>#REF!</v>
      </c>
      <c r="AI8" s="331" t="e">
        <f>#REF!-#REF!</f>
        <v>#REF!</v>
      </c>
      <c r="AJ8" s="331" t="e">
        <f>#REF!-#REF!</f>
        <v>#REF!</v>
      </c>
      <c r="AK8" s="331" t="e">
        <f>#REF!-#REF!</f>
        <v>#REF!</v>
      </c>
      <c r="AL8" s="331" t="e">
        <f>#REF!-#REF!</f>
        <v>#REF!</v>
      </c>
      <c r="AM8" s="331" t="e">
        <f>#REF!-#REF!</f>
        <v>#REF!</v>
      </c>
      <c r="AN8" s="331" t="e">
        <f>#REF!-#REF!</f>
        <v>#REF!</v>
      </c>
      <c r="AO8" s="331" t="e">
        <f>#REF!-#REF!</f>
        <v>#REF!</v>
      </c>
      <c r="AP8" s="331" t="e">
        <f>#REF!-#REF!</f>
        <v>#REF!</v>
      </c>
      <c r="AQ8" s="331" t="e">
        <f>#REF!-#REF!</f>
        <v>#REF!</v>
      </c>
      <c r="AR8" s="331" t="e">
        <f>#REF!-#REF!</f>
        <v>#REF!</v>
      </c>
      <c r="AS8" s="331" t="e">
        <f>#REF!-#REF!</f>
        <v>#REF!</v>
      </c>
      <c r="AT8" s="331" t="e">
        <f>#REF!-#REF!</f>
        <v>#REF!</v>
      </c>
      <c r="AU8" s="331" t="e">
        <f>#REF!-#REF!</f>
        <v>#REF!</v>
      </c>
      <c r="AV8" s="331" t="e">
        <f>#REF!-#REF!</f>
        <v>#REF!</v>
      </c>
      <c r="AW8" s="331" t="e">
        <f>#REF!-#REF!</f>
        <v>#REF!</v>
      </c>
      <c r="AX8" s="331" t="e">
        <f>#REF!-#REF!</f>
        <v>#REF!</v>
      </c>
      <c r="AY8" s="331" t="e">
        <f>#REF!-#REF!</f>
        <v>#REF!</v>
      </c>
      <c r="AZ8" s="331" t="e">
        <f>#REF!-#REF!</f>
        <v>#REF!</v>
      </c>
      <c r="BA8" s="331" t="e">
        <f>#REF!-#REF!</f>
        <v>#REF!</v>
      </c>
      <c r="BB8" s="331" t="e">
        <f>#REF!-#REF!</f>
        <v>#REF!</v>
      </c>
      <c r="BC8" s="331" t="e">
        <f>#REF!-#REF!</f>
        <v>#REF!</v>
      </c>
      <c r="BD8" s="331" t="e">
        <f>#REF!-#REF!</f>
        <v>#REF!</v>
      </c>
      <c r="BE8" s="331" t="e">
        <f>#REF!-#REF!</f>
        <v>#REF!</v>
      </c>
    </row>
    <row r="9" spans="1:57" s="328" customFormat="1">
      <c r="A9" s="333" t="s">
        <v>233</v>
      </c>
      <c r="B9" s="334" t="e">
        <f>SUM(#REF!)-#REF!</f>
        <v>#REF!</v>
      </c>
      <c r="C9" s="334" t="e">
        <f>SUM(#REF!)-#REF!</f>
        <v>#REF!</v>
      </c>
      <c r="D9" s="334" t="e">
        <f>SUM(#REF!)-#REF!</f>
        <v>#REF!</v>
      </c>
      <c r="E9" s="334" t="e">
        <f>SUM(#REF!)-#REF!</f>
        <v>#REF!</v>
      </c>
      <c r="F9" s="334" t="e">
        <f>SUM(#REF!)-#REF!</f>
        <v>#REF!</v>
      </c>
      <c r="G9" s="334" t="e">
        <f>SUM(#REF!)-#REF!</f>
        <v>#REF!</v>
      </c>
      <c r="H9" s="334" t="e">
        <f>SUM(#REF!)-#REF!</f>
        <v>#REF!</v>
      </c>
      <c r="I9" s="334" t="e">
        <f>SUM(#REF!)-#REF!</f>
        <v>#REF!</v>
      </c>
      <c r="J9" s="334" t="e">
        <f>SUM(#REF!)-#REF!</f>
        <v>#REF!</v>
      </c>
      <c r="K9" s="334" t="e">
        <f>SUM(#REF!)-#REF!</f>
        <v>#REF!</v>
      </c>
      <c r="L9" s="334" t="e">
        <f>SUM(#REF!)-#REF!</f>
        <v>#REF!</v>
      </c>
      <c r="M9" s="334" t="e">
        <f>SUM(#REF!)-#REF!</f>
        <v>#REF!</v>
      </c>
      <c r="N9" s="334" t="e">
        <f>SUM(#REF!)-#REF!</f>
        <v>#REF!</v>
      </c>
      <c r="O9" s="334" t="e">
        <f>SUM(#REF!)-#REF!</f>
        <v>#REF!</v>
      </c>
      <c r="P9" s="334" t="e">
        <f>SUM(#REF!)-#REF!</f>
        <v>#REF!</v>
      </c>
      <c r="Q9" s="334" t="e">
        <f>SUM(#REF!)-#REF!</f>
        <v>#REF!</v>
      </c>
      <c r="R9" s="334" t="e">
        <f>SUM(#REF!)-#REF!</f>
        <v>#REF!</v>
      </c>
      <c r="S9" s="334" t="e">
        <f>SUM(#REF!)-#REF!</f>
        <v>#REF!</v>
      </c>
      <c r="T9" s="334" t="e">
        <f>SUM(#REF!)-#REF!</f>
        <v>#REF!</v>
      </c>
      <c r="U9" s="334" t="e">
        <f>SUM(#REF!)-#REF!</f>
        <v>#REF!</v>
      </c>
      <c r="V9" s="334" t="e">
        <f>SUM(#REF!)-#REF!</f>
        <v>#REF!</v>
      </c>
      <c r="W9" s="334" t="e">
        <f>SUM(#REF!)-#REF!</f>
        <v>#REF!</v>
      </c>
      <c r="X9" s="334" t="e">
        <f>SUM(#REF!)-#REF!</f>
        <v>#REF!</v>
      </c>
      <c r="Y9" s="334" t="e">
        <f>SUM(#REF!)-#REF!</f>
        <v>#REF!</v>
      </c>
      <c r="Z9" s="334" t="e">
        <f>SUM(#REF!)-#REF!</f>
        <v>#REF!</v>
      </c>
      <c r="AA9" s="334" t="e">
        <f>SUM(#REF!)-#REF!</f>
        <v>#REF!</v>
      </c>
      <c r="AB9" s="334" t="e">
        <f>SUM(#REF!)-#REF!</f>
        <v>#REF!</v>
      </c>
      <c r="AC9" s="334" t="e">
        <f>SUM(#REF!)-#REF!</f>
        <v>#REF!</v>
      </c>
      <c r="AD9" s="334" t="e">
        <f>SUM(#REF!)-#REF!</f>
        <v>#REF!</v>
      </c>
      <c r="AE9" s="334" t="e">
        <f>SUM(#REF!)-#REF!</f>
        <v>#REF!</v>
      </c>
      <c r="AF9" s="334" t="e">
        <f>SUM(#REF!)-#REF!</f>
        <v>#REF!</v>
      </c>
      <c r="AG9" s="334" t="e">
        <f>SUM(#REF!)-#REF!</f>
        <v>#REF!</v>
      </c>
      <c r="AH9" s="334" t="e">
        <f>SUM(#REF!)-#REF!</f>
        <v>#REF!</v>
      </c>
      <c r="AI9" s="334" t="e">
        <f>SUM(#REF!)-#REF!</f>
        <v>#REF!</v>
      </c>
      <c r="AJ9" s="334" t="e">
        <f>SUM(#REF!)-#REF!</f>
        <v>#REF!</v>
      </c>
      <c r="AK9" s="334" t="e">
        <f>SUM(#REF!)-#REF!</f>
        <v>#REF!</v>
      </c>
      <c r="AL9" s="334" t="e">
        <f>SUM(#REF!)-#REF!</f>
        <v>#REF!</v>
      </c>
      <c r="AM9" s="334" t="e">
        <f>SUM(#REF!)-#REF!</f>
        <v>#REF!</v>
      </c>
      <c r="AN9" s="334" t="e">
        <f>SUM(#REF!)-#REF!</f>
        <v>#REF!</v>
      </c>
      <c r="AO9" s="334" t="e">
        <f>SUM(#REF!)-#REF!</f>
        <v>#REF!</v>
      </c>
      <c r="AP9" s="334" t="e">
        <f>SUM(#REF!)-#REF!</f>
        <v>#REF!</v>
      </c>
      <c r="AQ9" s="334" t="e">
        <f>SUM(#REF!)-#REF!</f>
        <v>#REF!</v>
      </c>
      <c r="AR9" s="334" t="e">
        <f>SUM(#REF!)-#REF!</f>
        <v>#REF!</v>
      </c>
      <c r="AS9" s="334" t="e">
        <f>SUM(#REF!)-#REF!</f>
        <v>#REF!</v>
      </c>
      <c r="AT9" s="334" t="e">
        <f>SUM(#REF!)-#REF!</f>
        <v>#REF!</v>
      </c>
      <c r="AU9" s="334" t="e">
        <f>SUM(#REF!)-#REF!</f>
        <v>#REF!</v>
      </c>
      <c r="AV9" s="334" t="e">
        <f>SUM(#REF!)-#REF!</f>
        <v>#REF!</v>
      </c>
      <c r="AW9" s="334" t="e">
        <f>SUM(#REF!)-#REF!</f>
        <v>#REF!</v>
      </c>
      <c r="AX9" s="334" t="e">
        <f>SUM(#REF!)-#REF!</f>
        <v>#REF!</v>
      </c>
      <c r="AY9" s="334" t="e">
        <f>SUM(#REF!)-#REF!</f>
        <v>#REF!</v>
      </c>
      <c r="AZ9" s="334" t="e">
        <f>SUM(#REF!)-#REF!</f>
        <v>#REF!</v>
      </c>
      <c r="BA9" s="334" t="e">
        <f>SUM(#REF!)-#REF!</f>
        <v>#REF!</v>
      </c>
      <c r="BB9" s="334" t="e">
        <f>SUM(#REF!)-#REF!</f>
        <v>#REF!</v>
      </c>
      <c r="BC9" s="334" t="e">
        <f>SUM(#REF!)-#REF!</f>
        <v>#REF!</v>
      </c>
      <c r="BD9" s="334" t="e">
        <f>SUM(#REF!)-#REF!</f>
        <v>#REF!</v>
      </c>
      <c r="BE9" s="334" t="e">
        <f>SUM(#REF!)-#REF!</f>
        <v>#REF!</v>
      </c>
    </row>
    <row r="10" spans="1:57" s="328" customFormat="1">
      <c r="A10" s="332" t="s">
        <v>231</v>
      </c>
      <c r="B10" s="331" t="e">
        <f>#REF!-#REF!</f>
        <v>#REF!</v>
      </c>
      <c r="C10" s="331" t="e">
        <f>#REF!-#REF!</f>
        <v>#REF!</v>
      </c>
      <c r="D10" s="331" t="e">
        <f>#REF!-#REF!</f>
        <v>#REF!</v>
      </c>
      <c r="E10" s="331" t="e">
        <f>#REF!-#REF!</f>
        <v>#REF!</v>
      </c>
      <c r="F10" s="331" t="e">
        <f>#REF!-#REF!</f>
        <v>#REF!</v>
      </c>
      <c r="G10" s="331" t="e">
        <f>#REF!-#REF!</f>
        <v>#REF!</v>
      </c>
      <c r="H10" s="331" t="e">
        <f>#REF!-#REF!</f>
        <v>#REF!</v>
      </c>
      <c r="I10" s="331" t="e">
        <f>#REF!-#REF!</f>
        <v>#REF!</v>
      </c>
      <c r="J10" s="331" t="e">
        <f>#REF!-#REF!</f>
        <v>#REF!</v>
      </c>
      <c r="K10" s="331" t="e">
        <f>#REF!-#REF!</f>
        <v>#REF!</v>
      </c>
      <c r="L10" s="331" t="e">
        <f>#REF!-#REF!</f>
        <v>#REF!</v>
      </c>
      <c r="M10" s="331" t="e">
        <f>#REF!-#REF!</f>
        <v>#REF!</v>
      </c>
      <c r="N10" s="331" t="e">
        <f>#REF!-#REF!</f>
        <v>#REF!</v>
      </c>
      <c r="O10" s="331" t="e">
        <f>#REF!-#REF!</f>
        <v>#REF!</v>
      </c>
      <c r="P10" s="331" t="e">
        <f>#REF!-#REF!</f>
        <v>#REF!</v>
      </c>
      <c r="Q10" s="331" t="e">
        <f>#REF!-#REF!</f>
        <v>#REF!</v>
      </c>
      <c r="R10" s="331" t="e">
        <f>#REF!-#REF!</f>
        <v>#REF!</v>
      </c>
      <c r="S10" s="331" t="e">
        <f>#REF!-#REF!</f>
        <v>#REF!</v>
      </c>
      <c r="T10" s="331" t="e">
        <f>#REF!-#REF!</f>
        <v>#REF!</v>
      </c>
      <c r="U10" s="331" t="e">
        <f>#REF!-#REF!</f>
        <v>#REF!</v>
      </c>
      <c r="V10" s="331" t="e">
        <f>#REF!-#REF!</f>
        <v>#REF!</v>
      </c>
      <c r="W10" s="331" t="e">
        <f>#REF!-#REF!</f>
        <v>#REF!</v>
      </c>
      <c r="X10" s="331" t="e">
        <f>#REF!-#REF!</f>
        <v>#REF!</v>
      </c>
      <c r="Y10" s="331" t="e">
        <f>#REF!-#REF!</f>
        <v>#REF!</v>
      </c>
      <c r="Z10" s="331" t="e">
        <f>#REF!-#REF!</f>
        <v>#REF!</v>
      </c>
      <c r="AA10" s="331" t="e">
        <f>#REF!-#REF!</f>
        <v>#REF!</v>
      </c>
      <c r="AB10" s="331" t="e">
        <f>#REF!-#REF!</f>
        <v>#REF!</v>
      </c>
      <c r="AC10" s="331" t="e">
        <f>#REF!-#REF!</f>
        <v>#REF!</v>
      </c>
      <c r="AD10" s="331" t="e">
        <f>#REF!-#REF!</f>
        <v>#REF!</v>
      </c>
      <c r="AE10" s="331" t="e">
        <f>#REF!-#REF!</f>
        <v>#REF!</v>
      </c>
      <c r="AF10" s="331" t="e">
        <f>#REF!-#REF!</f>
        <v>#REF!</v>
      </c>
      <c r="AG10" s="331" t="e">
        <f>#REF!-#REF!</f>
        <v>#REF!</v>
      </c>
      <c r="AH10" s="331" t="e">
        <f>#REF!-#REF!</f>
        <v>#REF!</v>
      </c>
      <c r="AI10" s="331" t="e">
        <f>#REF!-#REF!</f>
        <v>#REF!</v>
      </c>
      <c r="AJ10" s="331" t="e">
        <f>#REF!-#REF!</f>
        <v>#REF!</v>
      </c>
      <c r="AK10" s="331" t="e">
        <f>#REF!-#REF!</f>
        <v>#REF!</v>
      </c>
      <c r="AL10" s="331" t="e">
        <f>#REF!-#REF!</f>
        <v>#REF!</v>
      </c>
      <c r="AM10" s="331" t="e">
        <f>#REF!-#REF!</f>
        <v>#REF!</v>
      </c>
      <c r="AN10" s="331" t="e">
        <f>#REF!-#REF!</f>
        <v>#REF!</v>
      </c>
      <c r="AO10" s="331" t="e">
        <f>#REF!-#REF!</f>
        <v>#REF!</v>
      </c>
      <c r="AP10" s="331" t="e">
        <f>#REF!-#REF!</f>
        <v>#REF!</v>
      </c>
      <c r="AQ10" s="331" t="e">
        <f>#REF!-#REF!</f>
        <v>#REF!</v>
      </c>
      <c r="AR10" s="331" t="e">
        <f>#REF!-#REF!</f>
        <v>#REF!</v>
      </c>
      <c r="AS10" s="331" t="e">
        <f>#REF!-#REF!</f>
        <v>#REF!</v>
      </c>
      <c r="AT10" s="331" t="e">
        <f>#REF!-#REF!</f>
        <v>#REF!</v>
      </c>
      <c r="AU10" s="331" t="e">
        <f>#REF!-#REF!</f>
        <v>#REF!</v>
      </c>
      <c r="AV10" s="331" t="e">
        <f>#REF!-#REF!</f>
        <v>#REF!</v>
      </c>
      <c r="AW10" s="331" t="e">
        <f>#REF!-#REF!</f>
        <v>#REF!</v>
      </c>
      <c r="AX10" s="331" t="e">
        <f>#REF!-#REF!</f>
        <v>#REF!</v>
      </c>
      <c r="AY10" s="331" t="e">
        <f>#REF!-#REF!</f>
        <v>#REF!</v>
      </c>
      <c r="AZ10" s="331" t="e">
        <f>#REF!-#REF!</f>
        <v>#REF!</v>
      </c>
      <c r="BA10" s="331" t="e">
        <f>#REF!-#REF!</f>
        <v>#REF!</v>
      </c>
      <c r="BB10" s="331" t="e">
        <f>#REF!-#REF!</f>
        <v>#REF!</v>
      </c>
      <c r="BC10" s="331" t="e">
        <f>#REF!-#REF!</f>
        <v>#REF!</v>
      </c>
      <c r="BD10" s="331" t="e">
        <f>#REF!-#REF!</f>
        <v>#REF!</v>
      </c>
      <c r="BE10" s="331" t="e">
        <f>#REF!-#REF!</f>
        <v>#REF!</v>
      </c>
    </row>
    <row r="11" spans="1:57" s="328" customFormat="1">
      <c r="A11" s="332" t="s">
        <v>232</v>
      </c>
      <c r="B11" s="331" t="e">
        <f>#REF!-#REF!</f>
        <v>#REF!</v>
      </c>
      <c r="C11" s="331" t="e">
        <f>#REF!-#REF!</f>
        <v>#REF!</v>
      </c>
      <c r="D11" s="331" t="e">
        <f>#REF!-#REF!</f>
        <v>#REF!</v>
      </c>
      <c r="E11" s="331" t="e">
        <f>#REF!-#REF!</f>
        <v>#REF!</v>
      </c>
      <c r="F11" s="331" t="e">
        <f>#REF!-#REF!</f>
        <v>#REF!</v>
      </c>
      <c r="G11" s="331" t="e">
        <f>#REF!-#REF!</f>
        <v>#REF!</v>
      </c>
      <c r="H11" s="331" t="e">
        <f>#REF!-#REF!</f>
        <v>#REF!</v>
      </c>
      <c r="I11" s="331" t="e">
        <f>#REF!-#REF!</f>
        <v>#REF!</v>
      </c>
      <c r="J11" s="331" t="e">
        <f>#REF!-#REF!</f>
        <v>#REF!</v>
      </c>
      <c r="K11" s="331" t="e">
        <f>#REF!-#REF!</f>
        <v>#REF!</v>
      </c>
      <c r="L11" s="331" t="e">
        <f>#REF!-#REF!</f>
        <v>#REF!</v>
      </c>
      <c r="M11" s="331" t="e">
        <f>#REF!-#REF!</f>
        <v>#REF!</v>
      </c>
      <c r="N11" s="331" t="e">
        <f>#REF!-#REF!</f>
        <v>#REF!</v>
      </c>
      <c r="O11" s="331" t="e">
        <f>#REF!-#REF!</f>
        <v>#REF!</v>
      </c>
      <c r="P11" s="331" t="e">
        <f>#REF!-#REF!</f>
        <v>#REF!</v>
      </c>
      <c r="Q11" s="331" t="e">
        <f>#REF!-#REF!</f>
        <v>#REF!</v>
      </c>
      <c r="R11" s="331" t="e">
        <f>#REF!-#REF!</f>
        <v>#REF!</v>
      </c>
      <c r="S11" s="331" t="e">
        <f>#REF!-#REF!</f>
        <v>#REF!</v>
      </c>
      <c r="T11" s="331" t="e">
        <f>#REF!-#REF!</f>
        <v>#REF!</v>
      </c>
      <c r="U11" s="331" t="e">
        <f>#REF!-#REF!</f>
        <v>#REF!</v>
      </c>
      <c r="V11" s="331" t="e">
        <f>#REF!-#REF!</f>
        <v>#REF!</v>
      </c>
      <c r="W11" s="331" t="e">
        <f>#REF!-#REF!</f>
        <v>#REF!</v>
      </c>
      <c r="X11" s="331" t="e">
        <f>#REF!-#REF!</f>
        <v>#REF!</v>
      </c>
      <c r="Y11" s="331" t="e">
        <f>#REF!-#REF!</f>
        <v>#REF!</v>
      </c>
      <c r="Z11" s="331" t="e">
        <f>#REF!-#REF!</f>
        <v>#REF!</v>
      </c>
      <c r="AA11" s="331" t="e">
        <f>#REF!-#REF!</f>
        <v>#REF!</v>
      </c>
      <c r="AB11" s="331" t="e">
        <f>#REF!-#REF!</f>
        <v>#REF!</v>
      </c>
      <c r="AC11" s="331" t="e">
        <f>#REF!-#REF!</f>
        <v>#REF!</v>
      </c>
      <c r="AD11" s="331" t="e">
        <f>#REF!-#REF!</f>
        <v>#REF!</v>
      </c>
      <c r="AE11" s="331" t="e">
        <f>#REF!-#REF!</f>
        <v>#REF!</v>
      </c>
      <c r="AF11" s="331" t="e">
        <f>#REF!-#REF!</f>
        <v>#REF!</v>
      </c>
      <c r="AG11" s="331" t="e">
        <f>#REF!-#REF!</f>
        <v>#REF!</v>
      </c>
      <c r="AH11" s="331" t="e">
        <f>#REF!-#REF!</f>
        <v>#REF!</v>
      </c>
      <c r="AI11" s="331" t="e">
        <f>#REF!-#REF!</f>
        <v>#REF!</v>
      </c>
      <c r="AJ11" s="331" t="e">
        <f>#REF!-#REF!</f>
        <v>#REF!</v>
      </c>
      <c r="AK11" s="331" t="e">
        <f>#REF!-#REF!</f>
        <v>#REF!</v>
      </c>
      <c r="AL11" s="331" t="e">
        <f>#REF!-#REF!</f>
        <v>#REF!</v>
      </c>
      <c r="AM11" s="331" t="e">
        <f>#REF!-#REF!</f>
        <v>#REF!</v>
      </c>
      <c r="AN11" s="331" t="e">
        <f>#REF!-#REF!</f>
        <v>#REF!</v>
      </c>
      <c r="AO11" s="331" t="e">
        <f>#REF!-#REF!</f>
        <v>#REF!</v>
      </c>
      <c r="AP11" s="331" t="e">
        <f>#REF!-#REF!</f>
        <v>#REF!</v>
      </c>
      <c r="AQ11" s="331" t="e">
        <f>#REF!-#REF!</f>
        <v>#REF!</v>
      </c>
      <c r="AR11" s="331" t="e">
        <f>#REF!-#REF!</f>
        <v>#REF!</v>
      </c>
      <c r="AS11" s="331" t="e">
        <f>#REF!-#REF!</f>
        <v>#REF!</v>
      </c>
      <c r="AT11" s="331" t="e">
        <f>#REF!-#REF!</f>
        <v>#REF!</v>
      </c>
      <c r="AU11" s="331" t="e">
        <f>#REF!-#REF!</f>
        <v>#REF!</v>
      </c>
      <c r="AV11" s="331" t="e">
        <f>#REF!-#REF!</f>
        <v>#REF!</v>
      </c>
      <c r="AW11" s="331" t="e">
        <f>#REF!-#REF!</f>
        <v>#REF!</v>
      </c>
      <c r="AX11" s="331" t="e">
        <f>#REF!-#REF!</f>
        <v>#REF!</v>
      </c>
      <c r="AY11" s="331" t="e">
        <f>#REF!-#REF!</f>
        <v>#REF!</v>
      </c>
      <c r="AZ11" s="331" t="e">
        <f>#REF!-#REF!</f>
        <v>#REF!</v>
      </c>
      <c r="BA11" s="331" t="e">
        <f>#REF!-#REF!</f>
        <v>#REF!</v>
      </c>
      <c r="BB11" s="331" t="e">
        <f>#REF!-#REF!</f>
        <v>#REF!</v>
      </c>
      <c r="BC11" s="331" t="e">
        <f>#REF!-#REF!</f>
        <v>#REF!</v>
      </c>
      <c r="BD11" s="331" t="e">
        <f>#REF!-#REF!</f>
        <v>#REF!</v>
      </c>
      <c r="BE11" s="331" t="e">
        <f>#REF!-#REF!</f>
        <v>#REF!</v>
      </c>
    </row>
    <row r="12" spans="1:57" s="328" customFormat="1">
      <c r="A12" s="332" t="s">
        <v>182</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row>
    <row r="13" spans="1:57" s="328" customFormat="1">
      <c r="A13" s="333" t="s">
        <v>234</v>
      </c>
      <c r="B13" s="334" t="e">
        <f>SUM(#REF!)-#REF!</f>
        <v>#REF!</v>
      </c>
      <c r="C13" s="334" t="e">
        <f>SUM(#REF!)-#REF!</f>
        <v>#REF!</v>
      </c>
      <c r="D13" s="334" t="e">
        <f>SUM(#REF!)-#REF!</f>
        <v>#REF!</v>
      </c>
      <c r="E13" s="334" t="e">
        <f>SUM(#REF!)-#REF!</f>
        <v>#REF!</v>
      </c>
      <c r="F13" s="334" t="e">
        <f>SUM(#REF!)-#REF!</f>
        <v>#REF!</v>
      </c>
      <c r="G13" s="334" t="e">
        <f>SUM(#REF!)-#REF!</f>
        <v>#REF!</v>
      </c>
      <c r="H13" s="334" t="e">
        <f>SUM(#REF!)-#REF!</f>
        <v>#REF!</v>
      </c>
      <c r="I13" s="334" t="e">
        <f>SUM(#REF!)-#REF!</f>
        <v>#REF!</v>
      </c>
      <c r="J13" s="334" t="e">
        <f>SUM(#REF!)-#REF!</f>
        <v>#REF!</v>
      </c>
      <c r="K13" s="334" t="e">
        <f>SUM(#REF!)-#REF!</f>
        <v>#REF!</v>
      </c>
      <c r="L13" s="334" t="e">
        <f>SUM(#REF!)-#REF!</f>
        <v>#REF!</v>
      </c>
      <c r="M13" s="334" t="e">
        <f>SUM(#REF!)-#REF!</f>
        <v>#REF!</v>
      </c>
      <c r="N13" s="334" t="e">
        <f>SUM(#REF!)-#REF!</f>
        <v>#REF!</v>
      </c>
      <c r="O13" s="334" t="e">
        <f>SUM(#REF!)-#REF!</f>
        <v>#REF!</v>
      </c>
      <c r="P13" s="334" t="e">
        <f>SUM(#REF!)-#REF!</f>
        <v>#REF!</v>
      </c>
      <c r="Q13" s="334" t="e">
        <f>SUM(#REF!)-#REF!</f>
        <v>#REF!</v>
      </c>
      <c r="R13" s="334" t="e">
        <f>SUM(#REF!)-#REF!</f>
        <v>#REF!</v>
      </c>
      <c r="S13" s="334" t="e">
        <f>SUM(#REF!)-#REF!</f>
        <v>#REF!</v>
      </c>
      <c r="T13" s="334" t="e">
        <f>SUM(#REF!)-#REF!</f>
        <v>#REF!</v>
      </c>
      <c r="U13" s="334" t="e">
        <f>SUM(#REF!)-#REF!</f>
        <v>#REF!</v>
      </c>
      <c r="V13" s="334" t="e">
        <f>SUM(#REF!)-#REF!</f>
        <v>#REF!</v>
      </c>
      <c r="W13" s="334" t="e">
        <f>SUM(#REF!)-#REF!</f>
        <v>#REF!</v>
      </c>
      <c r="X13" s="334" t="e">
        <f>SUM(#REF!)-#REF!</f>
        <v>#REF!</v>
      </c>
      <c r="Y13" s="334" t="e">
        <f>SUM(#REF!)-#REF!</f>
        <v>#REF!</v>
      </c>
      <c r="Z13" s="334" t="e">
        <f>SUM(#REF!)-#REF!</f>
        <v>#REF!</v>
      </c>
      <c r="AA13" s="334" t="e">
        <f>SUM(#REF!)-#REF!</f>
        <v>#REF!</v>
      </c>
      <c r="AB13" s="334" t="e">
        <f>SUM(#REF!)-#REF!</f>
        <v>#REF!</v>
      </c>
      <c r="AC13" s="334" t="e">
        <f>SUM(#REF!)-#REF!</f>
        <v>#REF!</v>
      </c>
      <c r="AD13" s="334" t="e">
        <f>SUM(#REF!)-#REF!</f>
        <v>#REF!</v>
      </c>
      <c r="AE13" s="334" t="e">
        <f>SUM(#REF!)-#REF!</f>
        <v>#REF!</v>
      </c>
      <c r="AF13" s="334" t="e">
        <f>SUM(#REF!)-#REF!</f>
        <v>#REF!</v>
      </c>
      <c r="AG13" s="334" t="e">
        <f>SUM(#REF!)-#REF!</f>
        <v>#REF!</v>
      </c>
      <c r="AH13" s="334" t="e">
        <f>SUM(#REF!)-#REF!</f>
        <v>#REF!</v>
      </c>
      <c r="AI13" s="334" t="e">
        <f>SUM(#REF!)-#REF!</f>
        <v>#REF!</v>
      </c>
      <c r="AJ13" s="334" t="e">
        <f>SUM(#REF!)-#REF!</f>
        <v>#REF!</v>
      </c>
      <c r="AK13" s="334" t="e">
        <f>SUM(#REF!)-#REF!</f>
        <v>#REF!</v>
      </c>
      <c r="AL13" s="334" t="e">
        <f>SUM(#REF!)-#REF!</f>
        <v>#REF!</v>
      </c>
      <c r="AM13" s="334" t="e">
        <f>SUM(#REF!)-#REF!</f>
        <v>#REF!</v>
      </c>
      <c r="AN13" s="334" t="e">
        <f>SUM(#REF!)-#REF!</f>
        <v>#REF!</v>
      </c>
      <c r="AO13" s="334" t="e">
        <f>SUM(#REF!)-#REF!</f>
        <v>#REF!</v>
      </c>
      <c r="AP13" s="334" t="e">
        <f>SUM(#REF!)-#REF!</f>
        <v>#REF!</v>
      </c>
      <c r="AQ13" s="334" t="e">
        <f>SUM(#REF!)-#REF!</f>
        <v>#REF!</v>
      </c>
      <c r="AR13" s="334" t="e">
        <f>SUM(#REF!)-#REF!</f>
        <v>#REF!</v>
      </c>
      <c r="AS13" s="334" t="e">
        <f>SUM(#REF!)-#REF!</f>
        <v>#REF!</v>
      </c>
      <c r="AT13" s="334" t="e">
        <f>SUM(#REF!)-#REF!</f>
        <v>#REF!</v>
      </c>
      <c r="AU13" s="334" t="e">
        <f>SUM(#REF!)-#REF!</f>
        <v>#REF!</v>
      </c>
      <c r="AV13" s="334" t="e">
        <f>SUM(#REF!)-#REF!</f>
        <v>#REF!</v>
      </c>
      <c r="AW13" s="334" t="e">
        <f>SUM(#REF!)-#REF!</f>
        <v>#REF!</v>
      </c>
      <c r="AX13" s="334" t="e">
        <f>SUM(#REF!)-#REF!</f>
        <v>#REF!</v>
      </c>
      <c r="AY13" s="334" t="e">
        <f>SUM(#REF!)-#REF!</f>
        <v>#REF!</v>
      </c>
      <c r="AZ13" s="334" t="e">
        <f>SUM(#REF!)-#REF!</f>
        <v>#REF!</v>
      </c>
      <c r="BA13" s="334" t="e">
        <f>SUM(#REF!)-#REF!</f>
        <v>#REF!</v>
      </c>
      <c r="BB13" s="334" t="e">
        <f>SUM(#REF!)-#REF!</f>
        <v>#REF!</v>
      </c>
      <c r="BC13" s="334" t="e">
        <f>SUM(#REF!)-#REF!</f>
        <v>#REF!</v>
      </c>
      <c r="BD13" s="334" t="e">
        <f>SUM(#REF!)-#REF!</f>
        <v>#REF!</v>
      </c>
      <c r="BE13" s="334" t="e">
        <f>SUM(#REF!)-#REF!</f>
        <v>#REF!</v>
      </c>
    </row>
    <row r="14" spans="1:57" s="328" customFormat="1">
      <c r="A14" s="332" t="s">
        <v>231</v>
      </c>
      <c r="B14" s="331" t="e">
        <f>#REF!-#REF!</f>
        <v>#REF!</v>
      </c>
      <c r="C14" s="331" t="e">
        <f>#REF!-#REF!</f>
        <v>#REF!</v>
      </c>
      <c r="D14" s="331" t="e">
        <f>#REF!-#REF!</f>
        <v>#REF!</v>
      </c>
      <c r="E14" s="331" t="e">
        <f>#REF!-#REF!</f>
        <v>#REF!</v>
      </c>
      <c r="F14" s="331" t="e">
        <f>#REF!-#REF!</f>
        <v>#REF!</v>
      </c>
      <c r="G14" s="331" t="e">
        <f>#REF!-#REF!</f>
        <v>#REF!</v>
      </c>
      <c r="H14" s="331" t="e">
        <f>#REF!-#REF!</f>
        <v>#REF!</v>
      </c>
      <c r="I14" s="331" t="e">
        <f>#REF!-#REF!</f>
        <v>#REF!</v>
      </c>
      <c r="J14" s="331" t="e">
        <f>#REF!-#REF!</f>
        <v>#REF!</v>
      </c>
      <c r="K14" s="331" t="e">
        <f>#REF!-#REF!</f>
        <v>#REF!</v>
      </c>
      <c r="L14" s="331" t="e">
        <f>#REF!-#REF!</f>
        <v>#REF!</v>
      </c>
      <c r="M14" s="331" t="e">
        <f>#REF!-#REF!</f>
        <v>#REF!</v>
      </c>
      <c r="N14" s="331" t="e">
        <f>#REF!-#REF!</f>
        <v>#REF!</v>
      </c>
      <c r="O14" s="331" t="e">
        <f>#REF!-#REF!</f>
        <v>#REF!</v>
      </c>
      <c r="P14" s="331" t="e">
        <f>#REF!-#REF!</f>
        <v>#REF!</v>
      </c>
      <c r="Q14" s="331" t="e">
        <f>#REF!-#REF!</f>
        <v>#REF!</v>
      </c>
      <c r="R14" s="331" t="e">
        <f>#REF!-#REF!</f>
        <v>#REF!</v>
      </c>
      <c r="S14" s="331" t="e">
        <f>#REF!-#REF!</f>
        <v>#REF!</v>
      </c>
      <c r="T14" s="331" t="e">
        <f>#REF!-#REF!</f>
        <v>#REF!</v>
      </c>
      <c r="U14" s="331" t="e">
        <f>#REF!-#REF!</f>
        <v>#REF!</v>
      </c>
      <c r="V14" s="331" t="e">
        <f>#REF!-#REF!</f>
        <v>#REF!</v>
      </c>
      <c r="W14" s="331" t="e">
        <f>#REF!-#REF!</f>
        <v>#REF!</v>
      </c>
      <c r="X14" s="331" t="e">
        <f>#REF!-#REF!</f>
        <v>#REF!</v>
      </c>
      <c r="Y14" s="331" t="e">
        <f>#REF!-#REF!</f>
        <v>#REF!</v>
      </c>
      <c r="Z14" s="331" t="e">
        <f>#REF!-#REF!</f>
        <v>#REF!</v>
      </c>
      <c r="AA14" s="331" t="e">
        <f>#REF!-#REF!</f>
        <v>#REF!</v>
      </c>
      <c r="AB14" s="331" t="e">
        <f>#REF!-#REF!</f>
        <v>#REF!</v>
      </c>
      <c r="AC14" s="331" t="e">
        <f>#REF!-#REF!</f>
        <v>#REF!</v>
      </c>
      <c r="AD14" s="331" t="e">
        <f>#REF!-#REF!</f>
        <v>#REF!</v>
      </c>
      <c r="AE14" s="331" t="e">
        <f>#REF!-#REF!</f>
        <v>#REF!</v>
      </c>
      <c r="AF14" s="331" t="e">
        <f>#REF!-#REF!</f>
        <v>#REF!</v>
      </c>
      <c r="AG14" s="331" t="e">
        <f>#REF!-#REF!</f>
        <v>#REF!</v>
      </c>
      <c r="AH14" s="331" t="e">
        <f>#REF!-#REF!</f>
        <v>#REF!</v>
      </c>
      <c r="AI14" s="331" t="e">
        <f>#REF!-#REF!</f>
        <v>#REF!</v>
      </c>
      <c r="AJ14" s="331" t="e">
        <f>#REF!-#REF!</f>
        <v>#REF!</v>
      </c>
      <c r="AK14" s="331" t="e">
        <f>#REF!-#REF!</f>
        <v>#REF!</v>
      </c>
      <c r="AL14" s="331" t="e">
        <f>#REF!-#REF!</f>
        <v>#REF!</v>
      </c>
      <c r="AM14" s="331" t="e">
        <f>#REF!-#REF!</f>
        <v>#REF!</v>
      </c>
      <c r="AN14" s="331" t="e">
        <f>#REF!-#REF!</f>
        <v>#REF!</v>
      </c>
      <c r="AO14" s="331" t="e">
        <f>#REF!-#REF!</f>
        <v>#REF!</v>
      </c>
      <c r="AP14" s="331" t="e">
        <f>#REF!-#REF!</f>
        <v>#REF!</v>
      </c>
      <c r="AQ14" s="331" t="e">
        <f>#REF!-#REF!</f>
        <v>#REF!</v>
      </c>
      <c r="AR14" s="331" t="e">
        <f>#REF!-#REF!</f>
        <v>#REF!</v>
      </c>
      <c r="AS14" s="331" t="e">
        <f>#REF!-#REF!</f>
        <v>#REF!</v>
      </c>
      <c r="AT14" s="331" t="e">
        <f>#REF!-#REF!</f>
        <v>#REF!</v>
      </c>
      <c r="AU14" s="331" t="e">
        <f>#REF!-#REF!</f>
        <v>#REF!</v>
      </c>
      <c r="AV14" s="331" t="e">
        <f>#REF!-#REF!</f>
        <v>#REF!</v>
      </c>
      <c r="AW14" s="331" t="e">
        <f>#REF!-#REF!</f>
        <v>#REF!</v>
      </c>
      <c r="AX14" s="331" t="e">
        <f>#REF!-#REF!</f>
        <v>#REF!</v>
      </c>
      <c r="AY14" s="331" t="e">
        <f>#REF!-#REF!</f>
        <v>#REF!</v>
      </c>
      <c r="AZ14" s="331" t="e">
        <f>#REF!-#REF!</f>
        <v>#REF!</v>
      </c>
      <c r="BA14" s="331" t="e">
        <f>#REF!-#REF!</f>
        <v>#REF!</v>
      </c>
      <c r="BB14" s="331" t="e">
        <f>#REF!-#REF!</f>
        <v>#REF!</v>
      </c>
      <c r="BC14" s="331" t="e">
        <f>#REF!-#REF!</f>
        <v>#REF!</v>
      </c>
      <c r="BD14" s="331" t="e">
        <f>#REF!-#REF!</f>
        <v>#REF!</v>
      </c>
      <c r="BE14" s="331" t="e">
        <f>#REF!-#REF!</f>
        <v>#REF!</v>
      </c>
    </row>
    <row r="15" spans="1:57" s="328" customFormat="1">
      <c r="A15" s="332" t="s">
        <v>232</v>
      </c>
      <c r="B15" s="331" t="e">
        <f>#REF!-#REF!</f>
        <v>#REF!</v>
      </c>
      <c r="C15" s="331" t="e">
        <f>#REF!-#REF!</f>
        <v>#REF!</v>
      </c>
      <c r="D15" s="331" t="e">
        <f>#REF!-#REF!</f>
        <v>#REF!</v>
      </c>
      <c r="E15" s="331" t="e">
        <f>#REF!-#REF!</f>
        <v>#REF!</v>
      </c>
      <c r="F15" s="331" t="e">
        <f>#REF!-#REF!</f>
        <v>#REF!</v>
      </c>
      <c r="G15" s="331" t="e">
        <f>#REF!-#REF!</f>
        <v>#REF!</v>
      </c>
      <c r="H15" s="331" t="e">
        <f>#REF!-#REF!</f>
        <v>#REF!</v>
      </c>
      <c r="I15" s="331" t="e">
        <f>#REF!-#REF!</f>
        <v>#REF!</v>
      </c>
      <c r="J15" s="331" t="e">
        <f>#REF!-#REF!</f>
        <v>#REF!</v>
      </c>
      <c r="K15" s="331" t="e">
        <f>#REF!-#REF!</f>
        <v>#REF!</v>
      </c>
      <c r="L15" s="331" t="e">
        <f>#REF!-#REF!</f>
        <v>#REF!</v>
      </c>
      <c r="M15" s="331" t="e">
        <f>#REF!-#REF!</f>
        <v>#REF!</v>
      </c>
      <c r="N15" s="331" t="e">
        <f>#REF!-#REF!</f>
        <v>#REF!</v>
      </c>
      <c r="O15" s="331" t="e">
        <f>#REF!-#REF!</f>
        <v>#REF!</v>
      </c>
      <c r="P15" s="331" t="e">
        <f>#REF!-#REF!</f>
        <v>#REF!</v>
      </c>
      <c r="Q15" s="331" t="e">
        <f>#REF!-#REF!</f>
        <v>#REF!</v>
      </c>
      <c r="R15" s="331" t="e">
        <f>#REF!-#REF!</f>
        <v>#REF!</v>
      </c>
      <c r="S15" s="331" t="e">
        <f>#REF!-#REF!</f>
        <v>#REF!</v>
      </c>
      <c r="T15" s="331" t="e">
        <f>#REF!-#REF!</f>
        <v>#REF!</v>
      </c>
      <c r="U15" s="331" t="e">
        <f>#REF!-#REF!</f>
        <v>#REF!</v>
      </c>
      <c r="V15" s="331" t="e">
        <f>#REF!-#REF!</f>
        <v>#REF!</v>
      </c>
      <c r="W15" s="331" t="e">
        <f>#REF!-#REF!</f>
        <v>#REF!</v>
      </c>
      <c r="X15" s="331" t="e">
        <f>#REF!-#REF!</f>
        <v>#REF!</v>
      </c>
      <c r="Y15" s="331" t="e">
        <f>#REF!-#REF!</f>
        <v>#REF!</v>
      </c>
      <c r="Z15" s="331" t="e">
        <f>#REF!-#REF!</f>
        <v>#REF!</v>
      </c>
      <c r="AA15" s="331" t="e">
        <f>#REF!-#REF!</f>
        <v>#REF!</v>
      </c>
      <c r="AB15" s="331" t="e">
        <f>#REF!-#REF!</f>
        <v>#REF!</v>
      </c>
      <c r="AC15" s="331" t="e">
        <f>#REF!-#REF!</f>
        <v>#REF!</v>
      </c>
      <c r="AD15" s="331" t="e">
        <f>#REF!-#REF!</f>
        <v>#REF!</v>
      </c>
      <c r="AE15" s="331" t="e">
        <f>#REF!-#REF!</f>
        <v>#REF!</v>
      </c>
      <c r="AF15" s="331" t="e">
        <f>#REF!-#REF!</f>
        <v>#REF!</v>
      </c>
      <c r="AG15" s="331" t="e">
        <f>#REF!-#REF!</f>
        <v>#REF!</v>
      </c>
      <c r="AH15" s="331" t="e">
        <f>#REF!-#REF!</f>
        <v>#REF!</v>
      </c>
      <c r="AI15" s="331" t="e">
        <f>#REF!-#REF!</f>
        <v>#REF!</v>
      </c>
      <c r="AJ15" s="331" t="e">
        <f>#REF!-#REF!</f>
        <v>#REF!</v>
      </c>
      <c r="AK15" s="331" t="e">
        <f>#REF!-#REF!</f>
        <v>#REF!</v>
      </c>
      <c r="AL15" s="331" t="e">
        <f>#REF!-#REF!</f>
        <v>#REF!</v>
      </c>
      <c r="AM15" s="331" t="e">
        <f>#REF!-#REF!</f>
        <v>#REF!</v>
      </c>
      <c r="AN15" s="331" t="e">
        <f>#REF!-#REF!</f>
        <v>#REF!</v>
      </c>
      <c r="AO15" s="331" t="e">
        <f>#REF!-#REF!</f>
        <v>#REF!</v>
      </c>
      <c r="AP15" s="331" t="e">
        <f>#REF!-#REF!</f>
        <v>#REF!</v>
      </c>
      <c r="AQ15" s="331" t="e">
        <f>#REF!-#REF!</f>
        <v>#REF!</v>
      </c>
      <c r="AR15" s="331" t="e">
        <f>#REF!-#REF!</f>
        <v>#REF!</v>
      </c>
      <c r="AS15" s="331" t="e">
        <f>#REF!-#REF!</f>
        <v>#REF!</v>
      </c>
      <c r="AT15" s="331" t="e">
        <f>#REF!-#REF!</f>
        <v>#REF!</v>
      </c>
      <c r="AU15" s="331" t="e">
        <f>#REF!-#REF!</f>
        <v>#REF!</v>
      </c>
      <c r="AV15" s="331" t="e">
        <f>#REF!-#REF!</f>
        <v>#REF!</v>
      </c>
      <c r="AW15" s="331" t="e">
        <f>#REF!-#REF!</f>
        <v>#REF!</v>
      </c>
      <c r="AX15" s="331" t="e">
        <f>#REF!-#REF!</f>
        <v>#REF!</v>
      </c>
      <c r="AY15" s="331" t="e">
        <f>#REF!-#REF!</f>
        <v>#REF!</v>
      </c>
      <c r="AZ15" s="331" t="e">
        <f>#REF!-#REF!</f>
        <v>#REF!</v>
      </c>
      <c r="BA15" s="331" t="e">
        <f>#REF!-#REF!</f>
        <v>#REF!</v>
      </c>
      <c r="BB15" s="331" t="e">
        <f>#REF!-#REF!</f>
        <v>#REF!</v>
      </c>
      <c r="BC15" s="331" t="e">
        <f>#REF!-#REF!</f>
        <v>#REF!</v>
      </c>
      <c r="BD15" s="331" t="e">
        <f>#REF!-#REF!</f>
        <v>#REF!</v>
      </c>
      <c r="BE15" s="331" t="e">
        <f>#REF!-#REF!</f>
        <v>#REF!</v>
      </c>
    </row>
    <row r="16" spans="1:57" s="328" customFormat="1">
      <c r="A16" s="333" t="s">
        <v>235</v>
      </c>
      <c r="B16" s="334" t="e">
        <f>SUM(#REF!)-#REF!</f>
        <v>#REF!</v>
      </c>
      <c r="C16" s="334" t="e">
        <f>SUM(#REF!)-#REF!</f>
        <v>#REF!</v>
      </c>
      <c r="D16" s="334" t="e">
        <f>SUM(#REF!)-#REF!</f>
        <v>#REF!</v>
      </c>
      <c r="E16" s="334" t="e">
        <f>SUM(#REF!)-#REF!</f>
        <v>#REF!</v>
      </c>
      <c r="F16" s="334" t="e">
        <f>SUM(#REF!)-#REF!</f>
        <v>#REF!</v>
      </c>
      <c r="G16" s="334" t="e">
        <f>SUM(#REF!)-#REF!</f>
        <v>#REF!</v>
      </c>
      <c r="H16" s="334" t="e">
        <f>SUM(#REF!)-#REF!</f>
        <v>#REF!</v>
      </c>
      <c r="I16" s="334" t="e">
        <f>SUM(#REF!)-#REF!</f>
        <v>#REF!</v>
      </c>
      <c r="J16" s="334" t="e">
        <f>SUM(#REF!)-#REF!</f>
        <v>#REF!</v>
      </c>
      <c r="K16" s="334" t="e">
        <f>SUM(#REF!)-#REF!</f>
        <v>#REF!</v>
      </c>
      <c r="L16" s="334" t="e">
        <f>SUM(#REF!)-#REF!</f>
        <v>#REF!</v>
      </c>
      <c r="M16" s="334" t="e">
        <f>SUM(#REF!)-#REF!</f>
        <v>#REF!</v>
      </c>
      <c r="N16" s="334" t="e">
        <f>SUM(#REF!)-#REF!</f>
        <v>#REF!</v>
      </c>
      <c r="O16" s="334" t="e">
        <f>SUM(#REF!)-#REF!</f>
        <v>#REF!</v>
      </c>
      <c r="P16" s="334" t="e">
        <f>SUM(#REF!)-#REF!</f>
        <v>#REF!</v>
      </c>
      <c r="Q16" s="334" t="e">
        <f>SUM(#REF!)-#REF!</f>
        <v>#REF!</v>
      </c>
      <c r="R16" s="334" t="e">
        <f>SUM(#REF!)-#REF!</f>
        <v>#REF!</v>
      </c>
      <c r="S16" s="334" t="e">
        <f>SUM(#REF!)-#REF!</f>
        <v>#REF!</v>
      </c>
      <c r="T16" s="334" t="e">
        <f>SUM(#REF!)-#REF!</f>
        <v>#REF!</v>
      </c>
      <c r="U16" s="334" t="e">
        <f>SUM(#REF!)-#REF!</f>
        <v>#REF!</v>
      </c>
      <c r="V16" s="334" t="e">
        <f>SUM(#REF!)-#REF!</f>
        <v>#REF!</v>
      </c>
      <c r="W16" s="334" t="e">
        <f>SUM(#REF!)-#REF!</f>
        <v>#REF!</v>
      </c>
      <c r="X16" s="334" t="e">
        <f>SUM(#REF!)-#REF!</f>
        <v>#REF!</v>
      </c>
      <c r="Y16" s="334" t="e">
        <f>SUM(#REF!)-#REF!</f>
        <v>#REF!</v>
      </c>
      <c r="Z16" s="334" t="e">
        <f>SUM(#REF!)-#REF!</f>
        <v>#REF!</v>
      </c>
      <c r="AA16" s="334" t="e">
        <f>SUM(#REF!)-#REF!</f>
        <v>#REF!</v>
      </c>
      <c r="AB16" s="334" t="e">
        <f>SUM(#REF!)-#REF!</f>
        <v>#REF!</v>
      </c>
      <c r="AC16" s="334" t="e">
        <f>SUM(#REF!)-#REF!</f>
        <v>#REF!</v>
      </c>
      <c r="AD16" s="334" t="e">
        <f>SUM(#REF!)-#REF!</f>
        <v>#REF!</v>
      </c>
      <c r="AE16" s="334" t="e">
        <f>SUM(#REF!)-#REF!</f>
        <v>#REF!</v>
      </c>
      <c r="AF16" s="334" t="e">
        <f>SUM(#REF!)-#REF!</f>
        <v>#REF!</v>
      </c>
      <c r="AG16" s="334" t="e">
        <f>SUM(#REF!)-#REF!</f>
        <v>#REF!</v>
      </c>
      <c r="AH16" s="334" t="e">
        <f>SUM(#REF!)-#REF!</f>
        <v>#REF!</v>
      </c>
      <c r="AI16" s="334" t="e">
        <f>SUM(#REF!)-#REF!</f>
        <v>#REF!</v>
      </c>
      <c r="AJ16" s="334" t="e">
        <f>SUM(#REF!)-#REF!</f>
        <v>#REF!</v>
      </c>
      <c r="AK16" s="334" t="e">
        <f>SUM(#REF!)-#REF!</f>
        <v>#REF!</v>
      </c>
      <c r="AL16" s="334" t="e">
        <f>SUM(#REF!)-#REF!</f>
        <v>#REF!</v>
      </c>
      <c r="AM16" s="334" t="e">
        <f>SUM(#REF!)-#REF!</f>
        <v>#REF!</v>
      </c>
      <c r="AN16" s="334" t="e">
        <f>SUM(#REF!)-#REF!</f>
        <v>#REF!</v>
      </c>
      <c r="AO16" s="334" t="e">
        <f>SUM(#REF!)-#REF!</f>
        <v>#REF!</v>
      </c>
      <c r="AP16" s="334" t="e">
        <f>SUM(#REF!)-#REF!</f>
        <v>#REF!</v>
      </c>
      <c r="AQ16" s="334" t="e">
        <f>SUM(#REF!)-#REF!</f>
        <v>#REF!</v>
      </c>
      <c r="AR16" s="334" t="e">
        <f>SUM(#REF!)-#REF!</f>
        <v>#REF!</v>
      </c>
      <c r="AS16" s="334" t="e">
        <f>SUM(#REF!)-#REF!</f>
        <v>#REF!</v>
      </c>
      <c r="AT16" s="334" t="e">
        <f>SUM(#REF!)-#REF!</f>
        <v>#REF!</v>
      </c>
      <c r="AU16" s="334" t="e">
        <f>SUM(#REF!)-#REF!</f>
        <v>#REF!</v>
      </c>
      <c r="AV16" s="334" t="e">
        <f>SUM(#REF!)-#REF!</f>
        <v>#REF!</v>
      </c>
      <c r="AW16" s="334" t="e">
        <f>SUM(#REF!)-#REF!</f>
        <v>#REF!</v>
      </c>
      <c r="AX16" s="334" t="e">
        <f>SUM(#REF!)-#REF!</f>
        <v>#REF!</v>
      </c>
      <c r="AY16" s="334" t="e">
        <f>SUM(#REF!)-#REF!</f>
        <v>#REF!</v>
      </c>
      <c r="AZ16" s="334" t="e">
        <f>SUM(#REF!)-#REF!</f>
        <v>#REF!</v>
      </c>
      <c r="BA16" s="334" t="e">
        <f>SUM(#REF!)-#REF!</f>
        <v>#REF!</v>
      </c>
      <c r="BB16" s="334" t="e">
        <f>SUM(#REF!)-#REF!</f>
        <v>#REF!</v>
      </c>
      <c r="BC16" s="334" t="e">
        <f>SUM(#REF!)-#REF!</f>
        <v>#REF!</v>
      </c>
      <c r="BD16" s="334" t="e">
        <f>SUM(#REF!)-#REF!</f>
        <v>#REF!</v>
      </c>
      <c r="BE16" s="334" t="e">
        <f>SUM(#REF!)-#REF!</f>
        <v>#REF!</v>
      </c>
    </row>
    <row r="17" spans="1:57" s="328" customFormat="1">
      <c r="A17" s="332" t="s">
        <v>231</v>
      </c>
      <c r="B17" s="331" t="e">
        <f>#REF!-#REF!</f>
        <v>#REF!</v>
      </c>
      <c r="C17" s="331" t="e">
        <f>#REF!-#REF!</f>
        <v>#REF!</v>
      </c>
      <c r="D17" s="331" t="e">
        <f>#REF!-#REF!</f>
        <v>#REF!</v>
      </c>
      <c r="E17" s="331" t="e">
        <f>#REF!-#REF!</f>
        <v>#REF!</v>
      </c>
      <c r="F17" s="331" t="e">
        <f>#REF!-#REF!</f>
        <v>#REF!</v>
      </c>
      <c r="G17" s="331" t="e">
        <f>#REF!-#REF!</f>
        <v>#REF!</v>
      </c>
      <c r="H17" s="331" t="e">
        <f>#REF!-#REF!</f>
        <v>#REF!</v>
      </c>
      <c r="I17" s="331" t="e">
        <f>#REF!-#REF!</f>
        <v>#REF!</v>
      </c>
      <c r="J17" s="331" t="e">
        <f>#REF!-#REF!</f>
        <v>#REF!</v>
      </c>
      <c r="K17" s="331" t="e">
        <f>#REF!-#REF!</f>
        <v>#REF!</v>
      </c>
      <c r="L17" s="331" t="e">
        <f>#REF!-#REF!</f>
        <v>#REF!</v>
      </c>
      <c r="M17" s="331" t="e">
        <f>#REF!-#REF!</f>
        <v>#REF!</v>
      </c>
      <c r="N17" s="331" t="e">
        <f>#REF!-#REF!</f>
        <v>#REF!</v>
      </c>
      <c r="O17" s="331" t="e">
        <f>#REF!-#REF!</f>
        <v>#REF!</v>
      </c>
      <c r="P17" s="331" t="e">
        <f>#REF!-#REF!</f>
        <v>#REF!</v>
      </c>
      <c r="Q17" s="331" t="e">
        <f>#REF!-#REF!</f>
        <v>#REF!</v>
      </c>
      <c r="R17" s="331" t="e">
        <f>#REF!-#REF!</f>
        <v>#REF!</v>
      </c>
      <c r="S17" s="331" t="e">
        <f>#REF!-#REF!</f>
        <v>#REF!</v>
      </c>
      <c r="T17" s="331" t="e">
        <f>#REF!-#REF!</f>
        <v>#REF!</v>
      </c>
      <c r="U17" s="331" t="e">
        <f>#REF!-#REF!</f>
        <v>#REF!</v>
      </c>
      <c r="V17" s="331" t="e">
        <f>#REF!-#REF!</f>
        <v>#REF!</v>
      </c>
      <c r="W17" s="331" t="e">
        <f>#REF!-#REF!</f>
        <v>#REF!</v>
      </c>
      <c r="X17" s="331" t="e">
        <f>#REF!-#REF!</f>
        <v>#REF!</v>
      </c>
      <c r="Y17" s="331" t="e">
        <f>#REF!-#REF!</f>
        <v>#REF!</v>
      </c>
      <c r="Z17" s="331" t="e">
        <f>#REF!-#REF!</f>
        <v>#REF!</v>
      </c>
      <c r="AA17" s="331" t="e">
        <f>#REF!-#REF!</f>
        <v>#REF!</v>
      </c>
      <c r="AB17" s="331" t="e">
        <f>#REF!-#REF!</f>
        <v>#REF!</v>
      </c>
      <c r="AC17" s="331" t="e">
        <f>#REF!-#REF!</f>
        <v>#REF!</v>
      </c>
      <c r="AD17" s="331" t="e">
        <f>#REF!-#REF!</f>
        <v>#REF!</v>
      </c>
      <c r="AE17" s="331" t="e">
        <f>#REF!-#REF!</f>
        <v>#REF!</v>
      </c>
      <c r="AF17" s="331" t="e">
        <f>#REF!-#REF!</f>
        <v>#REF!</v>
      </c>
      <c r="AG17" s="331" t="e">
        <f>#REF!-#REF!</f>
        <v>#REF!</v>
      </c>
      <c r="AH17" s="331" t="e">
        <f>#REF!-#REF!</f>
        <v>#REF!</v>
      </c>
      <c r="AI17" s="331" t="e">
        <f>#REF!-#REF!</f>
        <v>#REF!</v>
      </c>
      <c r="AJ17" s="331" t="e">
        <f>#REF!-#REF!</f>
        <v>#REF!</v>
      </c>
      <c r="AK17" s="331" t="e">
        <f>#REF!-#REF!</f>
        <v>#REF!</v>
      </c>
      <c r="AL17" s="331" t="e">
        <f>#REF!-#REF!</f>
        <v>#REF!</v>
      </c>
      <c r="AM17" s="331" t="e">
        <f>#REF!-#REF!</f>
        <v>#REF!</v>
      </c>
      <c r="AN17" s="331" t="e">
        <f>#REF!-#REF!</f>
        <v>#REF!</v>
      </c>
      <c r="AO17" s="331" t="e">
        <f>#REF!-#REF!</f>
        <v>#REF!</v>
      </c>
      <c r="AP17" s="331" t="e">
        <f>#REF!-#REF!</f>
        <v>#REF!</v>
      </c>
      <c r="AQ17" s="331" t="e">
        <f>#REF!-#REF!</f>
        <v>#REF!</v>
      </c>
      <c r="AR17" s="331" t="e">
        <f>#REF!-#REF!</f>
        <v>#REF!</v>
      </c>
      <c r="AS17" s="331" t="e">
        <f>#REF!-#REF!</f>
        <v>#REF!</v>
      </c>
      <c r="AT17" s="331" t="e">
        <f>#REF!-#REF!</f>
        <v>#REF!</v>
      </c>
      <c r="AU17" s="331" t="e">
        <f>#REF!-#REF!</f>
        <v>#REF!</v>
      </c>
      <c r="AV17" s="331" t="e">
        <f>#REF!-#REF!</f>
        <v>#REF!</v>
      </c>
      <c r="AW17" s="331" t="e">
        <f>#REF!-#REF!</f>
        <v>#REF!</v>
      </c>
      <c r="AX17" s="331" t="e">
        <f>#REF!-#REF!</f>
        <v>#REF!</v>
      </c>
      <c r="AY17" s="331" t="e">
        <f>#REF!-#REF!</f>
        <v>#REF!</v>
      </c>
      <c r="AZ17" s="331" t="e">
        <f>#REF!-#REF!</f>
        <v>#REF!</v>
      </c>
      <c r="BA17" s="331" t="e">
        <f>#REF!-#REF!</f>
        <v>#REF!</v>
      </c>
      <c r="BB17" s="331" t="e">
        <f>#REF!-#REF!</f>
        <v>#REF!</v>
      </c>
      <c r="BC17" s="331" t="e">
        <f>#REF!-#REF!</f>
        <v>#REF!</v>
      </c>
      <c r="BD17" s="331" t="e">
        <f>#REF!-#REF!</f>
        <v>#REF!</v>
      </c>
      <c r="BE17" s="331" t="e">
        <f>#REF!-#REF!</f>
        <v>#REF!</v>
      </c>
    </row>
    <row r="18" spans="1:57" s="328" customFormat="1">
      <c r="A18" s="332" t="s">
        <v>232</v>
      </c>
      <c r="B18" s="331" t="e">
        <f>#REF!-#REF!</f>
        <v>#REF!</v>
      </c>
      <c r="C18" s="331" t="e">
        <f>#REF!-#REF!</f>
        <v>#REF!</v>
      </c>
      <c r="D18" s="331" t="e">
        <f>#REF!-#REF!</f>
        <v>#REF!</v>
      </c>
      <c r="E18" s="331" t="e">
        <f>#REF!-#REF!</f>
        <v>#REF!</v>
      </c>
      <c r="F18" s="331" t="e">
        <f>#REF!-#REF!</f>
        <v>#REF!</v>
      </c>
      <c r="G18" s="331" t="e">
        <f>#REF!-#REF!</f>
        <v>#REF!</v>
      </c>
      <c r="H18" s="331" t="e">
        <f>#REF!-#REF!</f>
        <v>#REF!</v>
      </c>
      <c r="I18" s="331" t="e">
        <f>#REF!-#REF!</f>
        <v>#REF!</v>
      </c>
      <c r="J18" s="331" t="e">
        <f>#REF!-#REF!</f>
        <v>#REF!</v>
      </c>
      <c r="K18" s="331" t="e">
        <f>#REF!-#REF!</f>
        <v>#REF!</v>
      </c>
      <c r="L18" s="331" t="e">
        <f>#REF!-#REF!</f>
        <v>#REF!</v>
      </c>
      <c r="M18" s="331" t="e">
        <f>#REF!-#REF!</f>
        <v>#REF!</v>
      </c>
      <c r="N18" s="331" t="e">
        <f>#REF!-#REF!</f>
        <v>#REF!</v>
      </c>
      <c r="O18" s="331" t="e">
        <f>#REF!-#REF!</f>
        <v>#REF!</v>
      </c>
      <c r="P18" s="331" t="e">
        <f>#REF!-#REF!</f>
        <v>#REF!</v>
      </c>
      <c r="Q18" s="331" t="e">
        <f>#REF!-#REF!</f>
        <v>#REF!</v>
      </c>
      <c r="R18" s="331" t="e">
        <f>#REF!-#REF!</f>
        <v>#REF!</v>
      </c>
      <c r="S18" s="331" t="e">
        <f>#REF!-#REF!</f>
        <v>#REF!</v>
      </c>
      <c r="T18" s="331" t="e">
        <f>#REF!-#REF!</f>
        <v>#REF!</v>
      </c>
      <c r="U18" s="331" t="e">
        <f>#REF!-#REF!</f>
        <v>#REF!</v>
      </c>
      <c r="V18" s="331" t="e">
        <f>#REF!-#REF!</f>
        <v>#REF!</v>
      </c>
      <c r="W18" s="331" t="e">
        <f>#REF!-#REF!</f>
        <v>#REF!</v>
      </c>
      <c r="X18" s="331" t="e">
        <f>#REF!-#REF!</f>
        <v>#REF!</v>
      </c>
      <c r="Y18" s="331" t="e">
        <f>#REF!-#REF!</f>
        <v>#REF!</v>
      </c>
      <c r="Z18" s="331" t="e">
        <f>#REF!-#REF!</f>
        <v>#REF!</v>
      </c>
      <c r="AA18" s="331" t="e">
        <f>#REF!-#REF!</f>
        <v>#REF!</v>
      </c>
      <c r="AB18" s="331" t="e">
        <f>#REF!-#REF!</f>
        <v>#REF!</v>
      </c>
      <c r="AC18" s="331" t="e">
        <f>#REF!-#REF!</f>
        <v>#REF!</v>
      </c>
      <c r="AD18" s="331" t="e">
        <f>#REF!-#REF!</f>
        <v>#REF!</v>
      </c>
      <c r="AE18" s="331" t="e">
        <f>#REF!-#REF!</f>
        <v>#REF!</v>
      </c>
      <c r="AF18" s="331" t="e">
        <f>#REF!-#REF!</f>
        <v>#REF!</v>
      </c>
      <c r="AG18" s="331" t="e">
        <f>#REF!-#REF!</f>
        <v>#REF!</v>
      </c>
      <c r="AH18" s="331" t="e">
        <f>#REF!-#REF!</f>
        <v>#REF!</v>
      </c>
      <c r="AI18" s="331" t="e">
        <f>#REF!-#REF!</f>
        <v>#REF!</v>
      </c>
      <c r="AJ18" s="331" t="e">
        <f>#REF!-#REF!</f>
        <v>#REF!</v>
      </c>
      <c r="AK18" s="331" t="e">
        <f>#REF!-#REF!</f>
        <v>#REF!</v>
      </c>
      <c r="AL18" s="331" t="e">
        <f>#REF!-#REF!</f>
        <v>#REF!</v>
      </c>
      <c r="AM18" s="331" t="e">
        <f>#REF!-#REF!</f>
        <v>#REF!</v>
      </c>
      <c r="AN18" s="331" t="e">
        <f>#REF!-#REF!</f>
        <v>#REF!</v>
      </c>
      <c r="AO18" s="331" t="e">
        <f>#REF!-#REF!</f>
        <v>#REF!</v>
      </c>
      <c r="AP18" s="331" t="e">
        <f>#REF!-#REF!</f>
        <v>#REF!</v>
      </c>
      <c r="AQ18" s="331" t="e">
        <f>#REF!-#REF!</f>
        <v>#REF!</v>
      </c>
      <c r="AR18" s="331" t="e">
        <f>#REF!-#REF!</f>
        <v>#REF!</v>
      </c>
      <c r="AS18" s="331" t="e">
        <f>#REF!-#REF!</f>
        <v>#REF!</v>
      </c>
      <c r="AT18" s="331" t="e">
        <f>#REF!-#REF!</f>
        <v>#REF!</v>
      </c>
      <c r="AU18" s="331" t="e">
        <f>#REF!-#REF!</f>
        <v>#REF!</v>
      </c>
      <c r="AV18" s="331" t="e">
        <f>#REF!-#REF!</f>
        <v>#REF!</v>
      </c>
      <c r="AW18" s="331" t="e">
        <f>#REF!-#REF!</f>
        <v>#REF!</v>
      </c>
      <c r="AX18" s="331" t="e">
        <f>#REF!-#REF!</f>
        <v>#REF!</v>
      </c>
      <c r="AY18" s="331" t="e">
        <f>#REF!-#REF!</f>
        <v>#REF!</v>
      </c>
      <c r="AZ18" s="331" t="e">
        <f>#REF!-#REF!</f>
        <v>#REF!</v>
      </c>
      <c r="BA18" s="331" t="e">
        <f>#REF!-#REF!</f>
        <v>#REF!</v>
      </c>
      <c r="BB18" s="331" t="e">
        <f>#REF!-#REF!</f>
        <v>#REF!</v>
      </c>
      <c r="BC18" s="331" t="e">
        <f>#REF!-#REF!</f>
        <v>#REF!</v>
      </c>
      <c r="BD18" s="331" t="e">
        <f>#REF!-#REF!</f>
        <v>#REF!</v>
      </c>
      <c r="BE18" s="331" t="e">
        <f>#REF!-#REF!</f>
        <v>#REF!</v>
      </c>
    </row>
    <row r="19" spans="1:57" s="328" customFormat="1">
      <c r="A19" s="332" t="s">
        <v>182</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1"/>
      <c r="BB19" s="331"/>
      <c r="BC19" s="331"/>
      <c r="BD19" s="331"/>
      <c r="BE19" s="331"/>
    </row>
    <row r="20" spans="1:57" s="328" customFormat="1">
      <c r="A20" s="329" t="s">
        <v>236</v>
      </c>
      <c r="B20" s="330" t="e">
        <f>SUM(#REF!,#REF!,#REF!)-#REF!</f>
        <v>#REF!</v>
      </c>
      <c r="C20" s="330" t="e">
        <f>SUM(#REF!,#REF!,#REF!)-#REF!</f>
        <v>#REF!</v>
      </c>
      <c r="D20" s="330" t="e">
        <f>SUM(#REF!,#REF!,#REF!)-#REF!</f>
        <v>#REF!</v>
      </c>
      <c r="E20" s="330" t="e">
        <f>SUM(#REF!,#REF!,#REF!)-#REF!</f>
        <v>#REF!</v>
      </c>
      <c r="F20" s="330" t="e">
        <f>SUM(#REF!,#REF!,#REF!)-#REF!</f>
        <v>#REF!</v>
      </c>
      <c r="G20" s="330" t="e">
        <f>SUM(#REF!,#REF!,#REF!)-#REF!</f>
        <v>#REF!</v>
      </c>
      <c r="H20" s="330" t="e">
        <f>SUM(#REF!,#REF!,#REF!)-#REF!</f>
        <v>#REF!</v>
      </c>
      <c r="I20" s="330" t="e">
        <f>SUM(#REF!,#REF!,#REF!)-#REF!</f>
        <v>#REF!</v>
      </c>
      <c r="J20" s="330" t="e">
        <f>SUM(#REF!,#REF!,#REF!)-#REF!</f>
        <v>#REF!</v>
      </c>
      <c r="K20" s="330" t="e">
        <f>SUM(#REF!,#REF!,#REF!)-#REF!</f>
        <v>#REF!</v>
      </c>
      <c r="L20" s="330" t="e">
        <f>SUM(#REF!,#REF!,#REF!)-#REF!</f>
        <v>#REF!</v>
      </c>
      <c r="M20" s="330" t="e">
        <f>SUM(#REF!,#REF!,#REF!)-#REF!</f>
        <v>#REF!</v>
      </c>
      <c r="N20" s="330" t="e">
        <f>SUM(#REF!,#REF!,#REF!)-#REF!</f>
        <v>#REF!</v>
      </c>
      <c r="O20" s="330" t="e">
        <f>SUM(#REF!,#REF!,#REF!)-#REF!</f>
        <v>#REF!</v>
      </c>
      <c r="P20" s="330" t="e">
        <f>SUM(#REF!,#REF!,#REF!)-#REF!</f>
        <v>#REF!</v>
      </c>
      <c r="Q20" s="330" t="e">
        <f>SUM(#REF!,#REF!,#REF!)-#REF!</f>
        <v>#REF!</v>
      </c>
      <c r="R20" s="330" t="e">
        <f>SUM(#REF!,#REF!,#REF!)-#REF!</f>
        <v>#REF!</v>
      </c>
      <c r="S20" s="330" t="e">
        <f>SUM(#REF!,#REF!,#REF!)-#REF!</f>
        <v>#REF!</v>
      </c>
      <c r="T20" s="330" t="e">
        <f>SUM(#REF!,#REF!,#REF!)-#REF!</f>
        <v>#REF!</v>
      </c>
      <c r="U20" s="330" t="e">
        <f>SUM(#REF!,#REF!,#REF!)-#REF!</f>
        <v>#REF!</v>
      </c>
      <c r="V20" s="330" t="e">
        <f>SUM(#REF!,#REF!,#REF!)-#REF!</f>
        <v>#REF!</v>
      </c>
      <c r="W20" s="330" t="e">
        <f>SUM(#REF!,#REF!,#REF!)-#REF!</f>
        <v>#REF!</v>
      </c>
      <c r="X20" s="330" t="e">
        <f>SUM(#REF!,#REF!,#REF!)-#REF!</f>
        <v>#REF!</v>
      </c>
      <c r="Y20" s="330" t="e">
        <f>SUM(#REF!,#REF!,#REF!)-#REF!</f>
        <v>#REF!</v>
      </c>
      <c r="Z20" s="330" t="e">
        <f>SUM(#REF!,#REF!,#REF!)-#REF!</f>
        <v>#REF!</v>
      </c>
      <c r="AA20" s="330" t="e">
        <f>SUM(#REF!,#REF!,#REF!)-#REF!</f>
        <v>#REF!</v>
      </c>
      <c r="AB20" s="330" t="e">
        <f>SUM(#REF!,#REF!,#REF!)-#REF!</f>
        <v>#REF!</v>
      </c>
      <c r="AC20" s="330" t="e">
        <f>SUM(#REF!,#REF!,#REF!)-#REF!</f>
        <v>#REF!</v>
      </c>
      <c r="AD20" s="330" t="e">
        <f>SUM(#REF!,#REF!,#REF!)-#REF!</f>
        <v>#REF!</v>
      </c>
      <c r="AE20" s="330" t="e">
        <f>SUM(#REF!,#REF!,#REF!)-#REF!</f>
        <v>#REF!</v>
      </c>
      <c r="AF20" s="330" t="e">
        <f>SUM(#REF!,#REF!,#REF!)-#REF!</f>
        <v>#REF!</v>
      </c>
      <c r="AG20" s="330" t="e">
        <f>SUM(#REF!,#REF!,#REF!)-#REF!</f>
        <v>#REF!</v>
      </c>
      <c r="AH20" s="330" t="e">
        <f>SUM(#REF!,#REF!,#REF!)-#REF!</f>
        <v>#REF!</v>
      </c>
      <c r="AI20" s="330" t="e">
        <f>SUM(#REF!,#REF!,#REF!)-#REF!</f>
        <v>#REF!</v>
      </c>
      <c r="AJ20" s="330" t="e">
        <f>SUM(#REF!,#REF!,#REF!)-#REF!</f>
        <v>#REF!</v>
      </c>
      <c r="AK20" s="330" t="e">
        <f>SUM(#REF!,#REF!,#REF!)-#REF!</f>
        <v>#REF!</v>
      </c>
      <c r="AL20" s="330" t="e">
        <f>SUM(#REF!,#REF!,#REF!)-#REF!</f>
        <v>#REF!</v>
      </c>
      <c r="AM20" s="330" t="e">
        <f>SUM(#REF!,#REF!,#REF!)-#REF!</f>
        <v>#REF!</v>
      </c>
      <c r="AN20" s="330" t="e">
        <f>SUM(#REF!,#REF!,#REF!)-#REF!</f>
        <v>#REF!</v>
      </c>
      <c r="AO20" s="330" t="e">
        <f>SUM(#REF!,#REF!,#REF!)-#REF!</f>
        <v>#REF!</v>
      </c>
      <c r="AP20" s="330" t="e">
        <f>SUM(#REF!,#REF!,#REF!)-#REF!</f>
        <v>#REF!</v>
      </c>
      <c r="AQ20" s="330" t="e">
        <f>SUM(#REF!,#REF!,#REF!)-#REF!</f>
        <v>#REF!</v>
      </c>
      <c r="AR20" s="330" t="e">
        <f>SUM(#REF!,#REF!,#REF!)-#REF!</f>
        <v>#REF!</v>
      </c>
      <c r="AS20" s="330" t="e">
        <f>SUM(#REF!,#REF!,#REF!)-#REF!</f>
        <v>#REF!</v>
      </c>
      <c r="AT20" s="330" t="e">
        <f>SUM(#REF!,#REF!,#REF!)-#REF!</f>
        <v>#REF!</v>
      </c>
      <c r="AU20" s="330" t="e">
        <f>SUM(#REF!,#REF!,#REF!)-#REF!</f>
        <v>#REF!</v>
      </c>
      <c r="AV20" s="330" t="e">
        <f>SUM(#REF!,#REF!,#REF!)-#REF!</f>
        <v>#REF!</v>
      </c>
      <c r="AW20" s="330" t="e">
        <f>SUM(#REF!,#REF!,#REF!)-#REF!</f>
        <v>#REF!</v>
      </c>
      <c r="AX20" s="330" t="e">
        <f>SUM(#REF!,#REF!,#REF!)-#REF!</f>
        <v>#REF!</v>
      </c>
      <c r="AY20" s="330" t="e">
        <f>SUM(#REF!,#REF!,#REF!)-#REF!</f>
        <v>#REF!</v>
      </c>
      <c r="AZ20" s="330" t="e">
        <f>SUM(#REF!,#REF!,#REF!)-#REF!</f>
        <v>#REF!</v>
      </c>
      <c r="BA20" s="330" t="e">
        <f>SUM(#REF!,#REF!,#REF!)-#REF!</f>
        <v>#REF!</v>
      </c>
      <c r="BB20" s="330" t="e">
        <f>SUM(#REF!,#REF!,#REF!)-#REF!</f>
        <v>#REF!</v>
      </c>
      <c r="BC20" s="330" t="e">
        <f>SUM(#REF!,#REF!,#REF!)-#REF!</f>
        <v>#REF!</v>
      </c>
      <c r="BD20" s="330" t="e">
        <f>SUM(#REF!,#REF!,#REF!)-#REF!</f>
        <v>#REF!</v>
      </c>
      <c r="BE20" s="330" t="e">
        <f>SUM(#REF!,#REF!,#REF!)-#REF!</f>
        <v>#REF!</v>
      </c>
    </row>
    <row r="21" spans="1:57" s="328" customFormat="1">
      <c r="A21" s="332" t="s">
        <v>113</v>
      </c>
      <c r="B21" s="331" t="e">
        <f>SUM(#REF!)-#REF!</f>
        <v>#REF!</v>
      </c>
      <c r="C21" s="331" t="e">
        <f>SUM(#REF!)-#REF!</f>
        <v>#REF!</v>
      </c>
      <c r="D21" s="331" t="e">
        <f>SUM(#REF!)-#REF!</f>
        <v>#REF!</v>
      </c>
      <c r="E21" s="331" t="e">
        <f>SUM(#REF!)-#REF!</f>
        <v>#REF!</v>
      </c>
      <c r="F21" s="331" t="e">
        <f>SUM(#REF!)-#REF!</f>
        <v>#REF!</v>
      </c>
      <c r="G21" s="331" t="e">
        <f>SUM(#REF!)-#REF!</f>
        <v>#REF!</v>
      </c>
      <c r="H21" s="331" t="e">
        <f>SUM(#REF!)-#REF!</f>
        <v>#REF!</v>
      </c>
      <c r="I21" s="331" t="e">
        <f>SUM(#REF!)-#REF!</f>
        <v>#REF!</v>
      </c>
      <c r="J21" s="331" t="e">
        <f>SUM(#REF!)-#REF!</f>
        <v>#REF!</v>
      </c>
      <c r="K21" s="331" t="e">
        <f>SUM(#REF!)-#REF!</f>
        <v>#REF!</v>
      </c>
      <c r="L21" s="331" t="e">
        <f>SUM(#REF!)-#REF!</f>
        <v>#REF!</v>
      </c>
      <c r="M21" s="331" t="e">
        <f>SUM(#REF!)-#REF!</f>
        <v>#REF!</v>
      </c>
      <c r="N21" s="331" t="e">
        <f>SUM(#REF!)-#REF!</f>
        <v>#REF!</v>
      </c>
      <c r="O21" s="331" t="e">
        <f>SUM(#REF!)-#REF!</f>
        <v>#REF!</v>
      </c>
      <c r="P21" s="331" t="e">
        <f>SUM(#REF!)-#REF!</f>
        <v>#REF!</v>
      </c>
      <c r="Q21" s="331" t="e">
        <f>SUM(#REF!)-#REF!</f>
        <v>#REF!</v>
      </c>
      <c r="R21" s="331" t="e">
        <f>SUM(#REF!)-#REF!</f>
        <v>#REF!</v>
      </c>
      <c r="S21" s="331" t="e">
        <f>SUM(#REF!)-#REF!</f>
        <v>#REF!</v>
      </c>
      <c r="T21" s="331" t="e">
        <f>SUM(#REF!)-#REF!</f>
        <v>#REF!</v>
      </c>
      <c r="U21" s="331" t="e">
        <f>SUM(#REF!)-#REF!</f>
        <v>#REF!</v>
      </c>
      <c r="V21" s="331" t="e">
        <f>SUM(#REF!)-#REF!</f>
        <v>#REF!</v>
      </c>
      <c r="W21" s="331" t="e">
        <f>SUM(#REF!)-#REF!</f>
        <v>#REF!</v>
      </c>
      <c r="X21" s="331" t="e">
        <f>SUM(#REF!)-#REF!</f>
        <v>#REF!</v>
      </c>
      <c r="Y21" s="331" t="e">
        <f>SUM(#REF!)-#REF!</f>
        <v>#REF!</v>
      </c>
      <c r="Z21" s="331" t="e">
        <f>SUM(#REF!)-#REF!</f>
        <v>#REF!</v>
      </c>
      <c r="AA21" s="331" t="e">
        <f>SUM(#REF!)-#REF!</f>
        <v>#REF!</v>
      </c>
      <c r="AB21" s="331" t="e">
        <f>SUM(#REF!)-#REF!</f>
        <v>#REF!</v>
      </c>
      <c r="AC21" s="331" t="e">
        <f>SUM(#REF!)-#REF!</f>
        <v>#REF!</v>
      </c>
      <c r="AD21" s="331" t="e">
        <f>SUM(#REF!)-#REF!</f>
        <v>#REF!</v>
      </c>
      <c r="AE21" s="331" t="e">
        <f>SUM(#REF!)-#REF!</f>
        <v>#REF!</v>
      </c>
      <c r="AF21" s="331" t="e">
        <f>SUM(#REF!)-#REF!</f>
        <v>#REF!</v>
      </c>
      <c r="AG21" s="331" t="e">
        <f>SUM(#REF!)-#REF!</f>
        <v>#REF!</v>
      </c>
      <c r="AH21" s="331" t="e">
        <f>SUM(#REF!)-#REF!</f>
        <v>#REF!</v>
      </c>
      <c r="AI21" s="331" t="e">
        <f>SUM(#REF!)-#REF!</f>
        <v>#REF!</v>
      </c>
      <c r="AJ21" s="331" t="e">
        <f>SUM(#REF!)-#REF!</f>
        <v>#REF!</v>
      </c>
      <c r="AK21" s="331" t="e">
        <f>SUM(#REF!)-#REF!</f>
        <v>#REF!</v>
      </c>
      <c r="AL21" s="331" t="e">
        <f>SUM(#REF!)-#REF!</f>
        <v>#REF!</v>
      </c>
      <c r="AM21" s="331" t="e">
        <f>SUM(#REF!)-#REF!</f>
        <v>#REF!</v>
      </c>
      <c r="AN21" s="331" t="e">
        <f>SUM(#REF!)-#REF!</f>
        <v>#REF!</v>
      </c>
      <c r="AO21" s="331" t="e">
        <f>SUM(#REF!)-#REF!</f>
        <v>#REF!</v>
      </c>
      <c r="AP21" s="331" t="e">
        <f>SUM(#REF!)-#REF!</f>
        <v>#REF!</v>
      </c>
      <c r="AQ21" s="331" t="e">
        <f>SUM(#REF!)-#REF!</f>
        <v>#REF!</v>
      </c>
      <c r="AR21" s="331" t="e">
        <f>SUM(#REF!)-#REF!</f>
        <v>#REF!</v>
      </c>
      <c r="AS21" s="331" t="e">
        <f>SUM(#REF!)-#REF!</f>
        <v>#REF!</v>
      </c>
      <c r="AT21" s="331" t="e">
        <f>SUM(#REF!)-#REF!</f>
        <v>#REF!</v>
      </c>
      <c r="AU21" s="331" t="e">
        <f>SUM(#REF!)-#REF!</f>
        <v>#REF!</v>
      </c>
      <c r="AV21" s="331" t="e">
        <f>SUM(#REF!)-#REF!</f>
        <v>#REF!</v>
      </c>
      <c r="AW21" s="331" t="e">
        <f>SUM(#REF!)-#REF!</f>
        <v>#REF!</v>
      </c>
      <c r="AX21" s="331" t="e">
        <f>SUM(#REF!)-#REF!</f>
        <v>#REF!</v>
      </c>
      <c r="AY21" s="331" t="e">
        <f>SUM(#REF!)-#REF!</f>
        <v>#REF!</v>
      </c>
      <c r="AZ21" s="331" t="e">
        <f>SUM(#REF!)-#REF!</f>
        <v>#REF!</v>
      </c>
      <c r="BA21" s="331" t="e">
        <f>SUM(#REF!)-#REF!</f>
        <v>#REF!</v>
      </c>
      <c r="BB21" s="331" t="e">
        <f>SUM(#REF!)-#REF!</f>
        <v>#REF!</v>
      </c>
      <c r="BC21" s="331" t="e">
        <f>SUM(#REF!)-#REF!</f>
        <v>#REF!</v>
      </c>
      <c r="BD21" s="331" t="e">
        <f>SUM(#REF!)-#REF!</f>
        <v>#REF!</v>
      </c>
      <c r="BE21" s="331" t="e">
        <f>SUM(#REF!)-#REF!</f>
        <v>#REF!</v>
      </c>
    </row>
    <row r="22" spans="1:57" s="328" customFormat="1">
      <c r="A22" s="332" t="s">
        <v>117</v>
      </c>
      <c r="B22" s="331" t="e">
        <f>SUM(#REF!)-#REF!</f>
        <v>#REF!</v>
      </c>
      <c r="C22" s="331" t="e">
        <f>SUM(#REF!)-#REF!</f>
        <v>#REF!</v>
      </c>
      <c r="D22" s="331" t="e">
        <f>SUM(#REF!)-#REF!</f>
        <v>#REF!</v>
      </c>
      <c r="E22" s="331" t="e">
        <f>SUM(#REF!)-#REF!</f>
        <v>#REF!</v>
      </c>
      <c r="F22" s="331" t="e">
        <f>SUM(#REF!)-#REF!</f>
        <v>#REF!</v>
      </c>
      <c r="G22" s="331" t="e">
        <f>SUM(#REF!)-#REF!</f>
        <v>#REF!</v>
      </c>
      <c r="H22" s="331" t="e">
        <f>SUM(#REF!)-#REF!</f>
        <v>#REF!</v>
      </c>
      <c r="I22" s="331" t="e">
        <f>SUM(#REF!)-#REF!</f>
        <v>#REF!</v>
      </c>
      <c r="J22" s="331" t="e">
        <f>SUM(#REF!)-#REF!</f>
        <v>#REF!</v>
      </c>
      <c r="K22" s="331" t="e">
        <f>SUM(#REF!)-#REF!</f>
        <v>#REF!</v>
      </c>
      <c r="L22" s="331" t="e">
        <f>SUM(#REF!)-#REF!</f>
        <v>#REF!</v>
      </c>
      <c r="M22" s="331" t="e">
        <f>SUM(#REF!)-#REF!</f>
        <v>#REF!</v>
      </c>
      <c r="N22" s="331" t="e">
        <f>SUM(#REF!)-#REF!</f>
        <v>#REF!</v>
      </c>
      <c r="O22" s="331" t="e">
        <f>SUM(#REF!)-#REF!</f>
        <v>#REF!</v>
      </c>
      <c r="P22" s="331" t="e">
        <f>SUM(#REF!)-#REF!</f>
        <v>#REF!</v>
      </c>
      <c r="Q22" s="331" t="e">
        <f>SUM(#REF!)-#REF!</f>
        <v>#REF!</v>
      </c>
      <c r="R22" s="331" t="e">
        <f>SUM(#REF!)-#REF!</f>
        <v>#REF!</v>
      </c>
      <c r="S22" s="331" t="e">
        <f>SUM(#REF!)-#REF!</f>
        <v>#REF!</v>
      </c>
      <c r="T22" s="331" t="e">
        <f>SUM(#REF!)-#REF!</f>
        <v>#REF!</v>
      </c>
      <c r="U22" s="331" t="e">
        <f>SUM(#REF!)-#REF!</f>
        <v>#REF!</v>
      </c>
      <c r="V22" s="331" t="e">
        <f>SUM(#REF!)-#REF!</f>
        <v>#REF!</v>
      </c>
      <c r="W22" s="331" t="e">
        <f>SUM(#REF!)-#REF!</f>
        <v>#REF!</v>
      </c>
      <c r="X22" s="331" t="e">
        <f>SUM(#REF!)-#REF!</f>
        <v>#REF!</v>
      </c>
      <c r="Y22" s="331" t="e">
        <f>SUM(#REF!)-#REF!</f>
        <v>#REF!</v>
      </c>
      <c r="Z22" s="331" t="e">
        <f>SUM(#REF!)-#REF!</f>
        <v>#REF!</v>
      </c>
      <c r="AA22" s="331" t="e">
        <f>SUM(#REF!)-#REF!</f>
        <v>#REF!</v>
      </c>
      <c r="AB22" s="331" t="e">
        <f>SUM(#REF!)-#REF!</f>
        <v>#REF!</v>
      </c>
      <c r="AC22" s="331" t="e">
        <f>SUM(#REF!)-#REF!</f>
        <v>#REF!</v>
      </c>
      <c r="AD22" s="331" t="e">
        <f>SUM(#REF!)-#REF!</f>
        <v>#REF!</v>
      </c>
      <c r="AE22" s="331" t="e">
        <f>SUM(#REF!)-#REF!</f>
        <v>#REF!</v>
      </c>
      <c r="AF22" s="331" t="e">
        <f>SUM(#REF!)-#REF!</f>
        <v>#REF!</v>
      </c>
      <c r="AG22" s="331" t="e">
        <f>SUM(#REF!)-#REF!</f>
        <v>#REF!</v>
      </c>
      <c r="AH22" s="331" t="e">
        <f>SUM(#REF!)-#REF!</f>
        <v>#REF!</v>
      </c>
      <c r="AI22" s="331" t="e">
        <f>SUM(#REF!)-#REF!</f>
        <v>#REF!</v>
      </c>
      <c r="AJ22" s="331" t="e">
        <f>SUM(#REF!)-#REF!</f>
        <v>#REF!</v>
      </c>
      <c r="AK22" s="331" t="e">
        <f>SUM(#REF!)-#REF!</f>
        <v>#REF!</v>
      </c>
      <c r="AL22" s="331" t="e">
        <f>SUM(#REF!)-#REF!</f>
        <v>#REF!</v>
      </c>
      <c r="AM22" s="331" t="e">
        <f>SUM(#REF!)-#REF!</f>
        <v>#REF!</v>
      </c>
      <c r="AN22" s="331" t="e">
        <f>SUM(#REF!)-#REF!</f>
        <v>#REF!</v>
      </c>
      <c r="AO22" s="331" t="e">
        <f>SUM(#REF!)-#REF!</f>
        <v>#REF!</v>
      </c>
      <c r="AP22" s="331" t="e">
        <f>SUM(#REF!)-#REF!</f>
        <v>#REF!</v>
      </c>
      <c r="AQ22" s="331" t="e">
        <f>SUM(#REF!)-#REF!</f>
        <v>#REF!</v>
      </c>
      <c r="AR22" s="331" t="e">
        <f>SUM(#REF!)-#REF!</f>
        <v>#REF!</v>
      </c>
      <c r="AS22" s="331" t="e">
        <f>SUM(#REF!)-#REF!</f>
        <v>#REF!</v>
      </c>
      <c r="AT22" s="331" t="e">
        <f>SUM(#REF!)-#REF!</f>
        <v>#REF!</v>
      </c>
      <c r="AU22" s="331" t="e">
        <f>SUM(#REF!)-#REF!</f>
        <v>#REF!</v>
      </c>
      <c r="AV22" s="331" t="e">
        <f>SUM(#REF!)-#REF!</f>
        <v>#REF!</v>
      </c>
      <c r="AW22" s="331" t="e">
        <f>SUM(#REF!)-#REF!</f>
        <v>#REF!</v>
      </c>
      <c r="AX22" s="331" t="e">
        <f>SUM(#REF!)-#REF!</f>
        <v>#REF!</v>
      </c>
      <c r="AY22" s="331" t="e">
        <f>SUM(#REF!)-#REF!</f>
        <v>#REF!</v>
      </c>
      <c r="AZ22" s="331" t="e">
        <f>SUM(#REF!)-#REF!</f>
        <v>#REF!</v>
      </c>
      <c r="BA22" s="331" t="e">
        <f>SUM(#REF!)-#REF!</f>
        <v>#REF!</v>
      </c>
      <c r="BB22" s="331" t="e">
        <f>SUM(#REF!)-#REF!</f>
        <v>#REF!</v>
      </c>
      <c r="BC22" s="331" t="e">
        <f>SUM(#REF!)-#REF!</f>
        <v>#REF!</v>
      </c>
      <c r="BD22" s="331" t="e">
        <f>SUM(#REF!)-#REF!</f>
        <v>#REF!</v>
      </c>
      <c r="BE22" s="331" t="e">
        <f>SUM(#REF!)-#REF!</f>
        <v>#REF!</v>
      </c>
    </row>
    <row r="23" spans="1:57" s="328" customFormat="1">
      <c r="A23" s="332" t="s">
        <v>182</v>
      </c>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row>
    <row r="24" spans="1:57" s="328" customFormat="1">
      <c r="A24" s="329" t="s">
        <v>237</v>
      </c>
      <c r="B24" s="330" t="e">
        <f>SUM(#REF!,#REF!,#REF!)-#REF!</f>
        <v>#REF!</v>
      </c>
      <c r="C24" s="330" t="e">
        <f>SUM(#REF!,#REF!,#REF!)-#REF!</f>
        <v>#REF!</v>
      </c>
      <c r="D24" s="330" t="e">
        <f>SUM(#REF!,#REF!,#REF!)-#REF!</f>
        <v>#REF!</v>
      </c>
      <c r="E24" s="330" t="e">
        <f>SUM(#REF!,#REF!,#REF!)-#REF!</f>
        <v>#REF!</v>
      </c>
      <c r="F24" s="330" t="e">
        <f>SUM(#REF!,#REF!,#REF!)-#REF!</f>
        <v>#REF!</v>
      </c>
      <c r="G24" s="330" t="e">
        <f>SUM(#REF!,#REF!,#REF!)-#REF!</f>
        <v>#REF!</v>
      </c>
      <c r="H24" s="330" t="e">
        <f>SUM(#REF!,#REF!,#REF!)-#REF!</f>
        <v>#REF!</v>
      </c>
      <c r="I24" s="330" t="e">
        <f>SUM(#REF!,#REF!,#REF!)-#REF!</f>
        <v>#REF!</v>
      </c>
      <c r="J24" s="330" t="e">
        <f>SUM(#REF!,#REF!,#REF!)-#REF!</f>
        <v>#REF!</v>
      </c>
      <c r="K24" s="330" t="e">
        <f>SUM(#REF!,#REF!,#REF!)-#REF!</f>
        <v>#REF!</v>
      </c>
      <c r="L24" s="330" t="e">
        <f>SUM(#REF!,#REF!,#REF!)-#REF!</f>
        <v>#REF!</v>
      </c>
      <c r="M24" s="330" t="e">
        <f>SUM(#REF!,#REF!,#REF!)-#REF!</f>
        <v>#REF!</v>
      </c>
      <c r="N24" s="330" t="e">
        <f>SUM(#REF!,#REF!,#REF!)-#REF!</f>
        <v>#REF!</v>
      </c>
      <c r="O24" s="330" t="e">
        <f>SUM(#REF!,#REF!,#REF!)-#REF!</f>
        <v>#REF!</v>
      </c>
      <c r="P24" s="330" t="e">
        <f>SUM(#REF!,#REF!,#REF!)-#REF!</f>
        <v>#REF!</v>
      </c>
      <c r="Q24" s="330" t="e">
        <f>SUM(#REF!,#REF!,#REF!)-#REF!</f>
        <v>#REF!</v>
      </c>
      <c r="R24" s="330" t="e">
        <f>SUM(#REF!,#REF!,#REF!)-#REF!</f>
        <v>#REF!</v>
      </c>
      <c r="S24" s="330" t="e">
        <f>SUM(#REF!,#REF!,#REF!)-#REF!</f>
        <v>#REF!</v>
      </c>
      <c r="T24" s="330" t="e">
        <f>SUM(#REF!,#REF!,#REF!)-#REF!</f>
        <v>#REF!</v>
      </c>
      <c r="U24" s="330" t="e">
        <f>SUM(#REF!,#REF!,#REF!)-#REF!</f>
        <v>#REF!</v>
      </c>
      <c r="V24" s="330" t="e">
        <f>SUM(#REF!,#REF!,#REF!)-#REF!</f>
        <v>#REF!</v>
      </c>
      <c r="W24" s="330" t="e">
        <f>SUM(#REF!,#REF!,#REF!)-#REF!</f>
        <v>#REF!</v>
      </c>
      <c r="X24" s="330" t="e">
        <f>SUM(#REF!,#REF!,#REF!)-#REF!</f>
        <v>#REF!</v>
      </c>
      <c r="Y24" s="330" t="e">
        <f>SUM(#REF!,#REF!,#REF!)-#REF!</f>
        <v>#REF!</v>
      </c>
      <c r="Z24" s="330" t="e">
        <f>SUM(#REF!,#REF!,#REF!)-#REF!</f>
        <v>#REF!</v>
      </c>
      <c r="AA24" s="330" t="e">
        <f>SUM(#REF!,#REF!,#REF!)-#REF!</f>
        <v>#REF!</v>
      </c>
      <c r="AB24" s="330" t="e">
        <f>SUM(#REF!,#REF!,#REF!)-#REF!</f>
        <v>#REF!</v>
      </c>
      <c r="AC24" s="330" t="e">
        <f>SUM(#REF!,#REF!,#REF!)-#REF!</f>
        <v>#REF!</v>
      </c>
      <c r="AD24" s="330" t="e">
        <f>SUM(#REF!,#REF!,#REF!)-#REF!</f>
        <v>#REF!</v>
      </c>
      <c r="AE24" s="330" t="e">
        <f>SUM(#REF!,#REF!,#REF!)-#REF!</f>
        <v>#REF!</v>
      </c>
      <c r="AF24" s="330" t="e">
        <f>SUM(#REF!,#REF!,#REF!)-#REF!</f>
        <v>#REF!</v>
      </c>
      <c r="AG24" s="330" t="e">
        <f>SUM(#REF!,#REF!,#REF!)-#REF!</f>
        <v>#REF!</v>
      </c>
      <c r="AH24" s="330" t="e">
        <f>SUM(#REF!,#REF!,#REF!)-#REF!</f>
        <v>#REF!</v>
      </c>
      <c r="AI24" s="330" t="e">
        <f>SUM(#REF!,#REF!,#REF!)-#REF!</f>
        <v>#REF!</v>
      </c>
      <c r="AJ24" s="330" t="e">
        <f>SUM(#REF!,#REF!,#REF!)-#REF!</f>
        <v>#REF!</v>
      </c>
      <c r="AK24" s="330" t="e">
        <f>SUM(#REF!,#REF!,#REF!)-#REF!</f>
        <v>#REF!</v>
      </c>
      <c r="AL24" s="330" t="e">
        <f>SUM(#REF!,#REF!,#REF!)-#REF!</f>
        <v>#REF!</v>
      </c>
      <c r="AM24" s="330" t="e">
        <f>SUM(#REF!,#REF!,#REF!)-#REF!</f>
        <v>#REF!</v>
      </c>
      <c r="AN24" s="330" t="e">
        <f>SUM(#REF!,#REF!,#REF!)-#REF!</f>
        <v>#REF!</v>
      </c>
      <c r="AO24" s="330" t="e">
        <f>SUM(#REF!,#REF!,#REF!)-#REF!</f>
        <v>#REF!</v>
      </c>
      <c r="AP24" s="330" t="e">
        <f>SUM(#REF!,#REF!,#REF!)-#REF!</f>
        <v>#REF!</v>
      </c>
      <c r="AQ24" s="330" t="e">
        <f>SUM(#REF!,#REF!,#REF!)-#REF!</f>
        <v>#REF!</v>
      </c>
      <c r="AR24" s="330" t="e">
        <f>SUM(#REF!,#REF!,#REF!)-#REF!</f>
        <v>#REF!</v>
      </c>
      <c r="AS24" s="330" t="e">
        <f>SUM(#REF!,#REF!,#REF!)-#REF!</f>
        <v>#REF!</v>
      </c>
      <c r="AT24" s="330" t="e">
        <f>SUM(#REF!,#REF!,#REF!)-#REF!</f>
        <v>#REF!</v>
      </c>
      <c r="AU24" s="330" t="e">
        <f>SUM(#REF!,#REF!,#REF!)-#REF!</f>
        <v>#REF!</v>
      </c>
      <c r="AV24" s="330" t="e">
        <f>SUM(#REF!,#REF!,#REF!)-#REF!</f>
        <v>#REF!</v>
      </c>
      <c r="AW24" s="330" t="e">
        <f>SUM(#REF!,#REF!,#REF!)-#REF!</f>
        <v>#REF!</v>
      </c>
      <c r="AX24" s="330" t="e">
        <f>SUM(#REF!,#REF!,#REF!)-#REF!</f>
        <v>#REF!</v>
      </c>
      <c r="AY24" s="330" t="e">
        <f>SUM(#REF!,#REF!,#REF!)-#REF!</f>
        <v>#REF!</v>
      </c>
      <c r="AZ24" s="330" t="e">
        <f>SUM(#REF!,#REF!,#REF!)-#REF!</f>
        <v>#REF!</v>
      </c>
      <c r="BA24" s="330" t="e">
        <f>SUM(#REF!,#REF!,#REF!)-#REF!</f>
        <v>#REF!</v>
      </c>
      <c r="BB24" s="330" t="e">
        <f>SUM(#REF!,#REF!,#REF!)-#REF!</f>
        <v>#REF!</v>
      </c>
      <c r="BC24" s="330" t="e">
        <f>SUM(#REF!,#REF!,#REF!)-#REF!</f>
        <v>#REF!</v>
      </c>
      <c r="BD24" s="330" t="e">
        <f>SUM(#REF!,#REF!,#REF!)-#REF!</f>
        <v>#REF!</v>
      </c>
      <c r="BE24" s="330" t="e">
        <f>SUM(#REF!,#REF!,#REF!)-#REF!</f>
        <v>#REF!</v>
      </c>
    </row>
    <row r="25" spans="1:57" s="328" customFormat="1">
      <c r="A25" s="332" t="s">
        <v>113</v>
      </c>
      <c r="B25" s="331" t="e">
        <f>SUM(#REF!)-#REF!</f>
        <v>#REF!</v>
      </c>
      <c r="C25" s="331" t="e">
        <f>SUM(#REF!)-#REF!</f>
        <v>#REF!</v>
      </c>
      <c r="D25" s="331" t="e">
        <f>SUM(#REF!)-#REF!</f>
        <v>#REF!</v>
      </c>
      <c r="E25" s="331" t="e">
        <f>SUM(#REF!)-#REF!</f>
        <v>#REF!</v>
      </c>
      <c r="F25" s="331" t="e">
        <f>SUM(#REF!)-#REF!</f>
        <v>#REF!</v>
      </c>
      <c r="G25" s="331" t="e">
        <f>SUM(#REF!)-#REF!</f>
        <v>#REF!</v>
      </c>
      <c r="H25" s="331" t="e">
        <f>SUM(#REF!)-#REF!</f>
        <v>#REF!</v>
      </c>
      <c r="I25" s="331" t="e">
        <f>SUM(#REF!)-#REF!</f>
        <v>#REF!</v>
      </c>
      <c r="J25" s="331" t="e">
        <f>SUM(#REF!)-#REF!</f>
        <v>#REF!</v>
      </c>
      <c r="K25" s="331" t="e">
        <f>SUM(#REF!)-#REF!</f>
        <v>#REF!</v>
      </c>
      <c r="L25" s="331" t="e">
        <f>SUM(#REF!)-#REF!</f>
        <v>#REF!</v>
      </c>
      <c r="M25" s="331" t="e">
        <f>SUM(#REF!)-#REF!</f>
        <v>#REF!</v>
      </c>
      <c r="N25" s="331" t="e">
        <f>SUM(#REF!)-#REF!</f>
        <v>#REF!</v>
      </c>
      <c r="O25" s="331" t="e">
        <f>SUM(#REF!)-#REF!</f>
        <v>#REF!</v>
      </c>
      <c r="P25" s="331" t="e">
        <f>SUM(#REF!)-#REF!</f>
        <v>#REF!</v>
      </c>
      <c r="Q25" s="331" t="e">
        <f>SUM(#REF!)-#REF!</f>
        <v>#REF!</v>
      </c>
      <c r="R25" s="331" t="e">
        <f>SUM(#REF!)-#REF!</f>
        <v>#REF!</v>
      </c>
      <c r="S25" s="331" t="e">
        <f>SUM(#REF!)-#REF!</f>
        <v>#REF!</v>
      </c>
      <c r="T25" s="331" t="e">
        <f>SUM(#REF!)-#REF!</f>
        <v>#REF!</v>
      </c>
      <c r="U25" s="331" t="e">
        <f>SUM(#REF!)-#REF!</f>
        <v>#REF!</v>
      </c>
      <c r="V25" s="331" t="e">
        <f>SUM(#REF!)-#REF!</f>
        <v>#REF!</v>
      </c>
      <c r="W25" s="331" t="e">
        <f>SUM(#REF!)-#REF!</f>
        <v>#REF!</v>
      </c>
      <c r="X25" s="331" t="e">
        <f>SUM(#REF!)-#REF!</f>
        <v>#REF!</v>
      </c>
      <c r="Y25" s="331" t="e">
        <f>SUM(#REF!)-#REF!</f>
        <v>#REF!</v>
      </c>
      <c r="Z25" s="331" t="e">
        <f>SUM(#REF!)-#REF!</f>
        <v>#REF!</v>
      </c>
      <c r="AA25" s="331" t="e">
        <f>SUM(#REF!)-#REF!</f>
        <v>#REF!</v>
      </c>
      <c r="AB25" s="331" t="e">
        <f>SUM(#REF!)-#REF!</f>
        <v>#REF!</v>
      </c>
      <c r="AC25" s="331" t="e">
        <f>SUM(#REF!)-#REF!</f>
        <v>#REF!</v>
      </c>
      <c r="AD25" s="331" t="e">
        <f>SUM(#REF!)-#REF!</f>
        <v>#REF!</v>
      </c>
      <c r="AE25" s="331" t="e">
        <f>SUM(#REF!)-#REF!</f>
        <v>#REF!</v>
      </c>
      <c r="AF25" s="331" t="e">
        <f>SUM(#REF!)-#REF!</f>
        <v>#REF!</v>
      </c>
      <c r="AG25" s="331" t="e">
        <f>SUM(#REF!)-#REF!</f>
        <v>#REF!</v>
      </c>
      <c r="AH25" s="331" t="e">
        <f>SUM(#REF!)-#REF!</f>
        <v>#REF!</v>
      </c>
      <c r="AI25" s="331" t="e">
        <f>SUM(#REF!)-#REF!</f>
        <v>#REF!</v>
      </c>
      <c r="AJ25" s="331" t="e">
        <f>SUM(#REF!)-#REF!</f>
        <v>#REF!</v>
      </c>
      <c r="AK25" s="331" t="e">
        <f>SUM(#REF!)-#REF!</f>
        <v>#REF!</v>
      </c>
      <c r="AL25" s="331" t="e">
        <f>SUM(#REF!)-#REF!</f>
        <v>#REF!</v>
      </c>
      <c r="AM25" s="331" t="e">
        <f>SUM(#REF!)-#REF!</f>
        <v>#REF!</v>
      </c>
      <c r="AN25" s="331" t="e">
        <f>SUM(#REF!)-#REF!</f>
        <v>#REF!</v>
      </c>
      <c r="AO25" s="331" t="e">
        <f>SUM(#REF!)-#REF!</f>
        <v>#REF!</v>
      </c>
      <c r="AP25" s="331" t="e">
        <f>SUM(#REF!)-#REF!</f>
        <v>#REF!</v>
      </c>
      <c r="AQ25" s="331" t="e">
        <f>SUM(#REF!)-#REF!</f>
        <v>#REF!</v>
      </c>
      <c r="AR25" s="331" t="e">
        <f>SUM(#REF!)-#REF!</f>
        <v>#REF!</v>
      </c>
      <c r="AS25" s="331" t="e">
        <f>SUM(#REF!)-#REF!</f>
        <v>#REF!</v>
      </c>
      <c r="AT25" s="331" t="e">
        <f>SUM(#REF!)-#REF!</f>
        <v>#REF!</v>
      </c>
      <c r="AU25" s="331" t="e">
        <f>SUM(#REF!)-#REF!</f>
        <v>#REF!</v>
      </c>
      <c r="AV25" s="331" t="e">
        <f>SUM(#REF!)-#REF!</f>
        <v>#REF!</v>
      </c>
      <c r="AW25" s="331" t="e">
        <f>SUM(#REF!)-#REF!</f>
        <v>#REF!</v>
      </c>
      <c r="AX25" s="331" t="e">
        <f>SUM(#REF!)-#REF!</f>
        <v>#REF!</v>
      </c>
      <c r="AY25" s="331" t="e">
        <f>SUM(#REF!)-#REF!</f>
        <v>#REF!</v>
      </c>
      <c r="AZ25" s="331" t="e">
        <f>SUM(#REF!)-#REF!</f>
        <v>#REF!</v>
      </c>
      <c r="BA25" s="331" t="e">
        <f>SUM(#REF!)-#REF!</f>
        <v>#REF!</v>
      </c>
      <c r="BB25" s="331" t="e">
        <f>SUM(#REF!)-#REF!</f>
        <v>#REF!</v>
      </c>
      <c r="BC25" s="331" t="e">
        <f>SUM(#REF!)-#REF!</f>
        <v>#REF!</v>
      </c>
      <c r="BD25" s="331" t="e">
        <f>SUM(#REF!)-#REF!</f>
        <v>#REF!</v>
      </c>
      <c r="BE25" s="331" t="e">
        <f>SUM(#REF!)-#REF!</f>
        <v>#REF!</v>
      </c>
    </row>
    <row r="26" spans="1:57" s="328" customFormat="1">
      <c r="A26" s="332" t="s">
        <v>117</v>
      </c>
      <c r="B26" s="331" t="e">
        <f>SUM(#REF!)-#REF!</f>
        <v>#REF!</v>
      </c>
      <c r="C26" s="331" t="e">
        <f>SUM(#REF!)-#REF!</f>
        <v>#REF!</v>
      </c>
      <c r="D26" s="331" t="e">
        <f>SUM(#REF!)-#REF!</f>
        <v>#REF!</v>
      </c>
      <c r="E26" s="331" t="e">
        <f>SUM(#REF!)-#REF!</f>
        <v>#REF!</v>
      </c>
      <c r="F26" s="331" t="e">
        <f>SUM(#REF!)-#REF!</f>
        <v>#REF!</v>
      </c>
      <c r="G26" s="331" t="e">
        <f>SUM(#REF!)-#REF!</f>
        <v>#REF!</v>
      </c>
      <c r="H26" s="331" t="e">
        <f>SUM(#REF!)-#REF!</f>
        <v>#REF!</v>
      </c>
      <c r="I26" s="331" t="e">
        <f>SUM(#REF!)-#REF!</f>
        <v>#REF!</v>
      </c>
      <c r="J26" s="331" t="e">
        <f>SUM(#REF!)-#REF!</f>
        <v>#REF!</v>
      </c>
      <c r="K26" s="331" t="e">
        <f>SUM(#REF!)-#REF!</f>
        <v>#REF!</v>
      </c>
      <c r="L26" s="331" t="e">
        <f>SUM(#REF!)-#REF!</f>
        <v>#REF!</v>
      </c>
      <c r="M26" s="331" t="e">
        <f>SUM(#REF!)-#REF!</f>
        <v>#REF!</v>
      </c>
      <c r="N26" s="331" t="e">
        <f>SUM(#REF!)-#REF!</f>
        <v>#REF!</v>
      </c>
      <c r="O26" s="331" t="e">
        <f>SUM(#REF!)-#REF!</f>
        <v>#REF!</v>
      </c>
      <c r="P26" s="331" t="e">
        <f>SUM(#REF!)-#REF!</f>
        <v>#REF!</v>
      </c>
      <c r="Q26" s="331" t="e">
        <f>SUM(#REF!)-#REF!</f>
        <v>#REF!</v>
      </c>
      <c r="R26" s="331" t="e">
        <f>SUM(#REF!)-#REF!</f>
        <v>#REF!</v>
      </c>
      <c r="S26" s="331" t="e">
        <f>SUM(#REF!)-#REF!</f>
        <v>#REF!</v>
      </c>
      <c r="T26" s="331" t="e">
        <f>SUM(#REF!)-#REF!</f>
        <v>#REF!</v>
      </c>
      <c r="U26" s="331" t="e">
        <f>SUM(#REF!)-#REF!</f>
        <v>#REF!</v>
      </c>
      <c r="V26" s="331" t="e">
        <f>SUM(#REF!)-#REF!</f>
        <v>#REF!</v>
      </c>
      <c r="W26" s="331" t="e">
        <f>SUM(#REF!)-#REF!</f>
        <v>#REF!</v>
      </c>
      <c r="X26" s="331" t="e">
        <f>SUM(#REF!)-#REF!</f>
        <v>#REF!</v>
      </c>
      <c r="Y26" s="331" t="e">
        <f>SUM(#REF!)-#REF!</f>
        <v>#REF!</v>
      </c>
      <c r="Z26" s="331" t="e">
        <f>SUM(#REF!)-#REF!</f>
        <v>#REF!</v>
      </c>
      <c r="AA26" s="331" t="e">
        <f>SUM(#REF!)-#REF!</f>
        <v>#REF!</v>
      </c>
      <c r="AB26" s="331" t="e">
        <f>SUM(#REF!)-#REF!</f>
        <v>#REF!</v>
      </c>
      <c r="AC26" s="331" t="e">
        <f>SUM(#REF!)-#REF!</f>
        <v>#REF!</v>
      </c>
      <c r="AD26" s="331" t="e">
        <f>SUM(#REF!)-#REF!</f>
        <v>#REF!</v>
      </c>
      <c r="AE26" s="331" t="e">
        <f>SUM(#REF!)-#REF!</f>
        <v>#REF!</v>
      </c>
      <c r="AF26" s="331" t="e">
        <f>SUM(#REF!)-#REF!</f>
        <v>#REF!</v>
      </c>
      <c r="AG26" s="331" t="e">
        <f>SUM(#REF!)-#REF!</f>
        <v>#REF!</v>
      </c>
      <c r="AH26" s="331" t="e">
        <f>SUM(#REF!)-#REF!</f>
        <v>#REF!</v>
      </c>
      <c r="AI26" s="331" t="e">
        <f>SUM(#REF!)-#REF!</f>
        <v>#REF!</v>
      </c>
      <c r="AJ26" s="331" t="e">
        <f>SUM(#REF!)-#REF!</f>
        <v>#REF!</v>
      </c>
      <c r="AK26" s="331" t="e">
        <f>SUM(#REF!)-#REF!</f>
        <v>#REF!</v>
      </c>
      <c r="AL26" s="331" t="e">
        <f>SUM(#REF!)-#REF!</f>
        <v>#REF!</v>
      </c>
      <c r="AM26" s="331" t="e">
        <f>SUM(#REF!)-#REF!</f>
        <v>#REF!</v>
      </c>
      <c r="AN26" s="331" t="e">
        <f>SUM(#REF!)-#REF!</f>
        <v>#REF!</v>
      </c>
      <c r="AO26" s="331" t="e">
        <f>SUM(#REF!)-#REF!</f>
        <v>#REF!</v>
      </c>
      <c r="AP26" s="331" t="e">
        <f>SUM(#REF!)-#REF!</f>
        <v>#REF!</v>
      </c>
      <c r="AQ26" s="331" t="e">
        <f>SUM(#REF!)-#REF!</f>
        <v>#REF!</v>
      </c>
      <c r="AR26" s="331" t="e">
        <f>SUM(#REF!)-#REF!</f>
        <v>#REF!</v>
      </c>
      <c r="AS26" s="331" t="e">
        <f>SUM(#REF!)-#REF!</f>
        <v>#REF!</v>
      </c>
      <c r="AT26" s="331" t="e">
        <f>SUM(#REF!)-#REF!</f>
        <v>#REF!</v>
      </c>
      <c r="AU26" s="331" t="e">
        <f>SUM(#REF!)-#REF!</f>
        <v>#REF!</v>
      </c>
      <c r="AV26" s="331" t="e">
        <f>SUM(#REF!)-#REF!</f>
        <v>#REF!</v>
      </c>
      <c r="AW26" s="331" t="e">
        <f>SUM(#REF!)-#REF!</f>
        <v>#REF!</v>
      </c>
      <c r="AX26" s="331" t="e">
        <f>SUM(#REF!)-#REF!</f>
        <v>#REF!</v>
      </c>
      <c r="AY26" s="331" t="e">
        <f>SUM(#REF!)-#REF!</f>
        <v>#REF!</v>
      </c>
      <c r="AZ26" s="331" t="e">
        <f>SUM(#REF!)-#REF!</f>
        <v>#REF!</v>
      </c>
      <c r="BA26" s="331" t="e">
        <f>SUM(#REF!)-#REF!</f>
        <v>#REF!</v>
      </c>
      <c r="BB26" s="331" t="e">
        <f>SUM(#REF!)-#REF!</f>
        <v>#REF!</v>
      </c>
      <c r="BC26" s="331" t="e">
        <f>SUM(#REF!)-#REF!</f>
        <v>#REF!</v>
      </c>
      <c r="BD26" s="331" t="e">
        <f>SUM(#REF!)-#REF!</f>
        <v>#REF!</v>
      </c>
      <c r="BE26" s="331" t="e">
        <f>SUM(#REF!)-#REF!</f>
        <v>#REF!</v>
      </c>
    </row>
    <row r="27" spans="1:57" s="328" customFormat="1">
      <c r="A27" s="332" t="s">
        <v>182</v>
      </c>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row>
    <row r="28" spans="1:57" s="328" customFormat="1">
      <c r="A28" s="329" t="s">
        <v>238</v>
      </c>
      <c r="B28" s="330" t="e">
        <f>SUM(#REF!,#REF!,#REF!)-#REF!</f>
        <v>#REF!</v>
      </c>
      <c r="C28" s="330" t="e">
        <f>SUM(#REF!,#REF!,#REF!)-#REF!</f>
        <v>#REF!</v>
      </c>
      <c r="D28" s="330" t="e">
        <f>SUM(#REF!,#REF!,#REF!)-#REF!</f>
        <v>#REF!</v>
      </c>
      <c r="E28" s="330" t="e">
        <f>SUM(#REF!,#REF!,#REF!)-#REF!</f>
        <v>#REF!</v>
      </c>
      <c r="F28" s="330" t="e">
        <f>SUM(#REF!,#REF!,#REF!)-#REF!</f>
        <v>#REF!</v>
      </c>
      <c r="G28" s="330" t="e">
        <f>SUM(#REF!,#REF!,#REF!)-#REF!</f>
        <v>#REF!</v>
      </c>
      <c r="H28" s="330" t="e">
        <f>SUM(#REF!,#REF!,#REF!)-#REF!</f>
        <v>#REF!</v>
      </c>
      <c r="I28" s="330" t="e">
        <f>SUM(#REF!,#REF!,#REF!)-#REF!</f>
        <v>#REF!</v>
      </c>
      <c r="J28" s="330" t="e">
        <f>SUM(#REF!,#REF!,#REF!)-#REF!</f>
        <v>#REF!</v>
      </c>
      <c r="K28" s="330" t="e">
        <f>SUM(#REF!,#REF!,#REF!)-#REF!</f>
        <v>#REF!</v>
      </c>
      <c r="L28" s="330" t="e">
        <f>SUM(#REF!,#REF!,#REF!)-#REF!</f>
        <v>#REF!</v>
      </c>
      <c r="M28" s="330" t="e">
        <f>SUM(#REF!,#REF!,#REF!)-#REF!</f>
        <v>#REF!</v>
      </c>
      <c r="N28" s="330" t="e">
        <f>SUM(#REF!,#REF!,#REF!)-#REF!</f>
        <v>#REF!</v>
      </c>
      <c r="O28" s="330" t="e">
        <f>SUM(#REF!,#REF!,#REF!)-#REF!</f>
        <v>#REF!</v>
      </c>
      <c r="P28" s="330" t="e">
        <f>SUM(#REF!,#REF!,#REF!)-#REF!</f>
        <v>#REF!</v>
      </c>
      <c r="Q28" s="330" t="e">
        <f>SUM(#REF!,#REF!,#REF!)-#REF!</f>
        <v>#REF!</v>
      </c>
      <c r="R28" s="330" t="e">
        <f>SUM(#REF!,#REF!,#REF!)-#REF!</f>
        <v>#REF!</v>
      </c>
      <c r="S28" s="330" t="e">
        <f>SUM(#REF!,#REF!,#REF!)-#REF!</f>
        <v>#REF!</v>
      </c>
      <c r="T28" s="330" t="e">
        <f>SUM(#REF!,#REF!,#REF!)-#REF!</f>
        <v>#REF!</v>
      </c>
      <c r="U28" s="330" t="e">
        <f>SUM(#REF!,#REF!,#REF!)-#REF!</f>
        <v>#REF!</v>
      </c>
      <c r="V28" s="330" t="e">
        <f>SUM(#REF!,#REF!,#REF!)-#REF!</f>
        <v>#REF!</v>
      </c>
      <c r="W28" s="330" t="e">
        <f>SUM(#REF!,#REF!,#REF!)-#REF!</f>
        <v>#REF!</v>
      </c>
      <c r="X28" s="330" t="e">
        <f>SUM(#REF!,#REF!,#REF!)-#REF!</f>
        <v>#REF!</v>
      </c>
      <c r="Y28" s="330" t="e">
        <f>SUM(#REF!,#REF!,#REF!)-#REF!</f>
        <v>#REF!</v>
      </c>
      <c r="Z28" s="330" t="e">
        <f>SUM(#REF!,#REF!,#REF!)-#REF!</f>
        <v>#REF!</v>
      </c>
      <c r="AA28" s="330" t="e">
        <f>SUM(#REF!,#REF!,#REF!)-#REF!</f>
        <v>#REF!</v>
      </c>
      <c r="AB28" s="330" t="e">
        <f>SUM(#REF!,#REF!,#REF!)-#REF!</f>
        <v>#REF!</v>
      </c>
      <c r="AC28" s="330" t="e">
        <f>SUM(#REF!,#REF!,#REF!)-#REF!</f>
        <v>#REF!</v>
      </c>
      <c r="AD28" s="330" t="e">
        <f>SUM(#REF!,#REF!,#REF!)-#REF!</f>
        <v>#REF!</v>
      </c>
      <c r="AE28" s="330" t="e">
        <f>SUM(#REF!,#REF!,#REF!)-#REF!</f>
        <v>#REF!</v>
      </c>
      <c r="AF28" s="330" t="e">
        <f>SUM(#REF!,#REF!,#REF!)-#REF!</f>
        <v>#REF!</v>
      </c>
      <c r="AG28" s="330" t="e">
        <f>SUM(#REF!,#REF!,#REF!)-#REF!</f>
        <v>#REF!</v>
      </c>
      <c r="AH28" s="330" t="e">
        <f>SUM(#REF!,#REF!,#REF!)-#REF!</f>
        <v>#REF!</v>
      </c>
      <c r="AI28" s="330" t="e">
        <f>SUM(#REF!,#REF!,#REF!)-#REF!</f>
        <v>#REF!</v>
      </c>
      <c r="AJ28" s="330" t="e">
        <f>SUM(#REF!,#REF!,#REF!)-#REF!</f>
        <v>#REF!</v>
      </c>
      <c r="AK28" s="330" t="e">
        <f>SUM(#REF!,#REF!,#REF!)-#REF!</f>
        <v>#REF!</v>
      </c>
      <c r="AL28" s="330" t="e">
        <f>SUM(#REF!,#REF!,#REF!)-#REF!</f>
        <v>#REF!</v>
      </c>
      <c r="AM28" s="330" t="e">
        <f>SUM(#REF!,#REF!,#REF!)-#REF!</f>
        <v>#REF!</v>
      </c>
      <c r="AN28" s="330" t="e">
        <f>SUM(#REF!,#REF!,#REF!)-#REF!</f>
        <v>#REF!</v>
      </c>
      <c r="AO28" s="330" t="e">
        <f>SUM(#REF!,#REF!,#REF!)-#REF!</f>
        <v>#REF!</v>
      </c>
      <c r="AP28" s="330" t="e">
        <f>SUM(#REF!,#REF!,#REF!)-#REF!</f>
        <v>#REF!</v>
      </c>
      <c r="AQ28" s="330" t="e">
        <f>SUM(#REF!,#REF!,#REF!)-#REF!</f>
        <v>#REF!</v>
      </c>
      <c r="AR28" s="330" t="e">
        <f>SUM(#REF!,#REF!,#REF!)-#REF!</f>
        <v>#REF!</v>
      </c>
      <c r="AS28" s="330" t="e">
        <f>SUM(#REF!,#REF!,#REF!)-#REF!</f>
        <v>#REF!</v>
      </c>
      <c r="AT28" s="330" t="e">
        <f>SUM(#REF!,#REF!,#REF!)-#REF!</f>
        <v>#REF!</v>
      </c>
      <c r="AU28" s="330" t="e">
        <f>SUM(#REF!,#REF!,#REF!)-#REF!</f>
        <v>#REF!</v>
      </c>
      <c r="AV28" s="330" t="e">
        <f>SUM(#REF!,#REF!,#REF!)-#REF!</f>
        <v>#REF!</v>
      </c>
      <c r="AW28" s="330" t="e">
        <f>SUM(#REF!,#REF!,#REF!)-#REF!</f>
        <v>#REF!</v>
      </c>
      <c r="AX28" s="330" t="e">
        <f>SUM(#REF!,#REF!,#REF!)-#REF!</f>
        <v>#REF!</v>
      </c>
      <c r="AY28" s="330" t="e">
        <f>SUM(#REF!,#REF!,#REF!)-#REF!</f>
        <v>#REF!</v>
      </c>
      <c r="AZ28" s="330" t="e">
        <f>SUM(#REF!,#REF!,#REF!)-#REF!</f>
        <v>#REF!</v>
      </c>
      <c r="BA28" s="330" t="e">
        <f>SUM(#REF!,#REF!,#REF!)-#REF!</f>
        <v>#REF!</v>
      </c>
      <c r="BB28" s="330" t="e">
        <f>SUM(#REF!,#REF!,#REF!)-#REF!</f>
        <v>#REF!</v>
      </c>
      <c r="BC28" s="330" t="e">
        <f>SUM(#REF!,#REF!,#REF!)-#REF!</f>
        <v>#REF!</v>
      </c>
      <c r="BD28" s="330" t="e">
        <f>SUM(#REF!,#REF!,#REF!)-#REF!</f>
        <v>#REF!</v>
      </c>
      <c r="BE28" s="330" t="e">
        <f>SUM(#REF!,#REF!,#REF!)-#REF!</f>
        <v>#REF!</v>
      </c>
    </row>
    <row r="29" spans="1:57" s="328" customFormat="1">
      <c r="A29" s="332" t="s">
        <v>239</v>
      </c>
      <c r="B29" s="331" t="e">
        <f>SUM(#REF!)-#REF!</f>
        <v>#REF!</v>
      </c>
      <c r="C29" s="331" t="e">
        <f>SUM(#REF!)-#REF!</f>
        <v>#REF!</v>
      </c>
      <c r="D29" s="331" t="e">
        <f>SUM(#REF!)-#REF!</f>
        <v>#REF!</v>
      </c>
      <c r="E29" s="331" t="e">
        <f>SUM(#REF!)-#REF!</f>
        <v>#REF!</v>
      </c>
      <c r="F29" s="331" t="e">
        <f>SUM(#REF!)-#REF!</f>
        <v>#REF!</v>
      </c>
      <c r="G29" s="331" t="e">
        <f>SUM(#REF!)-#REF!</f>
        <v>#REF!</v>
      </c>
      <c r="H29" s="331" t="e">
        <f>SUM(#REF!)-#REF!</f>
        <v>#REF!</v>
      </c>
      <c r="I29" s="331" t="e">
        <f>SUM(#REF!)-#REF!</f>
        <v>#REF!</v>
      </c>
      <c r="J29" s="331" t="e">
        <f>SUM(#REF!)-#REF!</f>
        <v>#REF!</v>
      </c>
      <c r="K29" s="331" t="e">
        <f>SUM(#REF!)-#REF!</f>
        <v>#REF!</v>
      </c>
      <c r="L29" s="331" t="e">
        <f>SUM(#REF!)-#REF!</f>
        <v>#REF!</v>
      </c>
      <c r="M29" s="331" t="e">
        <f>SUM(#REF!)-#REF!</f>
        <v>#REF!</v>
      </c>
      <c r="N29" s="331" t="e">
        <f>SUM(#REF!)-#REF!</f>
        <v>#REF!</v>
      </c>
      <c r="O29" s="331" t="e">
        <f>SUM(#REF!)-#REF!</f>
        <v>#REF!</v>
      </c>
      <c r="P29" s="331" t="e">
        <f>SUM(#REF!)-#REF!</f>
        <v>#REF!</v>
      </c>
      <c r="Q29" s="331" t="e">
        <f>SUM(#REF!)-#REF!</f>
        <v>#REF!</v>
      </c>
      <c r="R29" s="331" t="e">
        <f>SUM(#REF!)-#REF!</f>
        <v>#REF!</v>
      </c>
      <c r="S29" s="331" t="e">
        <f>SUM(#REF!)-#REF!</f>
        <v>#REF!</v>
      </c>
      <c r="T29" s="331" t="e">
        <f>SUM(#REF!)-#REF!</f>
        <v>#REF!</v>
      </c>
      <c r="U29" s="331" t="e">
        <f>SUM(#REF!)-#REF!</f>
        <v>#REF!</v>
      </c>
      <c r="V29" s="331" t="e">
        <f>SUM(#REF!)-#REF!</f>
        <v>#REF!</v>
      </c>
      <c r="W29" s="331" t="e">
        <f>SUM(#REF!)-#REF!</f>
        <v>#REF!</v>
      </c>
      <c r="X29" s="331" t="e">
        <f>SUM(#REF!)-#REF!</f>
        <v>#REF!</v>
      </c>
      <c r="Y29" s="331" t="e">
        <f>SUM(#REF!)-#REF!</f>
        <v>#REF!</v>
      </c>
      <c r="Z29" s="331" t="e">
        <f>SUM(#REF!)-#REF!</f>
        <v>#REF!</v>
      </c>
      <c r="AA29" s="331" t="e">
        <f>SUM(#REF!)-#REF!</f>
        <v>#REF!</v>
      </c>
      <c r="AB29" s="331" t="e">
        <f>SUM(#REF!)-#REF!</f>
        <v>#REF!</v>
      </c>
      <c r="AC29" s="331" t="e">
        <f>SUM(#REF!)-#REF!</f>
        <v>#REF!</v>
      </c>
      <c r="AD29" s="331" t="e">
        <f>SUM(#REF!)-#REF!</f>
        <v>#REF!</v>
      </c>
      <c r="AE29" s="331" t="e">
        <f>SUM(#REF!)-#REF!</f>
        <v>#REF!</v>
      </c>
      <c r="AF29" s="331" t="e">
        <f>SUM(#REF!)-#REF!</f>
        <v>#REF!</v>
      </c>
      <c r="AG29" s="331" t="e">
        <f>SUM(#REF!)-#REF!</f>
        <v>#REF!</v>
      </c>
      <c r="AH29" s="331" t="e">
        <f>SUM(#REF!)-#REF!</f>
        <v>#REF!</v>
      </c>
      <c r="AI29" s="331" t="e">
        <f>SUM(#REF!)-#REF!</f>
        <v>#REF!</v>
      </c>
      <c r="AJ29" s="331" t="e">
        <f>SUM(#REF!)-#REF!</f>
        <v>#REF!</v>
      </c>
      <c r="AK29" s="331" t="e">
        <f>SUM(#REF!)-#REF!</f>
        <v>#REF!</v>
      </c>
      <c r="AL29" s="331" t="e">
        <f>SUM(#REF!)-#REF!</f>
        <v>#REF!</v>
      </c>
      <c r="AM29" s="331" t="e">
        <f>SUM(#REF!)-#REF!</f>
        <v>#REF!</v>
      </c>
      <c r="AN29" s="331" t="e">
        <f>SUM(#REF!)-#REF!</f>
        <v>#REF!</v>
      </c>
      <c r="AO29" s="331" t="e">
        <f>SUM(#REF!)-#REF!</f>
        <v>#REF!</v>
      </c>
      <c r="AP29" s="331" t="e">
        <f>SUM(#REF!)-#REF!</f>
        <v>#REF!</v>
      </c>
      <c r="AQ29" s="331" t="e">
        <f>SUM(#REF!)-#REF!</f>
        <v>#REF!</v>
      </c>
      <c r="AR29" s="331" t="e">
        <f>SUM(#REF!)-#REF!</f>
        <v>#REF!</v>
      </c>
      <c r="AS29" s="331" t="e">
        <f>SUM(#REF!)-#REF!</f>
        <v>#REF!</v>
      </c>
      <c r="AT29" s="331" t="e">
        <f>SUM(#REF!)-#REF!</f>
        <v>#REF!</v>
      </c>
      <c r="AU29" s="331" t="e">
        <f>SUM(#REF!)-#REF!</f>
        <v>#REF!</v>
      </c>
      <c r="AV29" s="331" t="e">
        <f>SUM(#REF!)-#REF!</f>
        <v>#REF!</v>
      </c>
      <c r="AW29" s="331" t="e">
        <f>SUM(#REF!)-#REF!</f>
        <v>#REF!</v>
      </c>
      <c r="AX29" s="331" t="e">
        <f>SUM(#REF!)-#REF!</f>
        <v>#REF!</v>
      </c>
      <c r="AY29" s="331" t="e">
        <f>SUM(#REF!)-#REF!</f>
        <v>#REF!</v>
      </c>
      <c r="AZ29" s="331" t="e">
        <f>SUM(#REF!)-#REF!</f>
        <v>#REF!</v>
      </c>
      <c r="BA29" s="331" t="e">
        <f>SUM(#REF!)-#REF!</f>
        <v>#REF!</v>
      </c>
      <c r="BB29" s="331" t="e">
        <f>SUM(#REF!)-#REF!</f>
        <v>#REF!</v>
      </c>
      <c r="BC29" s="331" t="e">
        <f>SUM(#REF!)-#REF!</f>
        <v>#REF!</v>
      </c>
      <c r="BD29" s="331" t="e">
        <f>SUM(#REF!)-#REF!</f>
        <v>#REF!</v>
      </c>
      <c r="BE29" s="331" t="e">
        <f>SUM(#REF!)-#REF!</f>
        <v>#REF!</v>
      </c>
    </row>
    <row r="30" spans="1:57" s="328" customFormat="1">
      <c r="A30" s="332" t="s">
        <v>240</v>
      </c>
      <c r="B30" s="331" t="e">
        <f>SUM(#REF!)-#REF!</f>
        <v>#REF!</v>
      </c>
      <c r="C30" s="331" t="e">
        <f>SUM(#REF!)-#REF!</f>
        <v>#REF!</v>
      </c>
      <c r="D30" s="331" t="e">
        <f>SUM(#REF!)-#REF!</f>
        <v>#REF!</v>
      </c>
      <c r="E30" s="331" t="e">
        <f>SUM(#REF!)-#REF!</f>
        <v>#REF!</v>
      </c>
      <c r="F30" s="331" t="e">
        <f>SUM(#REF!)-#REF!</f>
        <v>#REF!</v>
      </c>
      <c r="G30" s="331" t="e">
        <f>SUM(#REF!)-#REF!</f>
        <v>#REF!</v>
      </c>
      <c r="H30" s="331" t="e">
        <f>SUM(#REF!)-#REF!</f>
        <v>#REF!</v>
      </c>
      <c r="I30" s="331" t="e">
        <f>SUM(#REF!)-#REF!</f>
        <v>#REF!</v>
      </c>
      <c r="J30" s="331" t="e">
        <f>SUM(#REF!)-#REF!</f>
        <v>#REF!</v>
      </c>
      <c r="K30" s="331" t="e">
        <f>SUM(#REF!)-#REF!</f>
        <v>#REF!</v>
      </c>
      <c r="L30" s="331" t="e">
        <f>SUM(#REF!)-#REF!</f>
        <v>#REF!</v>
      </c>
      <c r="M30" s="331" t="e">
        <f>SUM(#REF!)-#REF!</f>
        <v>#REF!</v>
      </c>
      <c r="N30" s="331" t="e">
        <f>SUM(#REF!)-#REF!</f>
        <v>#REF!</v>
      </c>
      <c r="O30" s="331" t="e">
        <f>SUM(#REF!)-#REF!</f>
        <v>#REF!</v>
      </c>
      <c r="P30" s="331" t="e">
        <f>SUM(#REF!)-#REF!</f>
        <v>#REF!</v>
      </c>
      <c r="Q30" s="331" t="e">
        <f>SUM(#REF!)-#REF!</f>
        <v>#REF!</v>
      </c>
      <c r="R30" s="331" t="e">
        <f>SUM(#REF!)-#REF!</f>
        <v>#REF!</v>
      </c>
      <c r="S30" s="331" t="e">
        <f>SUM(#REF!)-#REF!</f>
        <v>#REF!</v>
      </c>
      <c r="T30" s="331" t="e">
        <f>SUM(#REF!)-#REF!</f>
        <v>#REF!</v>
      </c>
      <c r="U30" s="331" t="e">
        <f>SUM(#REF!)-#REF!</f>
        <v>#REF!</v>
      </c>
      <c r="V30" s="331" t="e">
        <f>SUM(#REF!)-#REF!</f>
        <v>#REF!</v>
      </c>
      <c r="W30" s="331" t="e">
        <f>SUM(#REF!)-#REF!</f>
        <v>#REF!</v>
      </c>
      <c r="X30" s="331" t="e">
        <f>SUM(#REF!)-#REF!</f>
        <v>#REF!</v>
      </c>
      <c r="Y30" s="331" t="e">
        <f>SUM(#REF!)-#REF!</f>
        <v>#REF!</v>
      </c>
      <c r="Z30" s="331" t="e">
        <f>SUM(#REF!)-#REF!</f>
        <v>#REF!</v>
      </c>
      <c r="AA30" s="331" t="e">
        <f>SUM(#REF!)-#REF!</f>
        <v>#REF!</v>
      </c>
      <c r="AB30" s="331" t="e">
        <f>SUM(#REF!)-#REF!</f>
        <v>#REF!</v>
      </c>
      <c r="AC30" s="331" t="e">
        <f>SUM(#REF!)-#REF!</f>
        <v>#REF!</v>
      </c>
      <c r="AD30" s="331" t="e">
        <f>SUM(#REF!)-#REF!</f>
        <v>#REF!</v>
      </c>
      <c r="AE30" s="331" t="e">
        <f>SUM(#REF!)-#REF!</f>
        <v>#REF!</v>
      </c>
      <c r="AF30" s="331" t="e">
        <f>SUM(#REF!)-#REF!</f>
        <v>#REF!</v>
      </c>
      <c r="AG30" s="331" t="e">
        <f>SUM(#REF!)-#REF!</f>
        <v>#REF!</v>
      </c>
      <c r="AH30" s="331" t="e">
        <f>SUM(#REF!)-#REF!</f>
        <v>#REF!</v>
      </c>
      <c r="AI30" s="331" t="e">
        <f>SUM(#REF!)-#REF!</f>
        <v>#REF!</v>
      </c>
      <c r="AJ30" s="331" t="e">
        <f>SUM(#REF!)-#REF!</f>
        <v>#REF!</v>
      </c>
      <c r="AK30" s="331" t="e">
        <f>SUM(#REF!)-#REF!</f>
        <v>#REF!</v>
      </c>
      <c r="AL30" s="331" t="e">
        <f>SUM(#REF!)-#REF!</f>
        <v>#REF!</v>
      </c>
      <c r="AM30" s="331" t="e">
        <f>SUM(#REF!)-#REF!</f>
        <v>#REF!</v>
      </c>
      <c r="AN30" s="331" t="e">
        <f>SUM(#REF!)-#REF!</f>
        <v>#REF!</v>
      </c>
      <c r="AO30" s="331" t="e">
        <f>SUM(#REF!)-#REF!</f>
        <v>#REF!</v>
      </c>
      <c r="AP30" s="331" t="e">
        <f>SUM(#REF!)-#REF!</f>
        <v>#REF!</v>
      </c>
      <c r="AQ30" s="331" t="e">
        <f>SUM(#REF!)-#REF!</f>
        <v>#REF!</v>
      </c>
      <c r="AR30" s="331" t="e">
        <f>SUM(#REF!)-#REF!</f>
        <v>#REF!</v>
      </c>
      <c r="AS30" s="331" t="e">
        <f>SUM(#REF!)-#REF!</f>
        <v>#REF!</v>
      </c>
      <c r="AT30" s="331" t="e">
        <f>SUM(#REF!)-#REF!</f>
        <v>#REF!</v>
      </c>
      <c r="AU30" s="331" t="e">
        <f>SUM(#REF!)-#REF!</f>
        <v>#REF!</v>
      </c>
      <c r="AV30" s="331" t="e">
        <f>SUM(#REF!)-#REF!</f>
        <v>#REF!</v>
      </c>
      <c r="AW30" s="331" t="e">
        <f>SUM(#REF!)-#REF!</f>
        <v>#REF!</v>
      </c>
      <c r="AX30" s="331" t="e">
        <f>SUM(#REF!)-#REF!</f>
        <v>#REF!</v>
      </c>
      <c r="AY30" s="331" t="e">
        <f>SUM(#REF!)-#REF!</f>
        <v>#REF!</v>
      </c>
      <c r="AZ30" s="331" t="e">
        <f>SUM(#REF!)-#REF!</f>
        <v>#REF!</v>
      </c>
      <c r="BA30" s="331" t="e">
        <f>SUM(#REF!)-#REF!</f>
        <v>#REF!</v>
      </c>
      <c r="BB30" s="331" t="e">
        <f>SUM(#REF!)-#REF!</f>
        <v>#REF!</v>
      </c>
      <c r="BC30" s="331" t="e">
        <f>SUM(#REF!)-#REF!</f>
        <v>#REF!</v>
      </c>
      <c r="BD30" s="331" t="e">
        <f>SUM(#REF!)-#REF!</f>
        <v>#REF!</v>
      </c>
      <c r="BE30" s="331" t="e">
        <f>SUM(#REF!)-#REF!</f>
        <v>#REF!</v>
      </c>
    </row>
    <row r="31" spans="1:57" s="328" customFormat="1">
      <c r="A31" s="332" t="s">
        <v>182</v>
      </c>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row>
    <row r="32" spans="1:57" s="328" customFormat="1">
      <c r="A32" s="329" t="s">
        <v>241</v>
      </c>
      <c r="B32" s="330" t="e">
        <f>SUM(#REF!,#REF!,#REF!)-#REF!</f>
        <v>#REF!</v>
      </c>
      <c r="C32" s="330" t="e">
        <f>SUM(#REF!,#REF!,#REF!)-#REF!</f>
        <v>#REF!</v>
      </c>
      <c r="D32" s="330" t="e">
        <f>SUM(#REF!,#REF!,#REF!)-#REF!</f>
        <v>#REF!</v>
      </c>
      <c r="E32" s="330" t="e">
        <f>SUM(#REF!,#REF!,#REF!)-#REF!</f>
        <v>#REF!</v>
      </c>
      <c r="F32" s="330" t="e">
        <f>SUM(#REF!,#REF!,#REF!)-#REF!</f>
        <v>#REF!</v>
      </c>
      <c r="G32" s="330" t="e">
        <f>SUM(#REF!,#REF!,#REF!)-#REF!</f>
        <v>#REF!</v>
      </c>
      <c r="H32" s="330" t="e">
        <f>SUM(#REF!,#REF!,#REF!)-#REF!</f>
        <v>#REF!</v>
      </c>
      <c r="I32" s="330" t="e">
        <f>SUM(#REF!,#REF!,#REF!)-#REF!</f>
        <v>#REF!</v>
      </c>
      <c r="J32" s="330" t="e">
        <f>SUM(#REF!,#REF!,#REF!)-#REF!</f>
        <v>#REF!</v>
      </c>
      <c r="K32" s="330" t="e">
        <f>SUM(#REF!,#REF!,#REF!)-#REF!</f>
        <v>#REF!</v>
      </c>
      <c r="L32" s="330" t="e">
        <f>SUM(#REF!,#REF!,#REF!)-#REF!</f>
        <v>#REF!</v>
      </c>
      <c r="M32" s="330" t="e">
        <f>SUM(#REF!,#REF!,#REF!)-#REF!</f>
        <v>#REF!</v>
      </c>
      <c r="N32" s="330" t="e">
        <f>SUM(#REF!,#REF!,#REF!)-#REF!</f>
        <v>#REF!</v>
      </c>
      <c r="O32" s="330" t="e">
        <f>SUM(#REF!,#REF!,#REF!)-#REF!</f>
        <v>#REF!</v>
      </c>
      <c r="P32" s="330" t="e">
        <f>SUM(#REF!,#REF!,#REF!)-#REF!</f>
        <v>#REF!</v>
      </c>
      <c r="Q32" s="330" t="e">
        <f>SUM(#REF!,#REF!,#REF!)-#REF!</f>
        <v>#REF!</v>
      </c>
      <c r="R32" s="330" t="e">
        <f>SUM(#REF!,#REF!,#REF!)-#REF!</f>
        <v>#REF!</v>
      </c>
      <c r="S32" s="330" t="e">
        <f>SUM(#REF!,#REF!,#REF!)-#REF!</f>
        <v>#REF!</v>
      </c>
      <c r="T32" s="330" t="e">
        <f>SUM(#REF!,#REF!,#REF!)-#REF!</f>
        <v>#REF!</v>
      </c>
      <c r="U32" s="330" t="e">
        <f>SUM(#REF!,#REF!,#REF!)-#REF!</f>
        <v>#REF!</v>
      </c>
      <c r="V32" s="330" t="e">
        <f>SUM(#REF!,#REF!,#REF!)-#REF!</f>
        <v>#REF!</v>
      </c>
      <c r="W32" s="330" t="e">
        <f>SUM(#REF!,#REF!,#REF!)-#REF!</f>
        <v>#REF!</v>
      </c>
      <c r="X32" s="330" t="e">
        <f>SUM(#REF!,#REF!,#REF!)-#REF!</f>
        <v>#REF!</v>
      </c>
      <c r="Y32" s="330" t="e">
        <f>SUM(#REF!,#REF!,#REF!)-#REF!</f>
        <v>#REF!</v>
      </c>
      <c r="Z32" s="330" t="e">
        <f>SUM(#REF!,#REF!,#REF!)-#REF!</f>
        <v>#REF!</v>
      </c>
      <c r="AA32" s="330" t="e">
        <f>SUM(#REF!,#REF!,#REF!)-#REF!</f>
        <v>#REF!</v>
      </c>
      <c r="AB32" s="330" t="e">
        <f>SUM(#REF!,#REF!,#REF!)-#REF!</f>
        <v>#REF!</v>
      </c>
      <c r="AC32" s="330" t="e">
        <f>SUM(#REF!,#REF!,#REF!)-#REF!</f>
        <v>#REF!</v>
      </c>
      <c r="AD32" s="330" t="e">
        <f>SUM(#REF!,#REF!,#REF!)-#REF!</f>
        <v>#REF!</v>
      </c>
      <c r="AE32" s="330" t="e">
        <f>SUM(#REF!,#REF!,#REF!)-#REF!</f>
        <v>#REF!</v>
      </c>
      <c r="AF32" s="330" t="e">
        <f>SUM(#REF!,#REF!,#REF!)-#REF!</f>
        <v>#REF!</v>
      </c>
      <c r="AG32" s="330" t="e">
        <f>SUM(#REF!,#REF!,#REF!)-#REF!</f>
        <v>#REF!</v>
      </c>
      <c r="AH32" s="330" t="e">
        <f>SUM(#REF!,#REF!,#REF!)-#REF!</f>
        <v>#REF!</v>
      </c>
      <c r="AI32" s="330" t="e">
        <f>SUM(#REF!,#REF!,#REF!)-#REF!</f>
        <v>#REF!</v>
      </c>
      <c r="AJ32" s="330" t="e">
        <f>SUM(#REF!,#REF!,#REF!)-#REF!</f>
        <v>#REF!</v>
      </c>
      <c r="AK32" s="330" t="e">
        <f>SUM(#REF!,#REF!,#REF!)-#REF!</f>
        <v>#REF!</v>
      </c>
      <c r="AL32" s="330" t="e">
        <f>SUM(#REF!,#REF!,#REF!)-#REF!</f>
        <v>#REF!</v>
      </c>
      <c r="AM32" s="330" t="e">
        <f>SUM(#REF!,#REF!,#REF!)-#REF!</f>
        <v>#REF!</v>
      </c>
      <c r="AN32" s="330" t="e">
        <f>SUM(#REF!,#REF!,#REF!)-#REF!</f>
        <v>#REF!</v>
      </c>
      <c r="AO32" s="330" t="e">
        <f>SUM(#REF!,#REF!,#REF!)-#REF!</f>
        <v>#REF!</v>
      </c>
      <c r="AP32" s="330" t="e">
        <f>SUM(#REF!,#REF!,#REF!)-#REF!</f>
        <v>#REF!</v>
      </c>
      <c r="AQ32" s="330" t="e">
        <f>SUM(#REF!,#REF!,#REF!)-#REF!</f>
        <v>#REF!</v>
      </c>
      <c r="AR32" s="330" t="e">
        <f>SUM(#REF!,#REF!,#REF!)-#REF!</f>
        <v>#REF!</v>
      </c>
      <c r="AS32" s="330" t="e">
        <f>SUM(#REF!,#REF!,#REF!)-#REF!</f>
        <v>#REF!</v>
      </c>
      <c r="AT32" s="330" t="e">
        <f>SUM(#REF!,#REF!,#REF!)-#REF!</f>
        <v>#REF!</v>
      </c>
      <c r="AU32" s="330" t="e">
        <f>SUM(#REF!,#REF!,#REF!)-#REF!</f>
        <v>#REF!</v>
      </c>
      <c r="AV32" s="330" t="e">
        <f>SUM(#REF!,#REF!,#REF!)-#REF!</f>
        <v>#REF!</v>
      </c>
      <c r="AW32" s="330" t="e">
        <f>SUM(#REF!,#REF!,#REF!)-#REF!</f>
        <v>#REF!</v>
      </c>
      <c r="AX32" s="330" t="e">
        <f>SUM(#REF!,#REF!,#REF!)-#REF!</f>
        <v>#REF!</v>
      </c>
      <c r="AY32" s="330" t="e">
        <f>SUM(#REF!,#REF!,#REF!)-#REF!</f>
        <v>#REF!</v>
      </c>
      <c r="AZ32" s="330" t="e">
        <f>SUM(#REF!,#REF!,#REF!)-#REF!</f>
        <v>#REF!</v>
      </c>
      <c r="BA32" s="330" t="e">
        <f>SUM(#REF!,#REF!,#REF!)-#REF!</f>
        <v>#REF!</v>
      </c>
      <c r="BB32" s="330" t="e">
        <f>SUM(#REF!,#REF!,#REF!)-#REF!</f>
        <v>#REF!</v>
      </c>
      <c r="BC32" s="330" t="e">
        <f>SUM(#REF!,#REF!,#REF!)-#REF!</f>
        <v>#REF!</v>
      </c>
      <c r="BD32" s="330" t="e">
        <f>SUM(#REF!,#REF!,#REF!)-#REF!</f>
        <v>#REF!</v>
      </c>
      <c r="BE32" s="330" t="e">
        <f>SUM(#REF!,#REF!,#REF!)-#REF!</f>
        <v>#REF!</v>
      </c>
    </row>
    <row r="33" spans="1:57" s="328" customFormat="1">
      <c r="A33" s="332" t="s">
        <v>239</v>
      </c>
      <c r="B33" s="331" t="e">
        <f>SUM(#REF!)-#REF!</f>
        <v>#REF!</v>
      </c>
      <c r="C33" s="331" t="e">
        <f>SUM(#REF!)-#REF!</f>
        <v>#REF!</v>
      </c>
      <c r="D33" s="331" t="e">
        <f>SUM(#REF!)-#REF!</f>
        <v>#REF!</v>
      </c>
      <c r="E33" s="331" t="e">
        <f>SUM(#REF!)-#REF!</f>
        <v>#REF!</v>
      </c>
      <c r="F33" s="331" t="e">
        <f>SUM(#REF!)-#REF!</f>
        <v>#REF!</v>
      </c>
      <c r="G33" s="331" t="e">
        <f>SUM(#REF!)-#REF!</f>
        <v>#REF!</v>
      </c>
      <c r="H33" s="331" t="e">
        <f>SUM(#REF!)-#REF!</f>
        <v>#REF!</v>
      </c>
      <c r="I33" s="331" t="e">
        <f>SUM(#REF!)-#REF!</f>
        <v>#REF!</v>
      </c>
      <c r="J33" s="331" t="e">
        <f>SUM(#REF!)-#REF!</f>
        <v>#REF!</v>
      </c>
      <c r="K33" s="331" t="e">
        <f>SUM(#REF!)-#REF!</f>
        <v>#REF!</v>
      </c>
      <c r="L33" s="331" t="e">
        <f>SUM(#REF!)-#REF!</f>
        <v>#REF!</v>
      </c>
      <c r="M33" s="331" t="e">
        <f>SUM(#REF!)-#REF!</f>
        <v>#REF!</v>
      </c>
      <c r="N33" s="331" t="e">
        <f>SUM(#REF!)-#REF!</f>
        <v>#REF!</v>
      </c>
      <c r="O33" s="331" t="e">
        <f>SUM(#REF!)-#REF!</f>
        <v>#REF!</v>
      </c>
      <c r="P33" s="331" t="e">
        <f>SUM(#REF!)-#REF!</f>
        <v>#REF!</v>
      </c>
      <c r="Q33" s="331" t="e">
        <f>SUM(#REF!)-#REF!</f>
        <v>#REF!</v>
      </c>
      <c r="R33" s="331" t="e">
        <f>SUM(#REF!)-#REF!</f>
        <v>#REF!</v>
      </c>
      <c r="S33" s="331" t="e">
        <f>SUM(#REF!)-#REF!</f>
        <v>#REF!</v>
      </c>
      <c r="T33" s="331" t="e">
        <f>SUM(#REF!)-#REF!</f>
        <v>#REF!</v>
      </c>
      <c r="U33" s="331" t="e">
        <f>SUM(#REF!)-#REF!</f>
        <v>#REF!</v>
      </c>
      <c r="V33" s="331" t="e">
        <f>SUM(#REF!)-#REF!</f>
        <v>#REF!</v>
      </c>
      <c r="W33" s="331" t="e">
        <f>SUM(#REF!)-#REF!</f>
        <v>#REF!</v>
      </c>
      <c r="X33" s="331" t="e">
        <f>SUM(#REF!)-#REF!</f>
        <v>#REF!</v>
      </c>
      <c r="Y33" s="331" t="e">
        <f>SUM(#REF!)-#REF!</f>
        <v>#REF!</v>
      </c>
      <c r="Z33" s="331" t="e">
        <f>SUM(#REF!)-#REF!</f>
        <v>#REF!</v>
      </c>
      <c r="AA33" s="331" t="e">
        <f>SUM(#REF!)-#REF!</f>
        <v>#REF!</v>
      </c>
      <c r="AB33" s="331" t="e">
        <f>SUM(#REF!)-#REF!</f>
        <v>#REF!</v>
      </c>
      <c r="AC33" s="331" t="e">
        <f>SUM(#REF!)-#REF!</f>
        <v>#REF!</v>
      </c>
      <c r="AD33" s="331" t="e">
        <f>SUM(#REF!)-#REF!</f>
        <v>#REF!</v>
      </c>
      <c r="AE33" s="331" t="e">
        <f>SUM(#REF!)-#REF!</f>
        <v>#REF!</v>
      </c>
      <c r="AF33" s="331" t="e">
        <f>SUM(#REF!)-#REF!</f>
        <v>#REF!</v>
      </c>
      <c r="AG33" s="331" t="e">
        <f>SUM(#REF!)-#REF!</f>
        <v>#REF!</v>
      </c>
      <c r="AH33" s="331" t="e">
        <f>SUM(#REF!)-#REF!</f>
        <v>#REF!</v>
      </c>
      <c r="AI33" s="331" t="e">
        <f>SUM(#REF!)-#REF!</f>
        <v>#REF!</v>
      </c>
      <c r="AJ33" s="331" t="e">
        <f>SUM(#REF!)-#REF!</f>
        <v>#REF!</v>
      </c>
      <c r="AK33" s="331" t="e">
        <f>SUM(#REF!)-#REF!</f>
        <v>#REF!</v>
      </c>
      <c r="AL33" s="331" t="e">
        <f>SUM(#REF!)-#REF!</f>
        <v>#REF!</v>
      </c>
      <c r="AM33" s="331" t="e">
        <f>SUM(#REF!)-#REF!</f>
        <v>#REF!</v>
      </c>
      <c r="AN33" s="331" t="e">
        <f>SUM(#REF!)-#REF!</f>
        <v>#REF!</v>
      </c>
      <c r="AO33" s="331" t="e">
        <f>SUM(#REF!)-#REF!</f>
        <v>#REF!</v>
      </c>
      <c r="AP33" s="331" t="e">
        <f>SUM(#REF!)-#REF!</f>
        <v>#REF!</v>
      </c>
      <c r="AQ33" s="331" t="e">
        <f>SUM(#REF!)-#REF!</f>
        <v>#REF!</v>
      </c>
      <c r="AR33" s="331" t="e">
        <f>SUM(#REF!)-#REF!</f>
        <v>#REF!</v>
      </c>
      <c r="AS33" s="331" t="e">
        <f>SUM(#REF!)-#REF!</f>
        <v>#REF!</v>
      </c>
      <c r="AT33" s="331" t="e">
        <f>SUM(#REF!)-#REF!</f>
        <v>#REF!</v>
      </c>
      <c r="AU33" s="331" t="e">
        <f>SUM(#REF!)-#REF!</f>
        <v>#REF!</v>
      </c>
      <c r="AV33" s="331" t="e">
        <f>SUM(#REF!)-#REF!</f>
        <v>#REF!</v>
      </c>
      <c r="AW33" s="331" t="e">
        <f>SUM(#REF!)-#REF!</f>
        <v>#REF!</v>
      </c>
      <c r="AX33" s="331" t="e">
        <f>SUM(#REF!)-#REF!</f>
        <v>#REF!</v>
      </c>
      <c r="AY33" s="331" t="e">
        <f>SUM(#REF!)-#REF!</f>
        <v>#REF!</v>
      </c>
      <c r="AZ33" s="331" t="e">
        <f>SUM(#REF!)-#REF!</f>
        <v>#REF!</v>
      </c>
      <c r="BA33" s="331" t="e">
        <f>SUM(#REF!)-#REF!</f>
        <v>#REF!</v>
      </c>
      <c r="BB33" s="331" t="e">
        <f>SUM(#REF!)-#REF!</f>
        <v>#REF!</v>
      </c>
      <c r="BC33" s="331" t="e">
        <f>SUM(#REF!)-#REF!</f>
        <v>#REF!</v>
      </c>
      <c r="BD33" s="331" t="e">
        <f>SUM(#REF!)-#REF!</f>
        <v>#REF!</v>
      </c>
      <c r="BE33" s="331" t="e">
        <f>SUM(#REF!)-#REF!</f>
        <v>#REF!</v>
      </c>
    </row>
    <row r="34" spans="1:57" s="328" customFormat="1">
      <c r="A34" s="332" t="s">
        <v>240</v>
      </c>
      <c r="B34" s="331" t="e">
        <f>SUM(#REF!)-#REF!</f>
        <v>#REF!</v>
      </c>
      <c r="C34" s="331" t="e">
        <f>SUM(#REF!)-#REF!</f>
        <v>#REF!</v>
      </c>
      <c r="D34" s="331" t="e">
        <f>SUM(#REF!)-#REF!</f>
        <v>#REF!</v>
      </c>
      <c r="E34" s="331" t="e">
        <f>SUM(#REF!)-#REF!</f>
        <v>#REF!</v>
      </c>
      <c r="F34" s="331" t="e">
        <f>SUM(#REF!)-#REF!</f>
        <v>#REF!</v>
      </c>
      <c r="G34" s="331" t="e">
        <f>SUM(#REF!)-#REF!</f>
        <v>#REF!</v>
      </c>
      <c r="H34" s="331" t="e">
        <f>SUM(#REF!)-#REF!</f>
        <v>#REF!</v>
      </c>
      <c r="I34" s="331" t="e">
        <f>SUM(#REF!)-#REF!</f>
        <v>#REF!</v>
      </c>
      <c r="J34" s="331" t="e">
        <f>SUM(#REF!)-#REF!</f>
        <v>#REF!</v>
      </c>
      <c r="K34" s="331" t="e">
        <f>SUM(#REF!)-#REF!</f>
        <v>#REF!</v>
      </c>
      <c r="L34" s="331" t="e">
        <f>SUM(#REF!)-#REF!</f>
        <v>#REF!</v>
      </c>
      <c r="M34" s="331" t="e">
        <f>SUM(#REF!)-#REF!</f>
        <v>#REF!</v>
      </c>
      <c r="N34" s="331" t="e">
        <f>SUM(#REF!)-#REF!</f>
        <v>#REF!</v>
      </c>
      <c r="O34" s="331" t="e">
        <f>SUM(#REF!)-#REF!</f>
        <v>#REF!</v>
      </c>
      <c r="P34" s="331" t="e">
        <f>SUM(#REF!)-#REF!</f>
        <v>#REF!</v>
      </c>
      <c r="Q34" s="331" t="e">
        <f>SUM(#REF!)-#REF!</f>
        <v>#REF!</v>
      </c>
      <c r="R34" s="331" t="e">
        <f>SUM(#REF!)-#REF!</f>
        <v>#REF!</v>
      </c>
      <c r="S34" s="331" t="e">
        <f>SUM(#REF!)-#REF!</f>
        <v>#REF!</v>
      </c>
      <c r="T34" s="331" t="e">
        <f>SUM(#REF!)-#REF!</f>
        <v>#REF!</v>
      </c>
      <c r="U34" s="331" t="e">
        <f>SUM(#REF!)-#REF!</f>
        <v>#REF!</v>
      </c>
      <c r="V34" s="331" t="e">
        <f>SUM(#REF!)-#REF!</f>
        <v>#REF!</v>
      </c>
      <c r="W34" s="331" t="e">
        <f>SUM(#REF!)-#REF!</f>
        <v>#REF!</v>
      </c>
      <c r="X34" s="331" t="e">
        <f>SUM(#REF!)-#REF!</f>
        <v>#REF!</v>
      </c>
      <c r="Y34" s="331" t="e">
        <f>SUM(#REF!)-#REF!</f>
        <v>#REF!</v>
      </c>
      <c r="Z34" s="331" t="e">
        <f>SUM(#REF!)-#REF!</f>
        <v>#REF!</v>
      </c>
      <c r="AA34" s="331" t="e">
        <f>SUM(#REF!)-#REF!</f>
        <v>#REF!</v>
      </c>
      <c r="AB34" s="331" t="e">
        <f>SUM(#REF!)-#REF!</f>
        <v>#REF!</v>
      </c>
      <c r="AC34" s="331" t="e">
        <f>SUM(#REF!)-#REF!</f>
        <v>#REF!</v>
      </c>
      <c r="AD34" s="331" t="e">
        <f>SUM(#REF!)-#REF!</f>
        <v>#REF!</v>
      </c>
      <c r="AE34" s="331" t="e">
        <f>SUM(#REF!)-#REF!</f>
        <v>#REF!</v>
      </c>
      <c r="AF34" s="331" t="e">
        <f>SUM(#REF!)-#REF!</f>
        <v>#REF!</v>
      </c>
      <c r="AG34" s="331" t="e">
        <f>SUM(#REF!)-#REF!</f>
        <v>#REF!</v>
      </c>
      <c r="AH34" s="331" t="e">
        <f>SUM(#REF!)-#REF!</f>
        <v>#REF!</v>
      </c>
      <c r="AI34" s="331" t="e">
        <f>SUM(#REF!)-#REF!</f>
        <v>#REF!</v>
      </c>
      <c r="AJ34" s="331" t="e">
        <f>SUM(#REF!)-#REF!</f>
        <v>#REF!</v>
      </c>
      <c r="AK34" s="331" t="e">
        <f>SUM(#REF!)-#REF!</f>
        <v>#REF!</v>
      </c>
      <c r="AL34" s="331" t="e">
        <f>SUM(#REF!)-#REF!</f>
        <v>#REF!</v>
      </c>
      <c r="AM34" s="331" t="e">
        <f>SUM(#REF!)-#REF!</f>
        <v>#REF!</v>
      </c>
      <c r="AN34" s="331" t="e">
        <f>SUM(#REF!)-#REF!</f>
        <v>#REF!</v>
      </c>
      <c r="AO34" s="331" t="e">
        <f>SUM(#REF!)-#REF!</f>
        <v>#REF!</v>
      </c>
      <c r="AP34" s="331" t="e">
        <f>SUM(#REF!)-#REF!</f>
        <v>#REF!</v>
      </c>
      <c r="AQ34" s="331" t="e">
        <f>SUM(#REF!)-#REF!</f>
        <v>#REF!</v>
      </c>
      <c r="AR34" s="331" t="e">
        <f>SUM(#REF!)-#REF!</f>
        <v>#REF!</v>
      </c>
      <c r="AS34" s="331" t="e">
        <f>SUM(#REF!)-#REF!</f>
        <v>#REF!</v>
      </c>
      <c r="AT34" s="331" t="e">
        <f>SUM(#REF!)-#REF!</f>
        <v>#REF!</v>
      </c>
      <c r="AU34" s="331" t="e">
        <f>SUM(#REF!)-#REF!</f>
        <v>#REF!</v>
      </c>
      <c r="AV34" s="331" t="e">
        <f>SUM(#REF!)-#REF!</f>
        <v>#REF!</v>
      </c>
      <c r="AW34" s="331" t="e">
        <f>SUM(#REF!)-#REF!</f>
        <v>#REF!</v>
      </c>
      <c r="AX34" s="331" t="e">
        <f>SUM(#REF!)-#REF!</f>
        <v>#REF!</v>
      </c>
      <c r="AY34" s="331" t="e">
        <f>SUM(#REF!)-#REF!</f>
        <v>#REF!</v>
      </c>
      <c r="AZ34" s="331" t="e">
        <f>SUM(#REF!)-#REF!</f>
        <v>#REF!</v>
      </c>
      <c r="BA34" s="331" t="e">
        <f>SUM(#REF!)-#REF!</f>
        <v>#REF!</v>
      </c>
      <c r="BB34" s="331" t="e">
        <f>SUM(#REF!)-#REF!</f>
        <v>#REF!</v>
      </c>
      <c r="BC34" s="331" t="e">
        <f>SUM(#REF!)-#REF!</f>
        <v>#REF!</v>
      </c>
      <c r="BD34" s="331" t="e">
        <f>SUM(#REF!)-#REF!</f>
        <v>#REF!</v>
      </c>
      <c r="BE34" s="331" t="e">
        <f>SUM(#REF!)-#REF!</f>
        <v>#REF!</v>
      </c>
    </row>
    <row r="35" spans="1:57" s="324" customFormat="1"/>
    <row r="36" spans="1:57" s="324" customFormat="1"/>
    <row r="37" spans="1:57" s="324" customFormat="1"/>
  </sheetData>
  <conditionalFormatting sqref="B6:BE34">
    <cfRule type="cellIs" dxfId="19" priority="3" operator="lessThan">
      <formula>-0.5</formula>
    </cfRule>
    <cfRule type="cellIs" dxfId="18" priority="4" operator="greaterThan">
      <formula>0.5</formula>
    </cfRule>
  </conditionalFormatting>
  <pageMargins left="0.24" right="0.24" top="0.45" bottom="0.130416535433071" header="0.45" footer="0.1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F2F3F-E7E2-4618-AF8D-C5CC83B6F4E1}">
  <sheetPr>
    <tabColor rgb="FFFFFF00"/>
  </sheetPr>
  <dimension ref="A1:BE26"/>
  <sheetViews>
    <sheetView showGridLines="0" workbookViewId="0" xr3:uid="{13D58553-01BB-534C-B708-E854E5D07DDE}">
      <pane xSplit="1" ySplit="4" topLeftCell="B5" activePane="bottomRight" state="frozen"/>
      <selection pane="bottomRight" activeCell="BG22" sqref="BG22"/>
      <selection pane="bottomLeft" activeCell="BG22" sqref="BG22"/>
      <selection pane="topRight" activeCell="BG22" sqref="BG22"/>
    </sheetView>
  </sheetViews>
  <sheetFormatPr defaultColWidth="9.1640625" defaultRowHeight="14.45"/>
  <cols>
    <col min="1" max="1" width="54.6640625" style="4" customWidth="1"/>
    <col min="2" max="57" width="11.83203125" style="4" customWidth="1"/>
    <col min="58" max="58" width="0.5" style="4" customWidth="1"/>
    <col min="59" max="16384" width="9.1640625" style="4"/>
  </cols>
  <sheetData>
    <row r="1" spans="1:57" ht="15">
      <c r="A1" s="323" t="s">
        <v>227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3" t="s">
        <v>242</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
      <c r="A3" s="325" t="s">
        <v>243</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t="s">
        <v>182</v>
      </c>
      <c r="C5" s="11" t="s">
        <v>182</v>
      </c>
      <c r="D5" s="11" t="s">
        <v>182</v>
      </c>
      <c r="E5" s="11" t="s">
        <v>182</v>
      </c>
      <c r="F5" s="11" t="s">
        <v>182</v>
      </c>
      <c r="G5" s="11" t="s">
        <v>182</v>
      </c>
      <c r="H5" s="11" t="s">
        <v>182</v>
      </c>
      <c r="I5" s="11" t="s">
        <v>182</v>
      </c>
      <c r="J5" s="11" t="s">
        <v>182</v>
      </c>
      <c r="K5" s="11" t="s">
        <v>182</v>
      </c>
      <c r="L5" s="11" t="s">
        <v>182</v>
      </c>
      <c r="M5" s="11" t="s">
        <v>182</v>
      </c>
      <c r="N5" s="11" t="s">
        <v>182</v>
      </c>
      <c r="O5" s="11" t="s">
        <v>182</v>
      </c>
      <c r="P5" s="11" t="s">
        <v>182</v>
      </c>
      <c r="Q5" s="11" t="s">
        <v>182</v>
      </c>
      <c r="R5" s="11" t="s">
        <v>182</v>
      </c>
      <c r="S5" s="11" t="s">
        <v>182</v>
      </c>
      <c r="T5" s="11" t="s">
        <v>182</v>
      </c>
      <c r="U5" s="11" t="s">
        <v>182</v>
      </c>
      <c r="V5" s="11" t="s">
        <v>182</v>
      </c>
      <c r="W5" s="11" t="s">
        <v>182</v>
      </c>
      <c r="X5" s="11" t="s">
        <v>182</v>
      </c>
      <c r="Y5" s="11" t="s">
        <v>182</v>
      </c>
      <c r="Z5" s="11" t="s">
        <v>182</v>
      </c>
      <c r="AA5" s="11" t="s">
        <v>182</v>
      </c>
      <c r="AB5" s="11" t="s">
        <v>182</v>
      </c>
      <c r="AC5" s="11" t="s">
        <v>182</v>
      </c>
      <c r="AD5" s="11" t="s">
        <v>182</v>
      </c>
      <c r="AE5" s="11" t="s">
        <v>182</v>
      </c>
      <c r="AF5" s="11" t="s">
        <v>182</v>
      </c>
      <c r="AG5" s="11" t="s">
        <v>182</v>
      </c>
      <c r="AH5" s="11" t="s">
        <v>182</v>
      </c>
      <c r="AI5" s="11" t="s">
        <v>182</v>
      </c>
      <c r="AJ5" s="11" t="s">
        <v>182</v>
      </c>
      <c r="AK5" s="11" t="s">
        <v>182</v>
      </c>
      <c r="AL5" s="11" t="s">
        <v>182</v>
      </c>
      <c r="AM5" s="11" t="s">
        <v>182</v>
      </c>
      <c r="AN5" s="11" t="s">
        <v>182</v>
      </c>
      <c r="AO5" s="11" t="s">
        <v>182</v>
      </c>
      <c r="AP5" s="11" t="s">
        <v>182</v>
      </c>
      <c r="AQ5" s="11" t="s">
        <v>182</v>
      </c>
      <c r="AR5" s="11" t="s">
        <v>182</v>
      </c>
      <c r="AS5" s="11" t="s">
        <v>182</v>
      </c>
      <c r="AT5" s="11" t="s">
        <v>182</v>
      </c>
      <c r="AU5" s="11" t="s">
        <v>182</v>
      </c>
      <c r="AV5" s="11" t="s">
        <v>182</v>
      </c>
      <c r="AW5" s="11" t="s">
        <v>182</v>
      </c>
      <c r="AX5" s="11" t="s">
        <v>182</v>
      </c>
      <c r="AY5" s="11" t="s">
        <v>182</v>
      </c>
      <c r="AZ5" s="11" t="s">
        <v>182</v>
      </c>
      <c r="BA5" s="11" t="s">
        <v>182</v>
      </c>
      <c r="BB5" s="11" t="s">
        <v>182</v>
      </c>
      <c r="BC5" s="11" t="s">
        <v>182</v>
      </c>
      <c r="BD5" s="11" t="s">
        <v>182</v>
      </c>
      <c r="BE5" s="11" t="s">
        <v>182</v>
      </c>
    </row>
    <row r="6" spans="1:57" s="328" customFormat="1">
      <c r="A6" s="326" t="s">
        <v>222</v>
      </c>
      <c r="B6" s="327" t="e">
        <f>SUM(#REF!-#REF!)-#REF!</f>
        <v>#REF!</v>
      </c>
      <c r="C6" s="327" t="e">
        <f>SUM(#REF!-#REF!)-#REF!</f>
        <v>#REF!</v>
      </c>
      <c r="D6" s="327" t="e">
        <f>SUM(#REF!-#REF!)-#REF!</f>
        <v>#REF!</v>
      </c>
      <c r="E6" s="327" t="e">
        <f>SUM(#REF!-#REF!)-#REF!</f>
        <v>#REF!</v>
      </c>
      <c r="F6" s="327" t="e">
        <f>SUM(#REF!-#REF!)-#REF!</f>
        <v>#REF!</v>
      </c>
      <c r="G6" s="327" t="e">
        <f>SUM(#REF!-#REF!)-#REF!</f>
        <v>#REF!</v>
      </c>
      <c r="H6" s="327" t="e">
        <f>SUM(#REF!-#REF!)-#REF!</f>
        <v>#REF!</v>
      </c>
      <c r="I6" s="327" t="e">
        <f>SUM(#REF!-#REF!)-#REF!</f>
        <v>#REF!</v>
      </c>
      <c r="J6" s="327" t="e">
        <f>SUM(#REF!-#REF!)-#REF!</f>
        <v>#REF!</v>
      </c>
      <c r="K6" s="327" t="e">
        <f>SUM(#REF!-#REF!)-#REF!</f>
        <v>#REF!</v>
      </c>
      <c r="L6" s="327" t="e">
        <f>SUM(#REF!-#REF!)-#REF!</f>
        <v>#REF!</v>
      </c>
      <c r="M6" s="327" t="e">
        <f>SUM(#REF!-#REF!)-#REF!</f>
        <v>#REF!</v>
      </c>
      <c r="N6" s="327" t="e">
        <f>SUM(#REF!-#REF!)-#REF!</f>
        <v>#REF!</v>
      </c>
      <c r="O6" s="327" t="e">
        <f>SUM(#REF!-#REF!)-#REF!</f>
        <v>#REF!</v>
      </c>
      <c r="P6" s="327" t="e">
        <f>SUM(#REF!-#REF!)-#REF!</f>
        <v>#REF!</v>
      </c>
      <c r="Q6" s="327" t="e">
        <f>SUM(#REF!-#REF!)-#REF!</f>
        <v>#REF!</v>
      </c>
      <c r="R6" s="327" t="e">
        <f>SUM(#REF!-#REF!)-#REF!</f>
        <v>#REF!</v>
      </c>
      <c r="S6" s="327" t="e">
        <f>SUM(#REF!-#REF!)-#REF!</f>
        <v>#REF!</v>
      </c>
      <c r="T6" s="327" t="e">
        <f>SUM(#REF!-#REF!)-#REF!</f>
        <v>#REF!</v>
      </c>
      <c r="U6" s="327" t="e">
        <f>SUM(#REF!-#REF!)-#REF!</f>
        <v>#REF!</v>
      </c>
      <c r="V6" s="327" t="e">
        <f>SUM(#REF!-#REF!)-#REF!</f>
        <v>#REF!</v>
      </c>
      <c r="W6" s="327" t="e">
        <f>SUM(#REF!-#REF!)-#REF!</f>
        <v>#REF!</v>
      </c>
      <c r="X6" s="327" t="e">
        <f>SUM(#REF!-#REF!)-#REF!</f>
        <v>#REF!</v>
      </c>
      <c r="Y6" s="327" t="e">
        <f>SUM(#REF!-#REF!)-#REF!</f>
        <v>#REF!</v>
      </c>
      <c r="Z6" s="327" t="e">
        <f>SUM(#REF!-#REF!)-#REF!</f>
        <v>#REF!</v>
      </c>
      <c r="AA6" s="327" t="e">
        <f>SUM(#REF!-#REF!)-#REF!</f>
        <v>#REF!</v>
      </c>
      <c r="AB6" s="327" t="e">
        <f>SUM(#REF!-#REF!)-#REF!</f>
        <v>#REF!</v>
      </c>
      <c r="AC6" s="327" t="e">
        <f>SUM(#REF!-#REF!)-#REF!</f>
        <v>#REF!</v>
      </c>
      <c r="AD6" s="327" t="e">
        <f>SUM(#REF!-#REF!)-#REF!</f>
        <v>#REF!</v>
      </c>
      <c r="AE6" s="327" t="e">
        <f>SUM(#REF!-#REF!)-#REF!</f>
        <v>#REF!</v>
      </c>
      <c r="AF6" s="327" t="e">
        <f>SUM(#REF!-#REF!)-#REF!</f>
        <v>#REF!</v>
      </c>
      <c r="AG6" s="327" t="e">
        <f>SUM(#REF!-#REF!)-#REF!</f>
        <v>#REF!</v>
      </c>
      <c r="AH6" s="327" t="e">
        <f>SUM(#REF!-#REF!)-#REF!</f>
        <v>#REF!</v>
      </c>
      <c r="AI6" s="327" t="e">
        <f>SUM(#REF!-#REF!)-#REF!</f>
        <v>#REF!</v>
      </c>
      <c r="AJ6" s="327" t="e">
        <f>SUM(#REF!-#REF!)-#REF!</f>
        <v>#REF!</v>
      </c>
      <c r="AK6" s="327" t="e">
        <f>SUM(#REF!-#REF!)-#REF!</f>
        <v>#REF!</v>
      </c>
      <c r="AL6" s="327" t="e">
        <f>SUM(#REF!-#REF!)-#REF!</f>
        <v>#REF!</v>
      </c>
      <c r="AM6" s="327" t="e">
        <f>SUM(#REF!-#REF!)-#REF!</f>
        <v>#REF!</v>
      </c>
      <c r="AN6" s="327" t="e">
        <f>SUM(#REF!-#REF!)-#REF!</f>
        <v>#REF!</v>
      </c>
      <c r="AO6" s="327" t="e">
        <f>SUM(#REF!-#REF!)-#REF!</f>
        <v>#REF!</v>
      </c>
      <c r="AP6" s="327" t="e">
        <f>SUM(#REF!-#REF!)-#REF!</f>
        <v>#REF!</v>
      </c>
      <c r="AQ6" s="327" t="e">
        <f>SUM(#REF!-#REF!)-#REF!</f>
        <v>#REF!</v>
      </c>
      <c r="AR6" s="327" t="e">
        <f>SUM(#REF!-#REF!)-#REF!</f>
        <v>#REF!</v>
      </c>
      <c r="AS6" s="327" t="e">
        <f>SUM(#REF!-#REF!)-#REF!</f>
        <v>#REF!</v>
      </c>
      <c r="AT6" s="327" t="e">
        <f>SUM(#REF!-#REF!)-#REF!</f>
        <v>#REF!</v>
      </c>
      <c r="AU6" s="327" t="e">
        <f>SUM(#REF!-#REF!)-#REF!</f>
        <v>#REF!</v>
      </c>
      <c r="AV6" s="327" t="e">
        <f>SUM(#REF!-#REF!)-#REF!</f>
        <v>#REF!</v>
      </c>
      <c r="AW6" s="327" t="e">
        <f>SUM(#REF!-#REF!)-#REF!</f>
        <v>#REF!</v>
      </c>
      <c r="AX6" s="327" t="e">
        <f>SUM(#REF!-#REF!)-#REF!</f>
        <v>#REF!</v>
      </c>
      <c r="AY6" s="327" t="e">
        <f>SUM(#REF!-#REF!)-#REF!</f>
        <v>#REF!</v>
      </c>
      <c r="AZ6" s="327" t="e">
        <f>SUM(#REF!-#REF!)-#REF!</f>
        <v>#REF!</v>
      </c>
      <c r="BA6" s="327" t="e">
        <f>SUM(#REF!-#REF!)-#REF!</f>
        <v>#REF!</v>
      </c>
      <c r="BB6" s="327" t="e">
        <f>SUM(#REF!-#REF!)-#REF!</f>
        <v>#REF!</v>
      </c>
      <c r="BC6" s="327" t="e">
        <f>SUM(#REF!-#REF!)-#REF!</f>
        <v>#REF!</v>
      </c>
      <c r="BD6" s="327" t="e">
        <f>SUM(#REF!-#REF!)-#REF!</f>
        <v>#REF!</v>
      </c>
      <c r="BE6" s="327" t="e">
        <f>SUM(#REF!-#REF!)-#REF!</f>
        <v>#REF!</v>
      </c>
    </row>
    <row r="7" spans="1:57" s="328" customFormat="1">
      <c r="A7" s="329" t="s">
        <v>151</v>
      </c>
      <c r="B7" s="330" t="e">
        <f>SUM(#REF!)-#REF!</f>
        <v>#REF!</v>
      </c>
      <c r="C7" s="330" t="e">
        <f>SUM(#REF!)-#REF!</f>
        <v>#REF!</v>
      </c>
      <c r="D7" s="330" t="e">
        <f>SUM(#REF!)-#REF!</f>
        <v>#REF!</v>
      </c>
      <c r="E7" s="330" t="e">
        <f>SUM(#REF!)-#REF!</f>
        <v>#REF!</v>
      </c>
      <c r="F7" s="330" t="e">
        <f>SUM(#REF!)-#REF!</f>
        <v>#REF!</v>
      </c>
      <c r="G7" s="330" t="e">
        <f>SUM(#REF!)-#REF!</f>
        <v>#REF!</v>
      </c>
      <c r="H7" s="330" t="e">
        <f>SUM(#REF!)-#REF!</f>
        <v>#REF!</v>
      </c>
      <c r="I7" s="330" t="e">
        <f>SUM(#REF!)-#REF!</f>
        <v>#REF!</v>
      </c>
      <c r="J7" s="330" t="e">
        <f>SUM(#REF!)-#REF!</f>
        <v>#REF!</v>
      </c>
      <c r="K7" s="330" t="e">
        <f>SUM(#REF!)-#REF!</f>
        <v>#REF!</v>
      </c>
      <c r="L7" s="330" t="e">
        <f>SUM(#REF!)-#REF!</f>
        <v>#REF!</v>
      </c>
      <c r="M7" s="330" t="e">
        <f>SUM(#REF!)-#REF!</f>
        <v>#REF!</v>
      </c>
      <c r="N7" s="330" t="e">
        <f>SUM(#REF!)-#REF!</f>
        <v>#REF!</v>
      </c>
      <c r="O7" s="330" t="e">
        <f>SUM(#REF!)-#REF!</f>
        <v>#REF!</v>
      </c>
      <c r="P7" s="330" t="e">
        <f>SUM(#REF!)-#REF!</f>
        <v>#REF!</v>
      </c>
      <c r="Q7" s="330" t="e">
        <f>SUM(#REF!)-#REF!</f>
        <v>#REF!</v>
      </c>
      <c r="R7" s="330" t="e">
        <f>SUM(#REF!)-#REF!</f>
        <v>#REF!</v>
      </c>
      <c r="S7" s="330" t="e">
        <f>SUM(#REF!)-#REF!</f>
        <v>#REF!</v>
      </c>
      <c r="T7" s="330" t="e">
        <f>SUM(#REF!)-#REF!</f>
        <v>#REF!</v>
      </c>
      <c r="U7" s="330" t="e">
        <f>SUM(#REF!)-#REF!</f>
        <v>#REF!</v>
      </c>
      <c r="V7" s="330" t="e">
        <f>SUM(#REF!)-#REF!</f>
        <v>#REF!</v>
      </c>
      <c r="W7" s="330" t="e">
        <f>SUM(#REF!)-#REF!</f>
        <v>#REF!</v>
      </c>
      <c r="X7" s="330" t="e">
        <f>SUM(#REF!)-#REF!</f>
        <v>#REF!</v>
      </c>
      <c r="Y7" s="330" t="e">
        <f>SUM(#REF!)-#REF!</f>
        <v>#REF!</v>
      </c>
      <c r="Z7" s="330" t="e">
        <f>SUM(#REF!)-#REF!</f>
        <v>#REF!</v>
      </c>
      <c r="AA7" s="330" t="e">
        <f>SUM(#REF!)-#REF!</f>
        <v>#REF!</v>
      </c>
      <c r="AB7" s="330" t="e">
        <f>SUM(#REF!)-#REF!</f>
        <v>#REF!</v>
      </c>
      <c r="AC7" s="330" t="e">
        <f>SUM(#REF!)-#REF!</f>
        <v>#REF!</v>
      </c>
      <c r="AD7" s="330" t="e">
        <f>SUM(#REF!)-#REF!</f>
        <v>#REF!</v>
      </c>
      <c r="AE7" s="330" t="e">
        <f>SUM(#REF!)-#REF!</f>
        <v>#REF!</v>
      </c>
      <c r="AF7" s="330" t="e">
        <f>SUM(#REF!)-#REF!</f>
        <v>#REF!</v>
      </c>
      <c r="AG7" s="330" t="e">
        <f>SUM(#REF!)-#REF!</f>
        <v>#REF!</v>
      </c>
      <c r="AH7" s="330" t="e">
        <f>SUM(#REF!)-#REF!</f>
        <v>#REF!</v>
      </c>
      <c r="AI7" s="330" t="e">
        <f>SUM(#REF!)-#REF!</f>
        <v>#REF!</v>
      </c>
      <c r="AJ7" s="330" t="e">
        <f>SUM(#REF!)-#REF!</f>
        <v>#REF!</v>
      </c>
      <c r="AK7" s="330" t="e">
        <f>SUM(#REF!)-#REF!</f>
        <v>#REF!</v>
      </c>
      <c r="AL7" s="330" t="e">
        <f>SUM(#REF!)-#REF!</f>
        <v>#REF!</v>
      </c>
      <c r="AM7" s="330" t="e">
        <f>SUM(#REF!)-#REF!</f>
        <v>#REF!</v>
      </c>
      <c r="AN7" s="330" t="e">
        <f>SUM(#REF!)-#REF!</f>
        <v>#REF!</v>
      </c>
      <c r="AO7" s="330" t="e">
        <f>SUM(#REF!)-#REF!</f>
        <v>#REF!</v>
      </c>
      <c r="AP7" s="330" t="e">
        <f>SUM(#REF!)-#REF!</f>
        <v>#REF!</v>
      </c>
      <c r="AQ7" s="330" t="e">
        <f>SUM(#REF!)-#REF!</f>
        <v>#REF!</v>
      </c>
      <c r="AR7" s="330" t="e">
        <f>SUM(#REF!)-#REF!</f>
        <v>#REF!</v>
      </c>
      <c r="AS7" s="330" t="e">
        <f>SUM(#REF!)-#REF!</f>
        <v>#REF!</v>
      </c>
      <c r="AT7" s="330" t="e">
        <f>SUM(#REF!)-#REF!</f>
        <v>#REF!</v>
      </c>
      <c r="AU7" s="330" t="e">
        <f>SUM(#REF!)-#REF!</f>
        <v>#REF!</v>
      </c>
      <c r="AV7" s="330" t="e">
        <f>SUM(#REF!)-#REF!</f>
        <v>#REF!</v>
      </c>
      <c r="AW7" s="330" t="e">
        <f>SUM(#REF!)-#REF!</f>
        <v>#REF!</v>
      </c>
      <c r="AX7" s="330" t="e">
        <f>SUM(#REF!)-#REF!</f>
        <v>#REF!</v>
      </c>
      <c r="AY7" s="330" t="e">
        <f>SUM(#REF!)-#REF!</f>
        <v>#REF!</v>
      </c>
      <c r="AZ7" s="330" t="e">
        <f>SUM(#REF!)-#REF!</f>
        <v>#REF!</v>
      </c>
      <c r="BA7" s="330" t="e">
        <f>SUM(#REF!)-#REF!</f>
        <v>#REF!</v>
      </c>
      <c r="BB7" s="330" t="e">
        <f>SUM(#REF!)-#REF!</f>
        <v>#REF!</v>
      </c>
      <c r="BC7" s="330" t="e">
        <f>SUM(#REF!)-#REF!</f>
        <v>#REF!</v>
      </c>
      <c r="BD7" s="330" t="e">
        <f>SUM(#REF!)-#REF!</f>
        <v>#REF!</v>
      </c>
      <c r="BE7" s="330" t="e">
        <f>SUM(#REF!)-#REF!</f>
        <v>#REF!</v>
      </c>
    </row>
    <row r="8" spans="1:57" s="328" customFormat="1">
      <c r="A8" s="329" t="s">
        <v>178</v>
      </c>
      <c r="B8" s="330" t="e">
        <f>SUM(#REF!)-#REF!</f>
        <v>#REF!</v>
      </c>
      <c r="C8" s="330" t="e">
        <f>SUM(#REF!)-#REF!</f>
        <v>#REF!</v>
      </c>
      <c r="D8" s="330" t="e">
        <f>SUM(#REF!)-#REF!</f>
        <v>#REF!</v>
      </c>
      <c r="E8" s="330" t="e">
        <f>SUM(#REF!)-#REF!</f>
        <v>#REF!</v>
      </c>
      <c r="F8" s="330" t="e">
        <f>SUM(#REF!)-#REF!</f>
        <v>#REF!</v>
      </c>
      <c r="G8" s="330" t="e">
        <f>SUM(#REF!)-#REF!</f>
        <v>#REF!</v>
      </c>
      <c r="H8" s="330" t="e">
        <f>SUM(#REF!)-#REF!</f>
        <v>#REF!</v>
      </c>
      <c r="I8" s="330" t="e">
        <f>SUM(#REF!)-#REF!</f>
        <v>#REF!</v>
      </c>
      <c r="J8" s="330" t="e">
        <f>SUM(#REF!)-#REF!</f>
        <v>#REF!</v>
      </c>
      <c r="K8" s="330" t="e">
        <f>SUM(#REF!)-#REF!</f>
        <v>#REF!</v>
      </c>
      <c r="L8" s="330" t="e">
        <f>SUM(#REF!)-#REF!</f>
        <v>#REF!</v>
      </c>
      <c r="M8" s="330" t="e">
        <f>SUM(#REF!)-#REF!</f>
        <v>#REF!</v>
      </c>
      <c r="N8" s="330" t="e">
        <f>SUM(#REF!)-#REF!</f>
        <v>#REF!</v>
      </c>
      <c r="O8" s="330" t="e">
        <f>SUM(#REF!)-#REF!</f>
        <v>#REF!</v>
      </c>
      <c r="P8" s="330" t="e">
        <f>SUM(#REF!)-#REF!</f>
        <v>#REF!</v>
      </c>
      <c r="Q8" s="330" t="e">
        <f>SUM(#REF!)-#REF!</f>
        <v>#REF!</v>
      </c>
      <c r="R8" s="330" t="e">
        <f>SUM(#REF!)-#REF!</f>
        <v>#REF!</v>
      </c>
      <c r="S8" s="330" t="e">
        <f>SUM(#REF!)-#REF!</f>
        <v>#REF!</v>
      </c>
      <c r="T8" s="330" t="e">
        <f>SUM(#REF!)-#REF!</f>
        <v>#REF!</v>
      </c>
      <c r="U8" s="330" t="e">
        <f>SUM(#REF!)-#REF!</f>
        <v>#REF!</v>
      </c>
      <c r="V8" s="330" t="e">
        <f>SUM(#REF!)-#REF!</f>
        <v>#REF!</v>
      </c>
      <c r="W8" s="330" t="e">
        <f>SUM(#REF!)-#REF!</f>
        <v>#REF!</v>
      </c>
      <c r="X8" s="330" t="e">
        <f>SUM(#REF!)-#REF!</f>
        <v>#REF!</v>
      </c>
      <c r="Y8" s="330" t="e">
        <f>SUM(#REF!)-#REF!</f>
        <v>#REF!</v>
      </c>
      <c r="Z8" s="330" t="e">
        <f>SUM(#REF!)-#REF!</f>
        <v>#REF!</v>
      </c>
      <c r="AA8" s="330" t="e">
        <f>SUM(#REF!)-#REF!</f>
        <v>#REF!</v>
      </c>
      <c r="AB8" s="330" t="e">
        <f>SUM(#REF!)-#REF!</f>
        <v>#REF!</v>
      </c>
      <c r="AC8" s="330" t="e">
        <f>SUM(#REF!)-#REF!</f>
        <v>#REF!</v>
      </c>
      <c r="AD8" s="330" t="e">
        <f>SUM(#REF!)-#REF!</f>
        <v>#REF!</v>
      </c>
      <c r="AE8" s="330" t="e">
        <f>SUM(#REF!)-#REF!</f>
        <v>#REF!</v>
      </c>
      <c r="AF8" s="330" t="e">
        <f>SUM(#REF!)-#REF!</f>
        <v>#REF!</v>
      </c>
      <c r="AG8" s="330" t="e">
        <f>SUM(#REF!)-#REF!</f>
        <v>#REF!</v>
      </c>
      <c r="AH8" s="330" t="e">
        <f>SUM(#REF!)-#REF!</f>
        <v>#REF!</v>
      </c>
      <c r="AI8" s="330" t="e">
        <f>SUM(#REF!)-#REF!</f>
        <v>#REF!</v>
      </c>
      <c r="AJ8" s="330" t="e">
        <f>SUM(#REF!)-#REF!</f>
        <v>#REF!</v>
      </c>
      <c r="AK8" s="330" t="e">
        <f>SUM(#REF!)-#REF!</f>
        <v>#REF!</v>
      </c>
      <c r="AL8" s="330" t="e">
        <f>SUM(#REF!)-#REF!</f>
        <v>#REF!</v>
      </c>
      <c r="AM8" s="330" t="e">
        <f>SUM(#REF!)-#REF!</f>
        <v>#REF!</v>
      </c>
      <c r="AN8" s="330" t="e">
        <f>SUM(#REF!)-#REF!</f>
        <v>#REF!</v>
      </c>
      <c r="AO8" s="330" t="e">
        <f>SUM(#REF!)-#REF!</f>
        <v>#REF!</v>
      </c>
      <c r="AP8" s="330" t="e">
        <f>SUM(#REF!)-#REF!</f>
        <v>#REF!</v>
      </c>
      <c r="AQ8" s="330" t="e">
        <f>SUM(#REF!)-#REF!</f>
        <v>#REF!</v>
      </c>
      <c r="AR8" s="330" t="e">
        <f>SUM(#REF!)-#REF!</f>
        <v>#REF!</v>
      </c>
      <c r="AS8" s="330" t="e">
        <f>SUM(#REF!)-#REF!</f>
        <v>#REF!</v>
      </c>
      <c r="AT8" s="330" t="e">
        <f>SUM(#REF!)-#REF!</f>
        <v>#REF!</v>
      </c>
      <c r="AU8" s="330" t="e">
        <f>SUM(#REF!)-#REF!</f>
        <v>#REF!</v>
      </c>
      <c r="AV8" s="330" t="e">
        <f>SUM(#REF!)-#REF!</f>
        <v>#REF!</v>
      </c>
      <c r="AW8" s="330" t="e">
        <f>SUM(#REF!)-#REF!</f>
        <v>#REF!</v>
      </c>
      <c r="AX8" s="330" t="e">
        <f>SUM(#REF!)-#REF!</f>
        <v>#REF!</v>
      </c>
      <c r="AY8" s="330" t="e">
        <f>SUM(#REF!)-#REF!</f>
        <v>#REF!</v>
      </c>
      <c r="AZ8" s="330" t="e">
        <f>SUM(#REF!)-#REF!</f>
        <v>#REF!</v>
      </c>
      <c r="BA8" s="330" t="e">
        <f>SUM(#REF!)-#REF!</f>
        <v>#REF!</v>
      </c>
      <c r="BB8" s="330" t="e">
        <f>SUM(#REF!)-#REF!</f>
        <v>#REF!</v>
      </c>
      <c r="BC8" s="330" t="e">
        <f>SUM(#REF!)-#REF!</f>
        <v>#REF!</v>
      </c>
      <c r="BD8" s="330" t="e">
        <f>SUM(#REF!)-#REF!</f>
        <v>#REF!</v>
      </c>
      <c r="BE8" s="330" t="e">
        <f>SUM(#REF!)-#REF!</f>
        <v>#REF!</v>
      </c>
    </row>
    <row r="9" spans="1:57" s="328" customFormat="1">
      <c r="A9" s="332" t="s">
        <v>182</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row>
    <row r="10" spans="1:57" s="328" customFormat="1">
      <c r="A10" s="326" t="s">
        <v>223</v>
      </c>
      <c r="B10" s="327" t="e">
        <f>(#REF!-#REF!)-(#REF!-#REF!)</f>
        <v>#REF!</v>
      </c>
      <c r="C10" s="327" t="e">
        <f>(#REF!-#REF!)-(#REF!-#REF!)</f>
        <v>#REF!</v>
      </c>
      <c r="D10" s="327" t="e">
        <f>(#REF!-#REF!)-(#REF!-#REF!)</f>
        <v>#REF!</v>
      </c>
      <c r="E10" s="327" t="e">
        <f>(#REF!-#REF!)-(#REF!-#REF!)</f>
        <v>#REF!</v>
      </c>
      <c r="F10" s="327" t="e">
        <f>(#REF!-#REF!)-(#REF!-#REF!)</f>
        <v>#REF!</v>
      </c>
      <c r="G10" s="327" t="e">
        <f>(#REF!-#REF!)-(#REF!-#REF!)</f>
        <v>#REF!</v>
      </c>
      <c r="H10" s="327" t="e">
        <f>(#REF!-#REF!)-(#REF!-#REF!)</f>
        <v>#REF!</v>
      </c>
      <c r="I10" s="327" t="e">
        <f>(#REF!-#REF!)-(#REF!-#REF!)</f>
        <v>#REF!</v>
      </c>
      <c r="J10" s="327" t="e">
        <f>(#REF!-#REF!)-(#REF!-#REF!)</f>
        <v>#REF!</v>
      </c>
      <c r="K10" s="327" t="e">
        <f>(#REF!-#REF!)-(#REF!-#REF!)</f>
        <v>#REF!</v>
      </c>
      <c r="L10" s="327" t="e">
        <f>(#REF!-#REF!)-(#REF!-#REF!)</f>
        <v>#REF!</v>
      </c>
      <c r="M10" s="327" t="e">
        <f>(#REF!-#REF!)-(#REF!-#REF!)</f>
        <v>#REF!</v>
      </c>
      <c r="N10" s="327" t="e">
        <f>(#REF!-#REF!)-(#REF!-#REF!)</f>
        <v>#REF!</v>
      </c>
      <c r="O10" s="327" t="e">
        <f>(#REF!-#REF!)-(#REF!-#REF!)</f>
        <v>#REF!</v>
      </c>
      <c r="P10" s="327" t="e">
        <f>(#REF!-#REF!)-(#REF!-#REF!)</f>
        <v>#REF!</v>
      </c>
      <c r="Q10" s="327" t="e">
        <f>(#REF!-#REF!)-(#REF!-#REF!)</f>
        <v>#REF!</v>
      </c>
      <c r="R10" s="327" t="e">
        <f>(#REF!-#REF!)-(#REF!-#REF!)</f>
        <v>#REF!</v>
      </c>
      <c r="S10" s="327" t="e">
        <f>(#REF!-#REF!)-(#REF!-#REF!)</f>
        <v>#REF!</v>
      </c>
      <c r="T10" s="327" t="e">
        <f>(#REF!-#REF!)-(#REF!-#REF!)</f>
        <v>#REF!</v>
      </c>
      <c r="U10" s="327" t="e">
        <f>(#REF!-#REF!)-(#REF!-#REF!)</f>
        <v>#REF!</v>
      </c>
      <c r="V10" s="327" t="e">
        <f>(#REF!-#REF!)-(#REF!-#REF!)</f>
        <v>#REF!</v>
      </c>
      <c r="W10" s="327" t="e">
        <f>(#REF!-#REF!)-(#REF!-#REF!)</f>
        <v>#REF!</v>
      </c>
      <c r="X10" s="327" t="e">
        <f>(#REF!-#REF!)-(#REF!-#REF!)</f>
        <v>#REF!</v>
      </c>
      <c r="Y10" s="327" t="e">
        <f>(#REF!-#REF!)-(#REF!-#REF!)</f>
        <v>#REF!</v>
      </c>
      <c r="Z10" s="327" t="e">
        <f>(#REF!-#REF!)-(#REF!-#REF!)</f>
        <v>#REF!</v>
      </c>
      <c r="AA10" s="327" t="e">
        <f>(#REF!-#REF!)-(#REF!-#REF!)</f>
        <v>#REF!</v>
      </c>
      <c r="AB10" s="327" t="e">
        <f>(#REF!-#REF!)-(#REF!-#REF!)</f>
        <v>#REF!</v>
      </c>
      <c r="AC10" s="327" t="e">
        <f>(#REF!-#REF!)-(#REF!-#REF!)</f>
        <v>#REF!</v>
      </c>
      <c r="AD10" s="327" t="e">
        <f>(#REF!-#REF!)-(#REF!-#REF!)</f>
        <v>#REF!</v>
      </c>
      <c r="AE10" s="327" t="e">
        <f>(#REF!-#REF!)-(#REF!-#REF!)</f>
        <v>#REF!</v>
      </c>
      <c r="AF10" s="327" t="e">
        <f>(#REF!-#REF!)-(#REF!-#REF!)</f>
        <v>#REF!</v>
      </c>
      <c r="AG10" s="327" t="e">
        <f>(#REF!-#REF!)-(#REF!-#REF!)</f>
        <v>#REF!</v>
      </c>
      <c r="AH10" s="327" t="e">
        <f>(#REF!-#REF!)-(#REF!-#REF!)</f>
        <v>#REF!</v>
      </c>
      <c r="AI10" s="327" t="e">
        <f>(#REF!-#REF!)-(#REF!-#REF!)</f>
        <v>#REF!</v>
      </c>
      <c r="AJ10" s="327" t="e">
        <f>(#REF!-#REF!)-(#REF!-#REF!)</f>
        <v>#REF!</v>
      </c>
      <c r="AK10" s="327" t="e">
        <f>(#REF!-#REF!)-(#REF!-#REF!)</f>
        <v>#REF!</v>
      </c>
      <c r="AL10" s="327" t="e">
        <f>(#REF!-#REF!)-(#REF!-#REF!)</f>
        <v>#REF!</v>
      </c>
      <c r="AM10" s="327" t="e">
        <f>(#REF!-#REF!)-(#REF!-#REF!)</f>
        <v>#REF!</v>
      </c>
      <c r="AN10" s="327" t="e">
        <f>(#REF!-#REF!)-(#REF!-#REF!)</f>
        <v>#REF!</v>
      </c>
      <c r="AO10" s="327" t="e">
        <f>(#REF!-#REF!)-(#REF!-#REF!)</f>
        <v>#REF!</v>
      </c>
      <c r="AP10" s="327" t="e">
        <f>(#REF!-#REF!)-(#REF!-#REF!)</f>
        <v>#REF!</v>
      </c>
      <c r="AQ10" s="327" t="e">
        <f>(#REF!-#REF!)-(#REF!-#REF!)</f>
        <v>#REF!</v>
      </c>
      <c r="AR10" s="327" t="e">
        <f>(#REF!-#REF!)-(#REF!-#REF!)</f>
        <v>#REF!</v>
      </c>
      <c r="AS10" s="327" t="e">
        <f>(#REF!-#REF!)-(#REF!-#REF!)</f>
        <v>#REF!</v>
      </c>
      <c r="AT10" s="327" t="e">
        <f>(#REF!-#REF!)-(#REF!-#REF!)</f>
        <v>#REF!</v>
      </c>
      <c r="AU10" s="327" t="e">
        <f>(#REF!-#REF!)-(#REF!-#REF!)</f>
        <v>#REF!</v>
      </c>
      <c r="AV10" s="327" t="e">
        <f>(#REF!-#REF!)-(#REF!-#REF!)</f>
        <v>#REF!</v>
      </c>
      <c r="AW10" s="327" t="e">
        <f>(#REF!-#REF!)-(#REF!-#REF!)</f>
        <v>#REF!</v>
      </c>
      <c r="AX10" s="327" t="e">
        <f>(#REF!-#REF!)-(#REF!-#REF!)</f>
        <v>#REF!</v>
      </c>
      <c r="AY10" s="327" t="e">
        <f>(#REF!-#REF!)-(#REF!-#REF!)</f>
        <v>#REF!</v>
      </c>
      <c r="AZ10" s="327" t="e">
        <f>(#REF!-#REF!)-(#REF!-#REF!)</f>
        <v>#REF!</v>
      </c>
      <c r="BA10" s="327" t="e">
        <f>(#REF!-#REF!)-(#REF!-#REF!)</f>
        <v>#REF!</v>
      </c>
      <c r="BB10" s="327" t="e">
        <f>(#REF!-#REF!)-(#REF!-#REF!)</f>
        <v>#REF!</v>
      </c>
      <c r="BC10" s="327" t="e">
        <f>(#REF!-#REF!)-(#REF!-#REF!)</f>
        <v>#REF!</v>
      </c>
      <c r="BD10" s="327" t="e">
        <f>(#REF!-#REF!)-(#REF!-#REF!)</f>
        <v>#REF!</v>
      </c>
      <c r="BE10" s="327" t="e">
        <f>(#REF!-#REF!)-(#REF!-#REF!)</f>
        <v>#REF!</v>
      </c>
    </row>
    <row r="11" spans="1:57" s="328" customFormat="1">
      <c r="A11" s="329" t="s">
        <v>150</v>
      </c>
      <c r="B11" s="330" t="e">
        <f>SUM(#REF!)-#REF!</f>
        <v>#REF!</v>
      </c>
      <c r="C11" s="330" t="e">
        <f>SUM(#REF!)-#REF!</f>
        <v>#REF!</v>
      </c>
      <c r="D11" s="330" t="e">
        <f>SUM(#REF!)-#REF!</f>
        <v>#REF!</v>
      </c>
      <c r="E11" s="330" t="e">
        <f>SUM(#REF!)-#REF!</f>
        <v>#REF!</v>
      </c>
      <c r="F11" s="330" t="e">
        <f>SUM(#REF!)-#REF!</f>
        <v>#REF!</v>
      </c>
      <c r="G11" s="330" t="e">
        <f>SUM(#REF!)-#REF!</f>
        <v>#REF!</v>
      </c>
      <c r="H11" s="330" t="e">
        <f>SUM(#REF!)-#REF!</f>
        <v>#REF!</v>
      </c>
      <c r="I11" s="330" t="e">
        <f>SUM(#REF!)-#REF!</f>
        <v>#REF!</v>
      </c>
      <c r="J11" s="330" t="e">
        <f>SUM(#REF!)-#REF!</f>
        <v>#REF!</v>
      </c>
      <c r="K11" s="330" t="e">
        <f>SUM(#REF!)-#REF!</f>
        <v>#REF!</v>
      </c>
      <c r="L11" s="330" t="e">
        <f>SUM(#REF!)-#REF!</f>
        <v>#REF!</v>
      </c>
      <c r="M11" s="330" t="e">
        <f>SUM(#REF!)-#REF!</f>
        <v>#REF!</v>
      </c>
      <c r="N11" s="330" t="e">
        <f>SUM(#REF!)-#REF!</f>
        <v>#REF!</v>
      </c>
      <c r="O11" s="330" t="e">
        <f>SUM(#REF!)-#REF!</f>
        <v>#REF!</v>
      </c>
      <c r="P11" s="330" t="e">
        <f>SUM(#REF!)-#REF!</f>
        <v>#REF!</v>
      </c>
      <c r="Q11" s="330" t="e">
        <f>SUM(#REF!)-#REF!</f>
        <v>#REF!</v>
      </c>
      <c r="R11" s="330" t="e">
        <f>SUM(#REF!)-#REF!</f>
        <v>#REF!</v>
      </c>
      <c r="S11" s="330" t="e">
        <f>SUM(#REF!)-#REF!</f>
        <v>#REF!</v>
      </c>
      <c r="T11" s="330" t="e">
        <f>SUM(#REF!)-#REF!</f>
        <v>#REF!</v>
      </c>
      <c r="U11" s="330" t="e">
        <f>SUM(#REF!)-#REF!</f>
        <v>#REF!</v>
      </c>
      <c r="V11" s="330" t="e">
        <f>SUM(#REF!)-#REF!</f>
        <v>#REF!</v>
      </c>
      <c r="W11" s="330" t="e">
        <f>SUM(#REF!)-#REF!</f>
        <v>#REF!</v>
      </c>
      <c r="X11" s="330" t="e">
        <f>SUM(#REF!)-#REF!</f>
        <v>#REF!</v>
      </c>
      <c r="Y11" s="330" t="e">
        <f>SUM(#REF!)-#REF!</f>
        <v>#REF!</v>
      </c>
      <c r="Z11" s="330" t="e">
        <f>SUM(#REF!)-#REF!</f>
        <v>#REF!</v>
      </c>
      <c r="AA11" s="330" t="e">
        <f>SUM(#REF!)-#REF!</f>
        <v>#REF!</v>
      </c>
      <c r="AB11" s="330" t="e">
        <f>SUM(#REF!)-#REF!</f>
        <v>#REF!</v>
      </c>
      <c r="AC11" s="330" t="e">
        <f>SUM(#REF!)-#REF!</f>
        <v>#REF!</v>
      </c>
      <c r="AD11" s="330" t="e">
        <f>SUM(#REF!)-#REF!</f>
        <v>#REF!</v>
      </c>
      <c r="AE11" s="330" t="e">
        <f>SUM(#REF!)-#REF!</f>
        <v>#REF!</v>
      </c>
      <c r="AF11" s="330" t="e">
        <f>SUM(#REF!)-#REF!</f>
        <v>#REF!</v>
      </c>
      <c r="AG11" s="330" t="e">
        <f>SUM(#REF!)-#REF!</f>
        <v>#REF!</v>
      </c>
      <c r="AH11" s="330" t="e">
        <f>SUM(#REF!)-#REF!</f>
        <v>#REF!</v>
      </c>
      <c r="AI11" s="330" t="e">
        <f>SUM(#REF!)-#REF!</f>
        <v>#REF!</v>
      </c>
      <c r="AJ11" s="330" t="e">
        <f>SUM(#REF!)-#REF!</f>
        <v>#REF!</v>
      </c>
      <c r="AK11" s="330" t="e">
        <f>SUM(#REF!)-#REF!</f>
        <v>#REF!</v>
      </c>
      <c r="AL11" s="330" t="e">
        <f>SUM(#REF!)-#REF!</f>
        <v>#REF!</v>
      </c>
      <c r="AM11" s="330" t="e">
        <f>SUM(#REF!)-#REF!</f>
        <v>#REF!</v>
      </c>
      <c r="AN11" s="330" t="e">
        <f>SUM(#REF!)-#REF!</f>
        <v>#REF!</v>
      </c>
      <c r="AO11" s="330" t="e">
        <f>SUM(#REF!)-#REF!</f>
        <v>#REF!</v>
      </c>
      <c r="AP11" s="330" t="e">
        <f>SUM(#REF!)-#REF!</f>
        <v>#REF!</v>
      </c>
      <c r="AQ11" s="330" t="e">
        <f>SUM(#REF!)-#REF!</f>
        <v>#REF!</v>
      </c>
      <c r="AR11" s="330" t="e">
        <f>SUM(#REF!)-#REF!</f>
        <v>#REF!</v>
      </c>
      <c r="AS11" s="330" t="e">
        <f>SUM(#REF!)-#REF!</f>
        <v>#REF!</v>
      </c>
      <c r="AT11" s="330" t="e">
        <f>SUM(#REF!)-#REF!</f>
        <v>#REF!</v>
      </c>
      <c r="AU11" s="330" t="e">
        <f>SUM(#REF!)-#REF!</f>
        <v>#REF!</v>
      </c>
      <c r="AV11" s="330" t="e">
        <f>SUM(#REF!)-#REF!</f>
        <v>#REF!</v>
      </c>
      <c r="AW11" s="330" t="e">
        <f>SUM(#REF!)-#REF!</f>
        <v>#REF!</v>
      </c>
      <c r="AX11" s="330" t="e">
        <f>SUM(#REF!)-#REF!</f>
        <v>#REF!</v>
      </c>
      <c r="AY11" s="330" t="e">
        <f>SUM(#REF!)-#REF!</f>
        <v>#REF!</v>
      </c>
      <c r="AZ11" s="330" t="e">
        <f>SUM(#REF!)-#REF!</f>
        <v>#REF!</v>
      </c>
      <c r="BA11" s="330" t="e">
        <f>SUM(#REF!)-#REF!</f>
        <v>#REF!</v>
      </c>
      <c r="BB11" s="330" t="e">
        <f>SUM(#REF!)-#REF!</f>
        <v>#REF!</v>
      </c>
      <c r="BC11" s="330" t="e">
        <f>SUM(#REF!)-#REF!</f>
        <v>#REF!</v>
      </c>
      <c r="BD11" s="330" t="e">
        <f>SUM(#REF!)-#REF!</f>
        <v>#REF!</v>
      </c>
      <c r="BE11" s="330" t="e">
        <f>SUM(#REF!)-#REF!</f>
        <v>#REF!</v>
      </c>
    </row>
    <row r="12" spans="1:57" s="328" customFormat="1">
      <c r="A12" s="332" t="s">
        <v>157</v>
      </c>
      <c r="B12" s="331" t="e">
        <f>SUM(#REF!)-#REF!</f>
        <v>#REF!</v>
      </c>
      <c r="C12" s="331" t="e">
        <f>SUM(#REF!)-#REF!</f>
        <v>#REF!</v>
      </c>
      <c r="D12" s="331" t="e">
        <f>SUM(#REF!)-#REF!</f>
        <v>#REF!</v>
      </c>
      <c r="E12" s="331" t="e">
        <f>SUM(#REF!)-#REF!</f>
        <v>#REF!</v>
      </c>
      <c r="F12" s="331" t="e">
        <f>SUM(#REF!)-#REF!</f>
        <v>#REF!</v>
      </c>
      <c r="G12" s="331" t="e">
        <f>SUM(#REF!)-#REF!</f>
        <v>#REF!</v>
      </c>
      <c r="H12" s="331" t="e">
        <f>SUM(#REF!)-#REF!</f>
        <v>#REF!</v>
      </c>
      <c r="I12" s="331" t="e">
        <f>SUM(#REF!)-#REF!</f>
        <v>#REF!</v>
      </c>
      <c r="J12" s="331" t="e">
        <f>SUM(#REF!)-#REF!</f>
        <v>#REF!</v>
      </c>
      <c r="K12" s="331" t="e">
        <f>SUM(#REF!)-#REF!</f>
        <v>#REF!</v>
      </c>
      <c r="L12" s="331" t="e">
        <f>SUM(#REF!)-#REF!</f>
        <v>#REF!</v>
      </c>
      <c r="M12" s="331" t="e">
        <f>SUM(#REF!)-#REF!</f>
        <v>#REF!</v>
      </c>
      <c r="N12" s="331" t="e">
        <f>SUM(#REF!)-#REF!</f>
        <v>#REF!</v>
      </c>
      <c r="O12" s="331" t="e">
        <f>SUM(#REF!)-#REF!</f>
        <v>#REF!</v>
      </c>
      <c r="P12" s="331" t="e">
        <f>SUM(#REF!)-#REF!</f>
        <v>#REF!</v>
      </c>
      <c r="Q12" s="331" t="e">
        <f>SUM(#REF!)-#REF!</f>
        <v>#REF!</v>
      </c>
      <c r="R12" s="331" t="e">
        <f>SUM(#REF!)-#REF!</f>
        <v>#REF!</v>
      </c>
      <c r="S12" s="331" t="e">
        <f>SUM(#REF!)-#REF!</f>
        <v>#REF!</v>
      </c>
      <c r="T12" s="331" t="e">
        <f>SUM(#REF!)-#REF!</f>
        <v>#REF!</v>
      </c>
      <c r="U12" s="331" t="e">
        <f>SUM(#REF!)-#REF!</f>
        <v>#REF!</v>
      </c>
      <c r="V12" s="331" t="e">
        <f>SUM(#REF!)-#REF!</f>
        <v>#REF!</v>
      </c>
      <c r="W12" s="331" t="e">
        <f>SUM(#REF!)-#REF!</f>
        <v>#REF!</v>
      </c>
      <c r="X12" s="331" t="e">
        <f>SUM(#REF!)-#REF!</f>
        <v>#REF!</v>
      </c>
      <c r="Y12" s="331" t="e">
        <f>SUM(#REF!)-#REF!</f>
        <v>#REF!</v>
      </c>
      <c r="Z12" s="331" t="e">
        <f>SUM(#REF!)-#REF!</f>
        <v>#REF!</v>
      </c>
      <c r="AA12" s="331" t="e">
        <f>SUM(#REF!)-#REF!</f>
        <v>#REF!</v>
      </c>
      <c r="AB12" s="331" t="e">
        <f>SUM(#REF!)-#REF!</f>
        <v>#REF!</v>
      </c>
      <c r="AC12" s="331" t="e">
        <f>SUM(#REF!)-#REF!</f>
        <v>#REF!</v>
      </c>
      <c r="AD12" s="331" t="e">
        <f>SUM(#REF!)-#REF!</f>
        <v>#REF!</v>
      </c>
      <c r="AE12" s="331" t="e">
        <f>SUM(#REF!)-#REF!</f>
        <v>#REF!</v>
      </c>
      <c r="AF12" s="331" t="e">
        <f>SUM(#REF!)-#REF!</f>
        <v>#REF!</v>
      </c>
      <c r="AG12" s="331" t="e">
        <f>SUM(#REF!)-#REF!</f>
        <v>#REF!</v>
      </c>
      <c r="AH12" s="331" t="e">
        <f>SUM(#REF!)-#REF!</f>
        <v>#REF!</v>
      </c>
      <c r="AI12" s="331" t="e">
        <f>SUM(#REF!)-#REF!</f>
        <v>#REF!</v>
      </c>
      <c r="AJ12" s="331" t="e">
        <f>SUM(#REF!)-#REF!</f>
        <v>#REF!</v>
      </c>
      <c r="AK12" s="331" t="e">
        <f>SUM(#REF!)-#REF!</f>
        <v>#REF!</v>
      </c>
      <c r="AL12" s="331" t="e">
        <f>SUM(#REF!)-#REF!</f>
        <v>#REF!</v>
      </c>
      <c r="AM12" s="331" t="e">
        <f>SUM(#REF!)-#REF!</f>
        <v>#REF!</v>
      </c>
      <c r="AN12" s="331" t="e">
        <f>SUM(#REF!)-#REF!</f>
        <v>#REF!</v>
      </c>
      <c r="AO12" s="331" t="e">
        <f>SUM(#REF!)-#REF!</f>
        <v>#REF!</v>
      </c>
      <c r="AP12" s="331" t="e">
        <f>SUM(#REF!)-#REF!</f>
        <v>#REF!</v>
      </c>
      <c r="AQ12" s="331" t="e">
        <f>SUM(#REF!)-#REF!</f>
        <v>#REF!</v>
      </c>
      <c r="AR12" s="331" t="e">
        <f>SUM(#REF!)-#REF!</f>
        <v>#REF!</v>
      </c>
      <c r="AS12" s="331" t="e">
        <f>SUM(#REF!)-#REF!</f>
        <v>#REF!</v>
      </c>
      <c r="AT12" s="331" t="e">
        <f>SUM(#REF!)-#REF!</f>
        <v>#REF!</v>
      </c>
      <c r="AU12" s="331" t="e">
        <f>SUM(#REF!)-#REF!</f>
        <v>#REF!</v>
      </c>
      <c r="AV12" s="331" t="e">
        <f>SUM(#REF!)-#REF!</f>
        <v>#REF!</v>
      </c>
      <c r="AW12" s="331" t="e">
        <f>SUM(#REF!)-#REF!</f>
        <v>#REF!</v>
      </c>
      <c r="AX12" s="331" t="e">
        <f>SUM(#REF!)-#REF!</f>
        <v>#REF!</v>
      </c>
      <c r="AY12" s="331" t="e">
        <f>SUM(#REF!)-#REF!</f>
        <v>#REF!</v>
      </c>
      <c r="AZ12" s="331" t="e">
        <f>SUM(#REF!)-#REF!</f>
        <v>#REF!</v>
      </c>
      <c r="BA12" s="331" t="e">
        <f>SUM(#REF!)-#REF!</f>
        <v>#REF!</v>
      </c>
      <c r="BB12" s="331" t="e">
        <f>SUM(#REF!)-#REF!</f>
        <v>#REF!</v>
      </c>
      <c r="BC12" s="331" t="e">
        <f>SUM(#REF!)-#REF!</f>
        <v>#REF!</v>
      </c>
      <c r="BD12" s="331" t="e">
        <f>SUM(#REF!)-#REF!</f>
        <v>#REF!</v>
      </c>
      <c r="BE12" s="331" t="e">
        <f>SUM(#REF!)-#REF!</f>
        <v>#REF!</v>
      </c>
    </row>
    <row r="13" spans="1:57" s="328" customFormat="1">
      <c r="A13" s="329" t="s">
        <v>154</v>
      </c>
      <c r="B13" s="330" t="e">
        <f>SUM(#REF!)-#REF!</f>
        <v>#REF!</v>
      </c>
      <c r="C13" s="330" t="e">
        <f>SUM(#REF!)-#REF!</f>
        <v>#REF!</v>
      </c>
      <c r="D13" s="330" t="e">
        <f>SUM(#REF!)-#REF!</f>
        <v>#REF!</v>
      </c>
      <c r="E13" s="330" t="e">
        <f>SUM(#REF!)-#REF!</f>
        <v>#REF!</v>
      </c>
      <c r="F13" s="330" t="e">
        <f>SUM(#REF!)-#REF!</f>
        <v>#REF!</v>
      </c>
      <c r="G13" s="330" t="e">
        <f>SUM(#REF!)-#REF!</f>
        <v>#REF!</v>
      </c>
      <c r="H13" s="330" t="e">
        <f>SUM(#REF!)-#REF!</f>
        <v>#REF!</v>
      </c>
      <c r="I13" s="330" t="e">
        <f>SUM(#REF!)-#REF!</f>
        <v>#REF!</v>
      </c>
      <c r="J13" s="330" t="e">
        <f>SUM(#REF!)-#REF!</f>
        <v>#REF!</v>
      </c>
      <c r="K13" s="330" t="e">
        <f>SUM(#REF!)-#REF!</f>
        <v>#REF!</v>
      </c>
      <c r="L13" s="330" t="e">
        <f>SUM(#REF!)-#REF!</f>
        <v>#REF!</v>
      </c>
      <c r="M13" s="330" t="e">
        <f>SUM(#REF!)-#REF!</f>
        <v>#REF!</v>
      </c>
      <c r="N13" s="330" t="e">
        <f>SUM(#REF!)-#REF!</f>
        <v>#REF!</v>
      </c>
      <c r="O13" s="330" t="e">
        <f>SUM(#REF!)-#REF!</f>
        <v>#REF!</v>
      </c>
      <c r="P13" s="330" t="e">
        <f>SUM(#REF!)-#REF!</f>
        <v>#REF!</v>
      </c>
      <c r="Q13" s="330" t="e">
        <f>SUM(#REF!)-#REF!</f>
        <v>#REF!</v>
      </c>
      <c r="R13" s="330" t="e">
        <f>SUM(#REF!)-#REF!</f>
        <v>#REF!</v>
      </c>
      <c r="S13" s="330" t="e">
        <f>SUM(#REF!)-#REF!</f>
        <v>#REF!</v>
      </c>
      <c r="T13" s="330" t="e">
        <f>SUM(#REF!)-#REF!</f>
        <v>#REF!</v>
      </c>
      <c r="U13" s="330" t="e">
        <f>SUM(#REF!)-#REF!</f>
        <v>#REF!</v>
      </c>
      <c r="V13" s="330" t="e">
        <f>SUM(#REF!)-#REF!</f>
        <v>#REF!</v>
      </c>
      <c r="W13" s="330" t="e">
        <f>SUM(#REF!)-#REF!</f>
        <v>#REF!</v>
      </c>
      <c r="X13" s="330" t="e">
        <f>SUM(#REF!)-#REF!</f>
        <v>#REF!</v>
      </c>
      <c r="Y13" s="330" t="e">
        <f>SUM(#REF!)-#REF!</f>
        <v>#REF!</v>
      </c>
      <c r="Z13" s="330" t="e">
        <f>SUM(#REF!)-#REF!</f>
        <v>#REF!</v>
      </c>
      <c r="AA13" s="330" t="e">
        <f>SUM(#REF!)-#REF!</f>
        <v>#REF!</v>
      </c>
      <c r="AB13" s="330" t="e">
        <f>SUM(#REF!)-#REF!</f>
        <v>#REF!</v>
      </c>
      <c r="AC13" s="330" t="e">
        <f>SUM(#REF!)-#REF!</f>
        <v>#REF!</v>
      </c>
      <c r="AD13" s="330" t="e">
        <f>SUM(#REF!)-#REF!</f>
        <v>#REF!</v>
      </c>
      <c r="AE13" s="330" t="e">
        <f>SUM(#REF!)-#REF!</f>
        <v>#REF!</v>
      </c>
      <c r="AF13" s="330" t="e">
        <f>SUM(#REF!)-#REF!</f>
        <v>#REF!</v>
      </c>
      <c r="AG13" s="330" t="e">
        <f>SUM(#REF!)-#REF!</f>
        <v>#REF!</v>
      </c>
      <c r="AH13" s="330" t="e">
        <f>SUM(#REF!)-#REF!</f>
        <v>#REF!</v>
      </c>
      <c r="AI13" s="330" t="e">
        <f>SUM(#REF!)-#REF!</f>
        <v>#REF!</v>
      </c>
      <c r="AJ13" s="330" t="e">
        <f>SUM(#REF!)-#REF!</f>
        <v>#REF!</v>
      </c>
      <c r="AK13" s="330" t="e">
        <f>SUM(#REF!)-#REF!</f>
        <v>#REF!</v>
      </c>
      <c r="AL13" s="330" t="e">
        <f>SUM(#REF!)-#REF!</f>
        <v>#REF!</v>
      </c>
      <c r="AM13" s="330" t="e">
        <f>SUM(#REF!)-#REF!</f>
        <v>#REF!</v>
      </c>
      <c r="AN13" s="330" t="e">
        <f>SUM(#REF!)-#REF!</f>
        <v>#REF!</v>
      </c>
      <c r="AO13" s="330" t="e">
        <f>SUM(#REF!)-#REF!</f>
        <v>#REF!</v>
      </c>
      <c r="AP13" s="330" t="e">
        <f>SUM(#REF!)-#REF!</f>
        <v>#REF!</v>
      </c>
      <c r="AQ13" s="330" t="e">
        <f>SUM(#REF!)-#REF!</f>
        <v>#REF!</v>
      </c>
      <c r="AR13" s="330" t="e">
        <f>SUM(#REF!)-#REF!</f>
        <v>#REF!</v>
      </c>
      <c r="AS13" s="330" t="e">
        <f>SUM(#REF!)-#REF!</f>
        <v>#REF!</v>
      </c>
      <c r="AT13" s="330" t="e">
        <f>SUM(#REF!)-#REF!</f>
        <v>#REF!</v>
      </c>
      <c r="AU13" s="330" t="e">
        <f>SUM(#REF!)-#REF!</f>
        <v>#REF!</v>
      </c>
      <c r="AV13" s="330" t="e">
        <f>SUM(#REF!)-#REF!</f>
        <v>#REF!</v>
      </c>
      <c r="AW13" s="330" t="e">
        <f>SUM(#REF!)-#REF!</f>
        <v>#REF!</v>
      </c>
      <c r="AX13" s="330" t="e">
        <f>SUM(#REF!)-#REF!</f>
        <v>#REF!</v>
      </c>
      <c r="AY13" s="330" t="e">
        <f>SUM(#REF!)-#REF!</f>
        <v>#REF!</v>
      </c>
      <c r="AZ13" s="330" t="e">
        <f>SUM(#REF!)-#REF!</f>
        <v>#REF!</v>
      </c>
      <c r="BA13" s="330" t="e">
        <f>SUM(#REF!)-#REF!</f>
        <v>#REF!</v>
      </c>
      <c r="BB13" s="330" t="e">
        <f>SUM(#REF!)-#REF!</f>
        <v>#REF!</v>
      </c>
      <c r="BC13" s="330" t="e">
        <f>SUM(#REF!)-#REF!</f>
        <v>#REF!</v>
      </c>
      <c r="BD13" s="330" t="e">
        <f>SUM(#REF!)-#REF!</f>
        <v>#REF!</v>
      </c>
      <c r="BE13" s="330" t="e">
        <f>SUM(#REF!)-#REF!</f>
        <v>#REF!</v>
      </c>
    </row>
    <row r="14" spans="1:57" s="328" customFormat="1">
      <c r="A14" s="332" t="s">
        <v>157</v>
      </c>
      <c r="B14" s="331" t="e">
        <f>SUM(#REF!)-#REF!</f>
        <v>#REF!</v>
      </c>
      <c r="C14" s="331" t="e">
        <f>SUM(#REF!)-#REF!</f>
        <v>#REF!</v>
      </c>
      <c r="D14" s="331" t="e">
        <f>SUM(#REF!)-#REF!</f>
        <v>#REF!</v>
      </c>
      <c r="E14" s="331" t="e">
        <f>SUM(#REF!)-#REF!</f>
        <v>#REF!</v>
      </c>
      <c r="F14" s="331" t="e">
        <f>SUM(#REF!)-#REF!</f>
        <v>#REF!</v>
      </c>
      <c r="G14" s="331" t="e">
        <f>SUM(#REF!)-#REF!</f>
        <v>#REF!</v>
      </c>
      <c r="H14" s="331" t="e">
        <f>SUM(#REF!)-#REF!</f>
        <v>#REF!</v>
      </c>
      <c r="I14" s="331" t="e">
        <f>SUM(#REF!)-#REF!</f>
        <v>#REF!</v>
      </c>
      <c r="J14" s="331" t="e">
        <f>SUM(#REF!)-#REF!</f>
        <v>#REF!</v>
      </c>
      <c r="K14" s="331" t="e">
        <f>SUM(#REF!)-#REF!</f>
        <v>#REF!</v>
      </c>
      <c r="L14" s="331" t="e">
        <f>SUM(#REF!)-#REF!</f>
        <v>#REF!</v>
      </c>
      <c r="M14" s="331" t="e">
        <f>SUM(#REF!)-#REF!</f>
        <v>#REF!</v>
      </c>
      <c r="N14" s="331" t="e">
        <f>SUM(#REF!)-#REF!</f>
        <v>#REF!</v>
      </c>
      <c r="O14" s="331" t="e">
        <f>SUM(#REF!)-#REF!</f>
        <v>#REF!</v>
      </c>
      <c r="P14" s="331" t="e">
        <f>SUM(#REF!)-#REF!</f>
        <v>#REF!</v>
      </c>
      <c r="Q14" s="331" t="e">
        <f>SUM(#REF!)-#REF!</f>
        <v>#REF!</v>
      </c>
      <c r="R14" s="331" t="e">
        <f>SUM(#REF!)-#REF!</f>
        <v>#REF!</v>
      </c>
      <c r="S14" s="331" t="e">
        <f>SUM(#REF!)-#REF!</f>
        <v>#REF!</v>
      </c>
      <c r="T14" s="331" t="e">
        <f>SUM(#REF!)-#REF!</f>
        <v>#REF!</v>
      </c>
      <c r="U14" s="331" t="e">
        <f>SUM(#REF!)-#REF!</f>
        <v>#REF!</v>
      </c>
      <c r="V14" s="331" t="e">
        <f>SUM(#REF!)-#REF!</f>
        <v>#REF!</v>
      </c>
      <c r="W14" s="331" t="e">
        <f>SUM(#REF!)-#REF!</f>
        <v>#REF!</v>
      </c>
      <c r="X14" s="331" t="e">
        <f>SUM(#REF!)-#REF!</f>
        <v>#REF!</v>
      </c>
      <c r="Y14" s="331" t="e">
        <f>SUM(#REF!)-#REF!</f>
        <v>#REF!</v>
      </c>
      <c r="Z14" s="331" t="e">
        <f>SUM(#REF!)-#REF!</f>
        <v>#REF!</v>
      </c>
      <c r="AA14" s="331" t="e">
        <f>SUM(#REF!)-#REF!</f>
        <v>#REF!</v>
      </c>
      <c r="AB14" s="331" t="e">
        <f>SUM(#REF!)-#REF!</f>
        <v>#REF!</v>
      </c>
      <c r="AC14" s="331" t="e">
        <f>SUM(#REF!)-#REF!</f>
        <v>#REF!</v>
      </c>
      <c r="AD14" s="331" t="e">
        <f>SUM(#REF!)-#REF!</f>
        <v>#REF!</v>
      </c>
      <c r="AE14" s="331" t="e">
        <f>SUM(#REF!)-#REF!</f>
        <v>#REF!</v>
      </c>
      <c r="AF14" s="331" t="e">
        <f>SUM(#REF!)-#REF!</f>
        <v>#REF!</v>
      </c>
      <c r="AG14" s="331" t="e">
        <f>SUM(#REF!)-#REF!</f>
        <v>#REF!</v>
      </c>
      <c r="AH14" s="331" t="e">
        <f>SUM(#REF!)-#REF!</f>
        <v>#REF!</v>
      </c>
      <c r="AI14" s="331" t="e">
        <f>SUM(#REF!)-#REF!</f>
        <v>#REF!</v>
      </c>
      <c r="AJ14" s="331" t="e">
        <f>SUM(#REF!)-#REF!</f>
        <v>#REF!</v>
      </c>
      <c r="AK14" s="331" t="e">
        <f>SUM(#REF!)-#REF!</f>
        <v>#REF!</v>
      </c>
      <c r="AL14" s="331" t="e">
        <f>SUM(#REF!)-#REF!</f>
        <v>#REF!</v>
      </c>
      <c r="AM14" s="331" t="e">
        <f>SUM(#REF!)-#REF!</f>
        <v>#REF!</v>
      </c>
      <c r="AN14" s="331" t="e">
        <f>SUM(#REF!)-#REF!</f>
        <v>#REF!</v>
      </c>
      <c r="AO14" s="331" t="e">
        <f>SUM(#REF!)-#REF!</f>
        <v>#REF!</v>
      </c>
      <c r="AP14" s="331" t="e">
        <f>SUM(#REF!)-#REF!</f>
        <v>#REF!</v>
      </c>
      <c r="AQ14" s="331" t="e">
        <f>SUM(#REF!)-#REF!</f>
        <v>#REF!</v>
      </c>
      <c r="AR14" s="331" t="e">
        <f>SUM(#REF!)-#REF!</f>
        <v>#REF!</v>
      </c>
      <c r="AS14" s="331" t="e">
        <f>SUM(#REF!)-#REF!</f>
        <v>#REF!</v>
      </c>
      <c r="AT14" s="331" t="e">
        <f>SUM(#REF!)-#REF!</f>
        <v>#REF!</v>
      </c>
      <c r="AU14" s="331" t="e">
        <f>SUM(#REF!)-#REF!</f>
        <v>#REF!</v>
      </c>
      <c r="AV14" s="331" t="e">
        <f>SUM(#REF!)-#REF!</f>
        <v>#REF!</v>
      </c>
      <c r="AW14" s="331" t="e">
        <f>SUM(#REF!)-#REF!</f>
        <v>#REF!</v>
      </c>
      <c r="AX14" s="331" t="e">
        <f>SUM(#REF!)-#REF!</f>
        <v>#REF!</v>
      </c>
      <c r="AY14" s="331" t="e">
        <f>SUM(#REF!)-#REF!</f>
        <v>#REF!</v>
      </c>
      <c r="AZ14" s="331" t="e">
        <f>SUM(#REF!)-#REF!</f>
        <v>#REF!</v>
      </c>
      <c r="BA14" s="331" t="e">
        <f>SUM(#REF!)-#REF!</f>
        <v>#REF!</v>
      </c>
      <c r="BB14" s="331" t="e">
        <f>SUM(#REF!)-#REF!</f>
        <v>#REF!</v>
      </c>
      <c r="BC14" s="331" t="e">
        <f>SUM(#REF!)-#REF!</f>
        <v>#REF!</v>
      </c>
      <c r="BD14" s="331" t="e">
        <f>SUM(#REF!)-#REF!</f>
        <v>#REF!</v>
      </c>
      <c r="BE14" s="331" t="e">
        <f>SUM(#REF!)-#REF!</f>
        <v>#REF!</v>
      </c>
    </row>
    <row r="15" spans="1:57" s="328" customFormat="1">
      <c r="A15" s="332" t="s">
        <v>182</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row>
    <row r="16" spans="1:57" s="328" customFormat="1">
      <c r="A16" s="326" t="s">
        <v>224</v>
      </c>
      <c r="B16" s="327"/>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row>
    <row r="17" spans="1:57" s="328" customFormat="1">
      <c r="A17" s="329" t="s">
        <v>150</v>
      </c>
      <c r="B17" s="330" t="e">
        <f>SUM(#REF!,#REF!,#REF!,#REF!)-#REF!</f>
        <v>#REF!</v>
      </c>
      <c r="C17" s="330" t="e">
        <f>SUM(#REF!,#REF!,#REF!,#REF!)-#REF!</f>
        <v>#REF!</v>
      </c>
      <c r="D17" s="330" t="e">
        <f>SUM(#REF!,#REF!,#REF!,#REF!)-#REF!</f>
        <v>#REF!</v>
      </c>
      <c r="E17" s="330" t="e">
        <f>SUM(#REF!,#REF!,#REF!,#REF!)-#REF!</f>
        <v>#REF!</v>
      </c>
      <c r="F17" s="330" t="e">
        <f>SUM(#REF!,#REF!,#REF!,#REF!)-#REF!</f>
        <v>#REF!</v>
      </c>
      <c r="G17" s="330" t="e">
        <f>SUM(#REF!,#REF!,#REF!,#REF!)-#REF!</f>
        <v>#REF!</v>
      </c>
      <c r="H17" s="330" t="e">
        <f>SUM(#REF!,#REF!,#REF!,#REF!)-#REF!</f>
        <v>#REF!</v>
      </c>
      <c r="I17" s="330" t="e">
        <f>SUM(#REF!,#REF!,#REF!,#REF!)-#REF!</f>
        <v>#REF!</v>
      </c>
      <c r="J17" s="330" t="e">
        <f>SUM(#REF!,#REF!,#REF!,#REF!)-#REF!</f>
        <v>#REF!</v>
      </c>
      <c r="K17" s="330" t="e">
        <f>SUM(#REF!,#REF!,#REF!,#REF!)-#REF!</f>
        <v>#REF!</v>
      </c>
      <c r="L17" s="330" t="e">
        <f>SUM(#REF!,#REF!,#REF!,#REF!)-#REF!</f>
        <v>#REF!</v>
      </c>
      <c r="M17" s="330" t="e">
        <f>SUM(#REF!,#REF!,#REF!,#REF!)-#REF!</f>
        <v>#REF!</v>
      </c>
      <c r="N17" s="330" t="e">
        <f>SUM(#REF!,#REF!,#REF!,#REF!)-#REF!</f>
        <v>#REF!</v>
      </c>
      <c r="O17" s="330" t="e">
        <f>SUM(#REF!,#REF!,#REF!,#REF!)-#REF!</f>
        <v>#REF!</v>
      </c>
      <c r="P17" s="330" t="e">
        <f>SUM(#REF!,#REF!,#REF!,#REF!)-#REF!</f>
        <v>#REF!</v>
      </c>
      <c r="Q17" s="330" t="e">
        <f>SUM(#REF!,#REF!,#REF!,#REF!)-#REF!</f>
        <v>#REF!</v>
      </c>
      <c r="R17" s="330" t="e">
        <f>SUM(#REF!,#REF!,#REF!,#REF!)-#REF!</f>
        <v>#REF!</v>
      </c>
      <c r="S17" s="330" t="e">
        <f>SUM(#REF!,#REF!,#REF!,#REF!)-#REF!</f>
        <v>#REF!</v>
      </c>
      <c r="T17" s="330" t="e">
        <f>SUM(#REF!,#REF!,#REF!,#REF!)-#REF!</f>
        <v>#REF!</v>
      </c>
      <c r="U17" s="330" t="e">
        <f>SUM(#REF!,#REF!,#REF!,#REF!)-#REF!</f>
        <v>#REF!</v>
      </c>
      <c r="V17" s="330" t="e">
        <f>SUM(#REF!,#REF!,#REF!,#REF!)-#REF!</f>
        <v>#REF!</v>
      </c>
      <c r="W17" s="330" t="e">
        <f>SUM(#REF!,#REF!,#REF!,#REF!)-#REF!</f>
        <v>#REF!</v>
      </c>
      <c r="X17" s="330" t="e">
        <f>SUM(#REF!,#REF!,#REF!,#REF!)-#REF!</f>
        <v>#REF!</v>
      </c>
      <c r="Y17" s="330" t="e">
        <f>SUM(#REF!,#REF!,#REF!,#REF!)-#REF!</f>
        <v>#REF!</v>
      </c>
      <c r="Z17" s="330" t="e">
        <f>SUM(#REF!,#REF!,#REF!,#REF!)-#REF!</f>
        <v>#REF!</v>
      </c>
      <c r="AA17" s="330" t="e">
        <f>SUM(#REF!,#REF!,#REF!,#REF!)-#REF!</f>
        <v>#REF!</v>
      </c>
      <c r="AB17" s="330" t="e">
        <f>SUM(#REF!,#REF!,#REF!,#REF!)-#REF!</f>
        <v>#REF!</v>
      </c>
      <c r="AC17" s="330" t="e">
        <f>SUM(#REF!,#REF!,#REF!,#REF!)-#REF!</f>
        <v>#REF!</v>
      </c>
      <c r="AD17" s="330" t="e">
        <f>SUM(#REF!,#REF!,#REF!,#REF!)-#REF!</f>
        <v>#REF!</v>
      </c>
      <c r="AE17" s="330" t="e">
        <f>SUM(#REF!,#REF!,#REF!,#REF!)-#REF!</f>
        <v>#REF!</v>
      </c>
      <c r="AF17" s="330" t="e">
        <f>SUM(#REF!,#REF!,#REF!,#REF!)-#REF!</f>
        <v>#REF!</v>
      </c>
      <c r="AG17" s="330" t="e">
        <f>SUM(#REF!,#REF!,#REF!,#REF!)-#REF!</f>
        <v>#REF!</v>
      </c>
      <c r="AH17" s="330" t="e">
        <f>SUM(#REF!,#REF!,#REF!,#REF!)-#REF!</f>
        <v>#REF!</v>
      </c>
      <c r="AI17" s="330" t="e">
        <f>SUM(#REF!,#REF!,#REF!,#REF!)-#REF!</f>
        <v>#REF!</v>
      </c>
      <c r="AJ17" s="330" t="e">
        <f>SUM(#REF!,#REF!,#REF!,#REF!)-#REF!</f>
        <v>#REF!</v>
      </c>
      <c r="AK17" s="330" t="e">
        <f>SUM(#REF!,#REF!,#REF!,#REF!)-#REF!</f>
        <v>#REF!</v>
      </c>
      <c r="AL17" s="330" t="e">
        <f>SUM(#REF!,#REF!,#REF!,#REF!)-#REF!</f>
        <v>#REF!</v>
      </c>
      <c r="AM17" s="330" t="e">
        <f>SUM(#REF!,#REF!,#REF!,#REF!)-#REF!</f>
        <v>#REF!</v>
      </c>
      <c r="AN17" s="330" t="e">
        <f>SUM(#REF!,#REF!,#REF!,#REF!)-#REF!</f>
        <v>#REF!</v>
      </c>
      <c r="AO17" s="330" t="e">
        <f>SUM(#REF!,#REF!,#REF!,#REF!)-#REF!</f>
        <v>#REF!</v>
      </c>
      <c r="AP17" s="330" t="e">
        <f>SUM(#REF!,#REF!,#REF!,#REF!)-#REF!</f>
        <v>#REF!</v>
      </c>
      <c r="AQ17" s="330" t="e">
        <f>SUM(#REF!,#REF!,#REF!,#REF!)-#REF!</f>
        <v>#REF!</v>
      </c>
      <c r="AR17" s="330" t="e">
        <f>SUM(#REF!,#REF!,#REF!,#REF!)-#REF!</f>
        <v>#REF!</v>
      </c>
      <c r="AS17" s="330" t="e">
        <f>SUM(#REF!,#REF!,#REF!,#REF!)-#REF!</f>
        <v>#REF!</v>
      </c>
      <c r="AT17" s="330" t="e">
        <f>SUM(#REF!,#REF!,#REF!,#REF!)-#REF!</f>
        <v>#REF!</v>
      </c>
      <c r="AU17" s="330" t="e">
        <f>SUM(#REF!,#REF!,#REF!,#REF!)-#REF!</f>
        <v>#REF!</v>
      </c>
      <c r="AV17" s="330" t="e">
        <f>SUM(#REF!,#REF!,#REF!,#REF!)-#REF!</f>
        <v>#REF!</v>
      </c>
      <c r="AW17" s="330" t="e">
        <f>SUM(#REF!,#REF!,#REF!,#REF!)-#REF!</f>
        <v>#REF!</v>
      </c>
      <c r="AX17" s="330" t="e">
        <f>SUM(#REF!,#REF!,#REF!,#REF!)-#REF!</f>
        <v>#REF!</v>
      </c>
      <c r="AY17" s="330" t="e">
        <f>SUM(#REF!,#REF!,#REF!,#REF!)-#REF!</f>
        <v>#REF!</v>
      </c>
      <c r="AZ17" s="330" t="e">
        <f>SUM(#REF!,#REF!,#REF!,#REF!)-#REF!</f>
        <v>#REF!</v>
      </c>
      <c r="BA17" s="330" t="e">
        <f>SUM(#REF!,#REF!,#REF!,#REF!)-#REF!</f>
        <v>#REF!</v>
      </c>
      <c r="BB17" s="330" t="e">
        <f>SUM(#REF!,#REF!,#REF!,#REF!)-#REF!</f>
        <v>#REF!</v>
      </c>
      <c r="BC17" s="330" t="e">
        <f>SUM(#REF!,#REF!,#REF!,#REF!)-#REF!</f>
        <v>#REF!</v>
      </c>
      <c r="BD17" s="330" t="e">
        <f>SUM(#REF!,#REF!,#REF!,#REF!)-#REF!</f>
        <v>#REF!</v>
      </c>
      <c r="BE17" s="330" t="e">
        <f>SUM(#REF!,#REF!,#REF!,#REF!)-#REF!</f>
        <v>#REF!</v>
      </c>
    </row>
    <row r="18" spans="1:57" s="328" customFormat="1">
      <c r="A18" s="332" t="s">
        <v>159</v>
      </c>
      <c r="B18" s="331" t="e">
        <f>SUM(#REF!)-#REF!</f>
        <v>#REF!</v>
      </c>
      <c r="C18" s="331" t="e">
        <f>SUM(#REF!)-#REF!</f>
        <v>#REF!</v>
      </c>
      <c r="D18" s="331" t="e">
        <f>SUM(#REF!)-#REF!</f>
        <v>#REF!</v>
      </c>
      <c r="E18" s="331" t="e">
        <f>SUM(#REF!)-#REF!</f>
        <v>#REF!</v>
      </c>
      <c r="F18" s="331" t="e">
        <f>SUM(#REF!)-#REF!</f>
        <v>#REF!</v>
      </c>
      <c r="G18" s="331" t="e">
        <f>SUM(#REF!)-#REF!</f>
        <v>#REF!</v>
      </c>
      <c r="H18" s="331" t="e">
        <f>SUM(#REF!)-#REF!</f>
        <v>#REF!</v>
      </c>
      <c r="I18" s="331" t="e">
        <f>SUM(#REF!)-#REF!</f>
        <v>#REF!</v>
      </c>
      <c r="J18" s="331" t="e">
        <f>SUM(#REF!)-#REF!</f>
        <v>#REF!</v>
      </c>
      <c r="K18" s="331" t="e">
        <f>SUM(#REF!)-#REF!</f>
        <v>#REF!</v>
      </c>
      <c r="L18" s="331" t="e">
        <f>SUM(#REF!)-#REF!</f>
        <v>#REF!</v>
      </c>
      <c r="M18" s="331" t="e">
        <f>SUM(#REF!)-#REF!</f>
        <v>#REF!</v>
      </c>
      <c r="N18" s="331" t="e">
        <f>SUM(#REF!)-#REF!</f>
        <v>#REF!</v>
      </c>
      <c r="O18" s="331" t="e">
        <f>SUM(#REF!)-#REF!</f>
        <v>#REF!</v>
      </c>
      <c r="P18" s="331" t="e">
        <f>SUM(#REF!)-#REF!</f>
        <v>#REF!</v>
      </c>
      <c r="Q18" s="331" t="e">
        <f>SUM(#REF!)-#REF!</f>
        <v>#REF!</v>
      </c>
      <c r="R18" s="331" t="e">
        <f>SUM(#REF!)-#REF!</f>
        <v>#REF!</v>
      </c>
      <c r="S18" s="331" t="e">
        <f>SUM(#REF!)-#REF!</f>
        <v>#REF!</v>
      </c>
      <c r="T18" s="331" t="e">
        <f>SUM(#REF!)-#REF!</f>
        <v>#REF!</v>
      </c>
      <c r="U18" s="331" t="e">
        <f>SUM(#REF!)-#REF!</f>
        <v>#REF!</v>
      </c>
      <c r="V18" s="331" t="e">
        <f>SUM(#REF!)-#REF!</f>
        <v>#REF!</v>
      </c>
      <c r="W18" s="331" t="e">
        <f>SUM(#REF!)-#REF!</f>
        <v>#REF!</v>
      </c>
      <c r="X18" s="331" t="e">
        <f>SUM(#REF!)-#REF!</f>
        <v>#REF!</v>
      </c>
      <c r="Y18" s="331" t="e">
        <f>SUM(#REF!)-#REF!</f>
        <v>#REF!</v>
      </c>
      <c r="Z18" s="331" t="e">
        <f>SUM(#REF!)-#REF!</f>
        <v>#REF!</v>
      </c>
      <c r="AA18" s="331" t="e">
        <f>SUM(#REF!)-#REF!</f>
        <v>#REF!</v>
      </c>
      <c r="AB18" s="331" t="e">
        <f>SUM(#REF!)-#REF!</f>
        <v>#REF!</v>
      </c>
      <c r="AC18" s="331" t="e">
        <f>SUM(#REF!)-#REF!</f>
        <v>#REF!</v>
      </c>
      <c r="AD18" s="331" t="e">
        <f>SUM(#REF!)-#REF!</f>
        <v>#REF!</v>
      </c>
      <c r="AE18" s="331" t="e">
        <f>SUM(#REF!)-#REF!</f>
        <v>#REF!</v>
      </c>
      <c r="AF18" s="331" t="e">
        <f>SUM(#REF!)-#REF!</f>
        <v>#REF!</v>
      </c>
      <c r="AG18" s="331" t="e">
        <f>SUM(#REF!)-#REF!</f>
        <v>#REF!</v>
      </c>
      <c r="AH18" s="331" t="e">
        <f>SUM(#REF!)-#REF!</f>
        <v>#REF!</v>
      </c>
      <c r="AI18" s="331" t="e">
        <f>SUM(#REF!)-#REF!</f>
        <v>#REF!</v>
      </c>
      <c r="AJ18" s="331" t="e">
        <f>SUM(#REF!)-#REF!</f>
        <v>#REF!</v>
      </c>
      <c r="AK18" s="331" t="e">
        <f>SUM(#REF!)-#REF!</f>
        <v>#REF!</v>
      </c>
      <c r="AL18" s="331" t="e">
        <f>SUM(#REF!)-#REF!</f>
        <v>#REF!</v>
      </c>
      <c r="AM18" s="331" t="e">
        <f>SUM(#REF!)-#REF!</f>
        <v>#REF!</v>
      </c>
      <c r="AN18" s="331" t="e">
        <f>SUM(#REF!)-#REF!</f>
        <v>#REF!</v>
      </c>
      <c r="AO18" s="331" t="e">
        <f>SUM(#REF!)-#REF!</f>
        <v>#REF!</v>
      </c>
      <c r="AP18" s="331" t="e">
        <f>SUM(#REF!)-#REF!</f>
        <v>#REF!</v>
      </c>
      <c r="AQ18" s="331" t="e">
        <f>SUM(#REF!)-#REF!</f>
        <v>#REF!</v>
      </c>
      <c r="AR18" s="331" t="e">
        <f>SUM(#REF!)-#REF!</f>
        <v>#REF!</v>
      </c>
      <c r="AS18" s="331" t="e">
        <f>SUM(#REF!)-#REF!</f>
        <v>#REF!</v>
      </c>
      <c r="AT18" s="331" t="e">
        <f>SUM(#REF!)-#REF!</f>
        <v>#REF!</v>
      </c>
      <c r="AU18" s="331" t="e">
        <f>SUM(#REF!)-#REF!</f>
        <v>#REF!</v>
      </c>
      <c r="AV18" s="331" t="e">
        <f>SUM(#REF!)-#REF!</f>
        <v>#REF!</v>
      </c>
      <c r="AW18" s="331" t="e">
        <f>SUM(#REF!)-#REF!</f>
        <v>#REF!</v>
      </c>
      <c r="AX18" s="331" t="e">
        <f>SUM(#REF!)-#REF!</f>
        <v>#REF!</v>
      </c>
      <c r="AY18" s="331" t="e">
        <f>SUM(#REF!)-#REF!</f>
        <v>#REF!</v>
      </c>
      <c r="AZ18" s="331" t="e">
        <f>SUM(#REF!)-#REF!</f>
        <v>#REF!</v>
      </c>
      <c r="BA18" s="331" t="e">
        <f>SUM(#REF!)-#REF!</f>
        <v>#REF!</v>
      </c>
      <c r="BB18" s="331" t="e">
        <f>SUM(#REF!)-#REF!</f>
        <v>#REF!</v>
      </c>
      <c r="BC18" s="331" t="e">
        <f>SUM(#REF!)-#REF!</f>
        <v>#REF!</v>
      </c>
      <c r="BD18" s="331" t="e">
        <f>SUM(#REF!)-#REF!</f>
        <v>#REF!</v>
      </c>
      <c r="BE18" s="331" t="e">
        <f>SUM(#REF!)-#REF!</f>
        <v>#REF!</v>
      </c>
    </row>
    <row r="19" spans="1:57" s="328" customFormat="1">
      <c r="A19" s="332" t="s">
        <v>162</v>
      </c>
      <c r="B19" s="331" t="e">
        <f>SUM(#REF!-#REF!)-#REF!</f>
        <v>#REF!</v>
      </c>
      <c r="C19" s="331" t="e">
        <f>SUM(#REF!-#REF!)-#REF!</f>
        <v>#REF!</v>
      </c>
      <c r="D19" s="331" t="e">
        <f>SUM(#REF!-#REF!)-#REF!</f>
        <v>#REF!</v>
      </c>
      <c r="E19" s="331" t="e">
        <f>SUM(#REF!-#REF!)-#REF!</f>
        <v>#REF!</v>
      </c>
      <c r="F19" s="331" t="e">
        <f>SUM(#REF!-#REF!)-#REF!</f>
        <v>#REF!</v>
      </c>
      <c r="G19" s="331" t="e">
        <f>SUM(#REF!-#REF!)-#REF!</f>
        <v>#REF!</v>
      </c>
      <c r="H19" s="331" t="e">
        <f>SUM(#REF!-#REF!)-#REF!</f>
        <v>#REF!</v>
      </c>
      <c r="I19" s="331" t="e">
        <f>SUM(#REF!-#REF!)-#REF!</f>
        <v>#REF!</v>
      </c>
      <c r="J19" s="331" t="e">
        <f>SUM(#REF!-#REF!)-#REF!</f>
        <v>#REF!</v>
      </c>
      <c r="K19" s="331" t="e">
        <f>SUM(#REF!-#REF!)-#REF!</f>
        <v>#REF!</v>
      </c>
      <c r="L19" s="331" t="e">
        <f>SUM(#REF!-#REF!)-#REF!</f>
        <v>#REF!</v>
      </c>
      <c r="M19" s="331" t="e">
        <f>SUM(#REF!-#REF!)-#REF!</f>
        <v>#REF!</v>
      </c>
      <c r="N19" s="331" t="e">
        <f>SUM(#REF!-#REF!)-#REF!</f>
        <v>#REF!</v>
      </c>
      <c r="O19" s="331" t="e">
        <f>SUM(#REF!-#REF!)-#REF!</f>
        <v>#REF!</v>
      </c>
      <c r="P19" s="331" t="e">
        <f>SUM(#REF!-#REF!)-#REF!</f>
        <v>#REF!</v>
      </c>
      <c r="Q19" s="331" t="e">
        <f>SUM(#REF!-#REF!)-#REF!</f>
        <v>#REF!</v>
      </c>
      <c r="R19" s="331" t="e">
        <f>SUM(#REF!-#REF!)-#REF!</f>
        <v>#REF!</v>
      </c>
      <c r="S19" s="331" t="e">
        <f>SUM(#REF!-#REF!)-#REF!</f>
        <v>#REF!</v>
      </c>
      <c r="T19" s="331" t="e">
        <f>SUM(#REF!-#REF!)-#REF!</f>
        <v>#REF!</v>
      </c>
      <c r="U19" s="331" t="e">
        <f>SUM(#REF!-#REF!)-#REF!</f>
        <v>#REF!</v>
      </c>
      <c r="V19" s="331" t="e">
        <f>SUM(#REF!-#REF!)-#REF!</f>
        <v>#REF!</v>
      </c>
      <c r="W19" s="331" t="e">
        <f>SUM(#REF!-#REF!)-#REF!</f>
        <v>#REF!</v>
      </c>
      <c r="X19" s="331" t="e">
        <f>SUM(#REF!-#REF!)-#REF!</f>
        <v>#REF!</v>
      </c>
      <c r="Y19" s="331" t="e">
        <f>SUM(#REF!-#REF!)-#REF!</f>
        <v>#REF!</v>
      </c>
      <c r="Z19" s="331" t="e">
        <f>SUM(#REF!-#REF!)-#REF!</f>
        <v>#REF!</v>
      </c>
      <c r="AA19" s="331" t="e">
        <f>SUM(#REF!-#REF!)-#REF!</f>
        <v>#REF!</v>
      </c>
      <c r="AB19" s="331" t="e">
        <f>SUM(#REF!-#REF!)-#REF!</f>
        <v>#REF!</v>
      </c>
      <c r="AC19" s="331" t="e">
        <f>SUM(#REF!-#REF!)-#REF!</f>
        <v>#REF!</v>
      </c>
      <c r="AD19" s="331" t="e">
        <f>SUM(#REF!-#REF!)-#REF!</f>
        <v>#REF!</v>
      </c>
      <c r="AE19" s="331" t="e">
        <f>SUM(#REF!-#REF!)-#REF!</f>
        <v>#REF!</v>
      </c>
      <c r="AF19" s="331" t="e">
        <f>SUM(#REF!-#REF!)-#REF!</f>
        <v>#REF!</v>
      </c>
      <c r="AG19" s="331" t="e">
        <f>SUM(#REF!-#REF!)-#REF!</f>
        <v>#REF!</v>
      </c>
      <c r="AH19" s="331" t="e">
        <f>SUM(#REF!-#REF!)-#REF!</f>
        <v>#REF!</v>
      </c>
      <c r="AI19" s="331" t="e">
        <f>SUM(#REF!-#REF!)-#REF!</f>
        <v>#REF!</v>
      </c>
      <c r="AJ19" s="331" t="e">
        <f>SUM(#REF!-#REF!)-#REF!</f>
        <v>#REF!</v>
      </c>
      <c r="AK19" s="331" t="e">
        <f>SUM(#REF!-#REF!)-#REF!</f>
        <v>#REF!</v>
      </c>
      <c r="AL19" s="331" t="e">
        <f>SUM(#REF!-#REF!)-#REF!</f>
        <v>#REF!</v>
      </c>
      <c r="AM19" s="331" t="e">
        <f>SUM(#REF!-#REF!)-#REF!</f>
        <v>#REF!</v>
      </c>
      <c r="AN19" s="331" t="e">
        <f>SUM(#REF!-#REF!)-#REF!</f>
        <v>#REF!</v>
      </c>
      <c r="AO19" s="331" t="e">
        <f>SUM(#REF!-#REF!)-#REF!</f>
        <v>#REF!</v>
      </c>
      <c r="AP19" s="331" t="e">
        <f>SUM(#REF!-#REF!)-#REF!</f>
        <v>#REF!</v>
      </c>
      <c r="AQ19" s="331" t="e">
        <f>SUM(#REF!-#REF!)-#REF!</f>
        <v>#REF!</v>
      </c>
      <c r="AR19" s="331" t="e">
        <f>SUM(#REF!-#REF!)-#REF!</f>
        <v>#REF!</v>
      </c>
      <c r="AS19" s="331" t="e">
        <f>SUM(#REF!-#REF!)-#REF!</f>
        <v>#REF!</v>
      </c>
      <c r="AT19" s="331" t="e">
        <f>SUM(#REF!-#REF!)-#REF!</f>
        <v>#REF!</v>
      </c>
      <c r="AU19" s="331" t="e">
        <f>SUM(#REF!-#REF!)-#REF!</f>
        <v>#REF!</v>
      </c>
      <c r="AV19" s="331" t="e">
        <f>SUM(#REF!-#REF!)-#REF!</f>
        <v>#REF!</v>
      </c>
      <c r="AW19" s="331" t="e">
        <f>SUM(#REF!-#REF!)-#REF!</f>
        <v>#REF!</v>
      </c>
      <c r="AX19" s="331" t="e">
        <f>SUM(#REF!-#REF!)-#REF!</f>
        <v>#REF!</v>
      </c>
      <c r="AY19" s="331" t="e">
        <f>SUM(#REF!-#REF!)-#REF!</f>
        <v>#REF!</v>
      </c>
      <c r="AZ19" s="331" t="e">
        <f>SUM(#REF!-#REF!)-#REF!</f>
        <v>#REF!</v>
      </c>
      <c r="BA19" s="331" t="e">
        <f>SUM(#REF!-#REF!)-#REF!</f>
        <v>#REF!</v>
      </c>
      <c r="BB19" s="331" t="e">
        <f>SUM(#REF!-#REF!)-#REF!</f>
        <v>#REF!</v>
      </c>
      <c r="BC19" s="331" t="e">
        <f>SUM(#REF!-#REF!)-#REF!</f>
        <v>#REF!</v>
      </c>
      <c r="BD19" s="331" t="e">
        <f>SUM(#REF!-#REF!)-#REF!</f>
        <v>#REF!</v>
      </c>
      <c r="BE19" s="331" t="e">
        <f>SUM(#REF!-#REF!)-#REF!</f>
        <v>#REF!</v>
      </c>
    </row>
    <row r="20" spans="1:57" s="328" customFormat="1">
      <c r="A20" s="332" t="s">
        <v>244</v>
      </c>
      <c r="B20" s="331" t="e">
        <f>SUM(#REF!)-#REF!</f>
        <v>#REF!</v>
      </c>
      <c r="C20" s="331" t="e">
        <f>SUM(#REF!)-#REF!</f>
        <v>#REF!</v>
      </c>
      <c r="D20" s="331" t="e">
        <f>SUM(#REF!)-#REF!</f>
        <v>#REF!</v>
      </c>
      <c r="E20" s="331" t="e">
        <f>SUM(#REF!)-#REF!</f>
        <v>#REF!</v>
      </c>
      <c r="F20" s="331" t="e">
        <f>SUM(#REF!)-#REF!</f>
        <v>#REF!</v>
      </c>
      <c r="G20" s="331" t="e">
        <f>SUM(#REF!)-#REF!</f>
        <v>#REF!</v>
      </c>
      <c r="H20" s="331" t="e">
        <f>SUM(#REF!)-#REF!</f>
        <v>#REF!</v>
      </c>
      <c r="I20" s="331" t="e">
        <f>SUM(#REF!)-#REF!</f>
        <v>#REF!</v>
      </c>
      <c r="J20" s="331" t="e">
        <f>SUM(#REF!)-#REF!</f>
        <v>#REF!</v>
      </c>
      <c r="K20" s="331" t="e">
        <f>SUM(#REF!)-#REF!</f>
        <v>#REF!</v>
      </c>
      <c r="L20" s="331" t="e">
        <f>SUM(#REF!)-#REF!</f>
        <v>#REF!</v>
      </c>
      <c r="M20" s="331" t="e">
        <f>SUM(#REF!)-#REF!</f>
        <v>#REF!</v>
      </c>
      <c r="N20" s="331" t="e">
        <f>SUM(#REF!)-#REF!</f>
        <v>#REF!</v>
      </c>
      <c r="O20" s="331" t="e">
        <f>SUM(#REF!)-#REF!</f>
        <v>#REF!</v>
      </c>
      <c r="P20" s="331" t="e">
        <f>SUM(#REF!)-#REF!</f>
        <v>#REF!</v>
      </c>
      <c r="Q20" s="331" t="e">
        <f>SUM(#REF!)-#REF!</f>
        <v>#REF!</v>
      </c>
      <c r="R20" s="331" t="e">
        <f>SUM(#REF!)-#REF!</f>
        <v>#REF!</v>
      </c>
      <c r="S20" s="331" t="e">
        <f>SUM(#REF!)-#REF!</f>
        <v>#REF!</v>
      </c>
      <c r="T20" s="331" t="e">
        <f>SUM(#REF!)-#REF!</f>
        <v>#REF!</v>
      </c>
      <c r="U20" s="331" t="e">
        <f>SUM(#REF!)-#REF!</f>
        <v>#REF!</v>
      </c>
      <c r="V20" s="331" t="e">
        <f>SUM(#REF!)-#REF!</f>
        <v>#REF!</v>
      </c>
      <c r="W20" s="331" t="e">
        <f>SUM(#REF!)-#REF!</f>
        <v>#REF!</v>
      </c>
      <c r="X20" s="331" t="e">
        <f>SUM(#REF!)-#REF!</f>
        <v>#REF!</v>
      </c>
      <c r="Y20" s="331" t="e">
        <f>SUM(#REF!)-#REF!</f>
        <v>#REF!</v>
      </c>
      <c r="Z20" s="331" t="e">
        <f>SUM(#REF!)-#REF!</f>
        <v>#REF!</v>
      </c>
      <c r="AA20" s="331" t="e">
        <f>SUM(#REF!)-#REF!</f>
        <v>#REF!</v>
      </c>
      <c r="AB20" s="331" t="e">
        <f>SUM(#REF!)-#REF!</f>
        <v>#REF!</v>
      </c>
      <c r="AC20" s="331" t="e">
        <f>SUM(#REF!)-#REF!</f>
        <v>#REF!</v>
      </c>
      <c r="AD20" s="331" t="e">
        <f>SUM(#REF!)-#REF!</f>
        <v>#REF!</v>
      </c>
      <c r="AE20" s="331" t="e">
        <f>SUM(#REF!)-#REF!</f>
        <v>#REF!</v>
      </c>
      <c r="AF20" s="331" t="e">
        <f>SUM(#REF!)-#REF!</f>
        <v>#REF!</v>
      </c>
      <c r="AG20" s="331" t="e">
        <f>SUM(#REF!)-#REF!</f>
        <v>#REF!</v>
      </c>
      <c r="AH20" s="331" t="e">
        <f>SUM(#REF!)-#REF!</f>
        <v>#REF!</v>
      </c>
      <c r="AI20" s="331" t="e">
        <f>SUM(#REF!)-#REF!</f>
        <v>#REF!</v>
      </c>
      <c r="AJ20" s="331" t="e">
        <f>SUM(#REF!)-#REF!</f>
        <v>#REF!</v>
      </c>
      <c r="AK20" s="331" t="e">
        <f>SUM(#REF!)-#REF!</f>
        <v>#REF!</v>
      </c>
      <c r="AL20" s="331" t="e">
        <f>SUM(#REF!)-#REF!</f>
        <v>#REF!</v>
      </c>
      <c r="AM20" s="331" t="e">
        <f>SUM(#REF!)-#REF!</f>
        <v>#REF!</v>
      </c>
      <c r="AN20" s="331" t="e">
        <f>SUM(#REF!)-#REF!</f>
        <v>#REF!</v>
      </c>
      <c r="AO20" s="331" t="e">
        <f>SUM(#REF!)-#REF!</f>
        <v>#REF!</v>
      </c>
      <c r="AP20" s="331" t="e">
        <f>SUM(#REF!)-#REF!</f>
        <v>#REF!</v>
      </c>
      <c r="AQ20" s="331" t="e">
        <f>SUM(#REF!)-#REF!</f>
        <v>#REF!</v>
      </c>
      <c r="AR20" s="331" t="e">
        <f>SUM(#REF!)-#REF!</f>
        <v>#REF!</v>
      </c>
      <c r="AS20" s="331" t="e">
        <f>SUM(#REF!)-#REF!</f>
        <v>#REF!</v>
      </c>
      <c r="AT20" s="331" t="e">
        <f>SUM(#REF!)-#REF!</f>
        <v>#REF!</v>
      </c>
      <c r="AU20" s="331" t="e">
        <f>SUM(#REF!)-#REF!</f>
        <v>#REF!</v>
      </c>
      <c r="AV20" s="331" t="e">
        <f>SUM(#REF!)-#REF!</f>
        <v>#REF!</v>
      </c>
      <c r="AW20" s="331" t="e">
        <f>SUM(#REF!)-#REF!</f>
        <v>#REF!</v>
      </c>
      <c r="AX20" s="331" t="e">
        <f>SUM(#REF!)-#REF!</f>
        <v>#REF!</v>
      </c>
      <c r="AY20" s="331" t="e">
        <f>SUM(#REF!)-#REF!</f>
        <v>#REF!</v>
      </c>
      <c r="AZ20" s="331" t="e">
        <f>SUM(#REF!)-#REF!</f>
        <v>#REF!</v>
      </c>
      <c r="BA20" s="331" t="e">
        <f>SUM(#REF!)-#REF!</f>
        <v>#REF!</v>
      </c>
      <c r="BB20" s="331" t="e">
        <f>SUM(#REF!)-#REF!</f>
        <v>#REF!</v>
      </c>
      <c r="BC20" s="331" t="e">
        <f>SUM(#REF!)-#REF!</f>
        <v>#REF!</v>
      </c>
      <c r="BD20" s="331" t="e">
        <f>SUM(#REF!)-#REF!</f>
        <v>#REF!</v>
      </c>
      <c r="BE20" s="331" t="e">
        <f>SUM(#REF!)-#REF!</f>
        <v>#REF!</v>
      </c>
    </row>
    <row r="21" spans="1:57" s="328" customFormat="1">
      <c r="A21" s="332" t="s">
        <v>182</v>
      </c>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row>
    <row r="22" spans="1:57" s="328" customFormat="1">
      <c r="A22" s="329" t="s">
        <v>154</v>
      </c>
      <c r="B22" s="330" t="e">
        <f>SUM(#REF!,#REF!,#REF!,#REF!)-#REF!</f>
        <v>#REF!</v>
      </c>
      <c r="C22" s="330" t="e">
        <f>SUM(#REF!,#REF!,#REF!,#REF!)-#REF!</f>
        <v>#REF!</v>
      </c>
      <c r="D22" s="330" t="e">
        <f>SUM(#REF!,#REF!,#REF!,#REF!)-#REF!</f>
        <v>#REF!</v>
      </c>
      <c r="E22" s="330" t="e">
        <f>SUM(#REF!,#REF!,#REF!,#REF!)-#REF!</f>
        <v>#REF!</v>
      </c>
      <c r="F22" s="330" t="e">
        <f>SUM(#REF!,#REF!,#REF!,#REF!)-#REF!</f>
        <v>#REF!</v>
      </c>
      <c r="G22" s="330" t="e">
        <f>SUM(#REF!,#REF!,#REF!,#REF!)-#REF!</f>
        <v>#REF!</v>
      </c>
      <c r="H22" s="330" t="e">
        <f>SUM(#REF!,#REF!,#REF!,#REF!)-#REF!</f>
        <v>#REF!</v>
      </c>
      <c r="I22" s="330" t="e">
        <f>SUM(#REF!,#REF!,#REF!,#REF!)-#REF!</f>
        <v>#REF!</v>
      </c>
      <c r="J22" s="330" t="e">
        <f>SUM(#REF!,#REF!,#REF!,#REF!)-#REF!</f>
        <v>#REF!</v>
      </c>
      <c r="K22" s="330" t="e">
        <f>SUM(#REF!,#REF!,#REF!,#REF!)-#REF!</f>
        <v>#REF!</v>
      </c>
      <c r="L22" s="330" t="e">
        <f>SUM(#REF!,#REF!,#REF!,#REF!)-#REF!</f>
        <v>#REF!</v>
      </c>
      <c r="M22" s="330" t="e">
        <f>SUM(#REF!,#REF!,#REF!,#REF!)-#REF!</f>
        <v>#REF!</v>
      </c>
      <c r="N22" s="330" t="e">
        <f>SUM(#REF!,#REF!,#REF!,#REF!)-#REF!</f>
        <v>#REF!</v>
      </c>
      <c r="O22" s="330" t="e">
        <f>SUM(#REF!,#REF!,#REF!,#REF!)-#REF!</f>
        <v>#REF!</v>
      </c>
      <c r="P22" s="330" t="e">
        <f>SUM(#REF!,#REF!,#REF!,#REF!)-#REF!</f>
        <v>#REF!</v>
      </c>
      <c r="Q22" s="330" t="e">
        <f>SUM(#REF!,#REF!,#REF!,#REF!)-#REF!</f>
        <v>#REF!</v>
      </c>
      <c r="R22" s="330" t="e">
        <f>SUM(#REF!,#REF!,#REF!,#REF!)-#REF!</f>
        <v>#REF!</v>
      </c>
      <c r="S22" s="330" t="e">
        <f>SUM(#REF!,#REF!,#REF!,#REF!)-#REF!</f>
        <v>#REF!</v>
      </c>
      <c r="T22" s="330" t="e">
        <f>SUM(#REF!,#REF!,#REF!,#REF!)-#REF!</f>
        <v>#REF!</v>
      </c>
      <c r="U22" s="330" t="e">
        <f>SUM(#REF!,#REF!,#REF!,#REF!)-#REF!</f>
        <v>#REF!</v>
      </c>
      <c r="V22" s="330" t="e">
        <f>SUM(#REF!,#REF!,#REF!,#REF!)-#REF!</f>
        <v>#REF!</v>
      </c>
      <c r="W22" s="330" t="e">
        <f>SUM(#REF!,#REF!,#REF!,#REF!)-#REF!</f>
        <v>#REF!</v>
      </c>
      <c r="X22" s="330" t="e">
        <f>SUM(#REF!,#REF!,#REF!,#REF!)-#REF!</f>
        <v>#REF!</v>
      </c>
      <c r="Y22" s="330" t="e">
        <f>SUM(#REF!,#REF!,#REF!,#REF!)-#REF!</f>
        <v>#REF!</v>
      </c>
      <c r="Z22" s="330" t="e">
        <f>SUM(#REF!,#REF!,#REF!,#REF!)-#REF!</f>
        <v>#REF!</v>
      </c>
      <c r="AA22" s="330" t="e">
        <f>SUM(#REF!,#REF!,#REF!,#REF!)-#REF!</f>
        <v>#REF!</v>
      </c>
      <c r="AB22" s="330" t="e">
        <f>SUM(#REF!,#REF!,#REF!,#REF!)-#REF!</f>
        <v>#REF!</v>
      </c>
      <c r="AC22" s="330" t="e">
        <f>SUM(#REF!,#REF!,#REF!,#REF!)-#REF!</f>
        <v>#REF!</v>
      </c>
      <c r="AD22" s="330" t="e">
        <f>SUM(#REF!,#REF!,#REF!,#REF!)-#REF!</f>
        <v>#REF!</v>
      </c>
      <c r="AE22" s="330" t="e">
        <f>SUM(#REF!,#REF!,#REF!,#REF!)-#REF!</f>
        <v>#REF!</v>
      </c>
      <c r="AF22" s="330" t="e">
        <f>SUM(#REF!,#REF!,#REF!,#REF!)-#REF!</f>
        <v>#REF!</v>
      </c>
      <c r="AG22" s="330" t="e">
        <f>SUM(#REF!,#REF!,#REF!,#REF!)-#REF!</f>
        <v>#REF!</v>
      </c>
      <c r="AH22" s="330" t="e">
        <f>SUM(#REF!,#REF!,#REF!,#REF!)-#REF!</f>
        <v>#REF!</v>
      </c>
      <c r="AI22" s="330" t="e">
        <f>SUM(#REF!,#REF!,#REF!,#REF!)-#REF!</f>
        <v>#REF!</v>
      </c>
      <c r="AJ22" s="330" t="e">
        <f>SUM(#REF!,#REF!,#REF!,#REF!)-#REF!</f>
        <v>#REF!</v>
      </c>
      <c r="AK22" s="330" t="e">
        <f>SUM(#REF!,#REF!,#REF!,#REF!)-#REF!</f>
        <v>#REF!</v>
      </c>
      <c r="AL22" s="330" t="e">
        <f>SUM(#REF!,#REF!,#REF!,#REF!)-#REF!</f>
        <v>#REF!</v>
      </c>
      <c r="AM22" s="330" t="e">
        <f>SUM(#REF!,#REF!,#REF!,#REF!)-#REF!</f>
        <v>#REF!</v>
      </c>
      <c r="AN22" s="330" t="e">
        <f>SUM(#REF!,#REF!,#REF!,#REF!)-#REF!</f>
        <v>#REF!</v>
      </c>
      <c r="AO22" s="330" t="e">
        <f>SUM(#REF!,#REF!,#REF!,#REF!)-#REF!</f>
        <v>#REF!</v>
      </c>
      <c r="AP22" s="330" t="e">
        <f>SUM(#REF!,#REF!,#REF!,#REF!)-#REF!</f>
        <v>#REF!</v>
      </c>
      <c r="AQ22" s="330" t="e">
        <f>SUM(#REF!,#REF!,#REF!,#REF!)-#REF!</f>
        <v>#REF!</v>
      </c>
      <c r="AR22" s="330" t="e">
        <f>SUM(#REF!,#REF!,#REF!,#REF!)-#REF!</f>
        <v>#REF!</v>
      </c>
      <c r="AS22" s="330" t="e">
        <f>SUM(#REF!,#REF!,#REF!,#REF!)-#REF!</f>
        <v>#REF!</v>
      </c>
      <c r="AT22" s="330" t="e">
        <f>SUM(#REF!,#REF!,#REF!,#REF!)-#REF!</f>
        <v>#REF!</v>
      </c>
      <c r="AU22" s="330" t="e">
        <f>SUM(#REF!,#REF!,#REF!,#REF!)-#REF!</f>
        <v>#REF!</v>
      </c>
      <c r="AV22" s="330" t="e">
        <f>SUM(#REF!,#REF!,#REF!,#REF!)-#REF!</f>
        <v>#REF!</v>
      </c>
      <c r="AW22" s="330" t="e">
        <f>SUM(#REF!,#REF!,#REF!,#REF!)-#REF!</f>
        <v>#REF!</v>
      </c>
      <c r="AX22" s="330" t="e">
        <f>SUM(#REF!,#REF!,#REF!,#REF!)-#REF!</f>
        <v>#REF!</v>
      </c>
      <c r="AY22" s="330" t="e">
        <f>SUM(#REF!,#REF!,#REF!,#REF!)-#REF!</f>
        <v>#REF!</v>
      </c>
      <c r="AZ22" s="330" t="e">
        <f>SUM(#REF!,#REF!,#REF!,#REF!)-#REF!</f>
        <v>#REF!</v>
      </c>
      <c r="BA22" s="330" t="e">
        <f>SUM(#REF!,#REF!,#REF!,#REF!)-#REF!</f>
        <v>#REF!</v>
      </c>
      <c r="BB22" s="330" t="e">
        <f>SUM(#REF!,#REF!,#REF!,#REF!)-#REF!</f>
        <v>#REF!</v>
      </c>
      <c r="BC22" s="330" t="e">
        <f>SUM(#REF!,#REF!,#REF!,#REF!)-#REF!</f>
        <v>#REF!</v>
      </c>
      <c r="BD22" s="330" t="e">
        <f>SUM(#REF!,#REF!,#REF!,#REF!)-#REF!</f>
        <v>#REF!</v>
      </c>
      <c r="BE22" s="330" t="e">
        <f>SUM(#REF!,#REF!,#REF!,#REF!)-#REF!</f>
        <v>#REF!</v>
      </c>
    </row>
    <row r="23" spans="1:57" s="328" customFormat="1">
      <c r="A23" s="332" t="s">
        <v>159</v>
      </c>
      <c r="B23" s="331" t="e">
        <f>SUM(#REF!)-#REF!</f>
        <v>#REF!</v>
      </c>
      <c r="C23" s="331" t="e">
        <f>SUM(#REF!)-#REF!</f>
        <v>#REF!</v>
      </c>
      <c r="D23" s="331" t="e">
        <f>SUM(#REF!)-#REF!</f>
        <v>#REF!</v>
      </c>
      <c r="E23" s="331" t="e">
        <f>SUM(#REF!)-#REF!</f>
        <v>#REF!</v>
      </c>
      <c r="F23" s="331" t="e">
        <f>SUM(#REF!)-#REF!</f>
        <v>#REF!</v>
      </c>
      <c r="G23" s="331" t="e">
        <f>SUM(#REF!)-#REF!</f>
        <v>#REF!</v>
      </c>
      <c r="H23" s="331" t="e">
        <f>SUM(#REF!)-#REF!</f>
        <v>#REF!</v>
      </c>
      <c r="I23" s="331" t="e">
        <f>SUM(#REF!)-#REF!</f>
        <v>#REF!</v>
      </c>
      <c r="J23" s="331" t="e">
        <f>SUM(#REF!)-#REF!</f>
        <v>#REF!</v>
      </c>
      <c r="K23" s="331" t="e">
        <f>SUM(#REF!)-#REF!</f>
        <v>#REF!</v>
      </c>
      <c r="L23" s="331" t="e">
        <f>SUM(#REF!)-#REF!</f>
        <v>#REF!</v>
      </c>
      <c r="M23" s="331" t="e">
        <f>SUM(#REF!)-#REF!</f>
        <v>#REF!</v>
      </c>
      <c r="N23" s="331" t="e">
        <f>SUM(#REF!)-#REF!</f>
        <v>#REF!</v>
      </c>
      <c r="O23" s="331" t="e">
        <f>SUM(#REF!)-#REF!</f>
        <v>#REF!</v>
      </c>
      <c r="P23" s="331" t="e">
        <f>SUM(#REF!)-#REF!</f>
        <v>#REF!</v>
      </c>
      <c r="Q23" s="331" t="e">
        <f>SUM(#REF!)-#REF!</f>
        <v>#REF!</v>
      </c>
      <c r="R23" s="331" t="e">
        <f>SUM(#REF!)-#REF!</f>
        <v>#REF!</v>
      </c>
      <c r="S23" s="331" t="e">
        <f>SUM(#REF!)-#REF!</f>
        <v>#REF!</v>
      </c>
      <c r="T23" s="331" t="e">
        <f>SUM(#REF!)-#REF!</f>
        <v>#REF!</v>
      </c>
      <c r="U23" s="331" t="e">
        <f>SUM(#REF!)-#REF!</f>
        <v>#REF!</v>
      </c>
      <c r="V23" s="331" t="e">
        <f>SUM(#REF!)-#REF!</f>
        <v>#REF!</v>
      </c>
      <c r="W23" s="331" t="e">
        <f>SUM(#REF!)-#REF!</f>
        <v>#REF!</v>
      </c>
      <c r="X23" s="331" t="e">
        <f>SUM(#REF!)-#REF!</f>
        <v>#REF!</v>
      </c>
      <c r="Y23" s="331" t="e">
        <f>SUM(#REF!)-#REF!</f>
        <v>#REF!</v>
      </c>
      <c r="Z23" s="331" t="e">
        <f>SUM(#REF!)-#REF!</f>
        <v>#REF!</v>
      </c>
      <c r="AA23" s="331" t="e">
        <f>SUM(#REF!)-#REF!</f>
        <v>#REF!</v>
      </c>
      <c r="AB23" s="331" t="e">
        <f>SUM(#REF!)-#REF!</f>
        <v>#REF!</v>
      </c>
      <c r="AC23" s="331" t="e">
        <f>SUM(#REF!)-#REF!</f>
        <v>#REF!</v>
      </c>
      <c r="AD23" s="331" t="e">
        <f>SUM(#REF!)-#REF!</f>
        <v>#REF!</v>
      </c>
      <c r="AE23" s="331" t="e">
        <f>SUM(#REF!)-#REF!</f>
        <v>#REF!</v>
      </c>
      <c r="AF23" s="331" t="e">
        <f>SUM(#REF!)-#REF!</f>
        <v>#REF!</v>
      </c>
      <c r="AG23" s="331" t="e">
        <f>SUM(#REF!)-#REF!</f>
        <v>#REF!</v>
      </c>
      <c r="AH23" s="331" t="e">
        <f>SUM(#REF!)-#REF!</f>
        <v>#REF!</v>
      </c>
      <c r="AI23" s="331" t="e">
        <f>SUM(#REF!)-#REF!</f>
        <v>#REF!</v>
      </c>
      <c r="AJ23" s="331" t="e">
        <f>SUM(#REF!)-#REF!</f>
        <v>#REF!</v>
      </c>
      <c r="AK23" s="331" t="e">
        <f>SUM(#REF!)-#REF!</f>
        <v>#REF!</v>
      </c>
      <c r="AL23" s="331" t="e">
        <f>SUM(#REF!)-#REF!</f>
        <v>#REF!</v>
      </c>
      <c r="AM23" s="331" t="e">
        <f>SUM(#REF!)-#REF!</f>
        <v>#REF!</v>
      </c>
      <c r="AN23" s="331" t="e">
        <f>SUM(#REF!)-#REF!</f>
        <v>#REF!</v>
      </c>
      <c r="AO23" s="331" t="e">
        <f>SUM(#REF!)-#REF!</f>
        <v>#REF!</v>
      </c>
      <c r="AP23" s="331" t="e">
        <f>SUM(#REF!)-#REF!</f>
        <v>#REF!</v>
      </c>
      <c r="AQ23" s="331" t="e">
        <f>SUM(#REF!)-#REF!</f>
        <v>#REF!</v>
      </c>
      <c r="AR23" s="331" t="e">
        <f>SUM(#REF!)-#REF!</f>
        <v>#REF!</v>
      </c>
      <c r="AS23" s="331" t="e">
        <f>SUM(#REF!)-#REF!</f>
        <v>#REF!</v>
      </c>
      <c r="AT23" s="331" t="e">
        <f>SUM(#REF!)-#REF!</f>
        <v>#REF!</v>
      </c>
      <c r="AU23" s="331" t="e">
        <f>SUM(#REF!)-#REF!</f>
        <v>#REF!</v>
      </c>
      <c r="AV23" s="331" t="e">
        <f>SUM(#REF!)-#REF!</f>
        <v>#REF!</v>
      </c>
      <c r="AW23" s="331" t="e">
        <f>SUM(#REF!)-#REF!</f>
        <v>#REF!</v>
      </c>
      <c r="AX23" s="331" t="e">
        <f>SUM(#REF!)-#REF!</f>
        <v>#REF!</v>
      </c>
      <c r="AY23" s="331" t="e">
        <f>SUM(#REF!)-#REF!</f>
        <v>#REF!</v>
      </c>
      <c r="AZ23" s="331" t="e">
        <f>SUM(#REF!)-#REF!</f>
        <v>#REF!</v>
      </c>
      <c r="BA23" s="331" t="e">
        <f>SUM(#REF!)-#REF!</f>
        <v>#REF!</v>
      </c>
      <c r="BB23" s="331" t="e">
        <f>SUM(#REF!)-#REF!</f>
        <v>#REF!</v>
      </c>
      <c r="BC23" s="331" t="e">
        <f>SUM(#REF!)-#REF!</f>
        <v>#REF!</v>
      </c>
      <c r="BD23" s="331" t="e">
        <f>SUM(#REF!)-#REF!</f>
        <v>#REF!</v>
      </c>
      <c r="BE23" s="331" t="e">
        <f>SUM(#REF!)-#REF!</f>
        <v>#REF!</v>
      </c>
    </row>
    <row r="24" spans="1:57" s="328" customFormat="1">
      <c r="A24" s="332" t="s">
        <v>162</v>
      </c>
      <c r="B24" s="331" t="e">
        <f>(#REF!-#REF!)-#REF!</f>
        <v>#REF!</v>
      </c>
      <c r="C24" s="331" t="e">
        <f>(#REF!-#REF!)-#REF!</f>
        <v>#REF!</v>
      </c>
      <c r="D24" s="331" t="e">
        <f>(#REF!-#REF!)-#REF!</f>
        <v>#REF!</v>
      </c>
      <c r="E24" s="331" t="e">
        <f>(#REF!-#REF!)-#REF!</f>
        <v>#REF!</v>
      </c>
      <c r="F24" s="331" t="e">
        <f>(#REF!-#REF!)-#REF!</f>
        <v>#REF!</v>
      </c>
      <c r="G24" s="331" t="e">
        <f>(#REF!-#REF!)-#REF!</f>
        <v>#REF!</v>
      </c>
      <c r="H24" s="331" t="e">
        <f>(#REF!-#REF!)-#REF!</f>
        <v>#REF!</v>
      </c>
      <c r="I24" s="331" t="e">
        <f>(#REF!-#REF!)-#REF!</f>
        <v>#REF!</v>
      </c>
      <c r="J24" s="331" t="e">
        <f>(#REF!-#REF!)-#REF!</f>
        <v>#REF!</v>
      </c>
      <c r="K24" s="331" t="e">
        <f>(#REF!-#REF!)-#REF!</f>
        <v>#REF!</v>
      </c>
      <c r="L24" s="331" t="e">
        <f>(#REF!-#REF!)-#REF!</f>
        <v>#REF!</v>
      </c>
      <c r="M24" s="331" t="e">
        <f>(#REF!-#REF!)-#REF!</f>
        <v>#REF!</v>
      </c>
      <c r="N24" s="331" t="e">
        <f>(#REF!-#REF!)-#REF!</f>
        <v>#REF!</v>
      </c>
      <c r="O24" s="331" t="e">
        <f>(#REF!-#REF!)-#REF!</f>
        <v>#REF!</v>
      </c>
      <c r="P24" s="331" t="e">
        <f>(#REF!-#REF!)-#REF!</f>
        <v>#REF!</v>
      </c>
      <c r="Q24" s="331" t="e">
        <f>(#REF!-#REF!)-#REF!</f>
        <v>#REF!</v>
      </c>
      <c r="R24" s="331" t="e">
        <f>(#REF!-#REF!)-#REF!</f>
        <v>#REF!</v>
      </c>
      <c r="S24" s="331" t="e">
        <f>(#REF!-#REF!)-#REF!</f>
        <v>#REF!</v>
      </c>
      <c r="T24" s="331" t="e">
        <f>(#REF!-#REF!)-#REF!</f>
        <v>#REF!</v>
      </c>
      <c r="U24" s="331" t="e">
        <f>(#REF!-#REF!)-#REF!</f>
        <v>#REF!</v>
      </c>
      <c r="V24" s="331" t="e">
        <f>(#REF!-#REF!)-#REF!</f>
        <v>#REF!</v>
      </c>
      <c r="W24" s="331" t="e">
        <f>(#REF!-#REF!)-#REF!</f>
        <v>#REF!</v>
      </c>
      <c r="X24" s="331" t="e">
        <f>(#REF!-#REF!)-#REF!</f>
        <v>#REF!</v>
      </c>
      <c r="Y24" s="331" t="e">
        <f>(#REF!-#REF!)-#REF!</f>
        <v>#REF!</v>
      </c>
      <c r="Z24" s="331" t="e">
        <f>(#REF!-#REF!)-#REF!</f>
        <v>#REF!</v>
      </c>
      <c r="AA24" s="331" t="e">
        <f>(#REF!-#REF!)-#REF!</f>
        <v>#REF!</v>
      </c>
      <c r="AB24" s="331" t="e">
        <f>(#REF!-#REF!)-#REF!</f>
        <v>#REF!</v>
      </c>
      <c r="AC24" s="331" t="e">
        <f>(#REF!-#REF!)-#REF!</f>
        <v>#REF!</v>
      </c>
      <c r="AD24" s="331" t="e">
        <f>(#REF!-#REF!)-#REF!</f>
        <v>#REF!</v>
      </c>
      <c r="AE24" s="331" t="e">
        <f>(#REF!-#REF!)-#REF!</f>
        <v>#REF!</v>
      </c>
      <c r="AF24" s="331" t="e">
        <f>(#REF!-#REF!)-#REF!</f>
        <v>#REF!</v>
      </c>
      <c r="AG24" s="331" t="e">
        <f>(#REF!-#REF!)-#REF!</f>
        <v>#REF!</v>
      </c>
      <c r="AH24" s="331" t="e">
        <f>(#REF!-#REF!)-#REF!</f>
        <v>#REF!</v>
      </c>
      <c r="AI24" s="331" t="e">
        <f>(#REF!-#REF!)-#REF!</f>
        <v>#REF!</v>
      </c>
      <c r="AJ24" s="331" t="e">
        <f>(#REF!-#REF!)-#REF!</f>
        <v>#REF!</v>
      </c>
      <c r="AK24" s="331" t="e">
        <f>(#REF!-#REF!)-#REF!</f>
        <v>#REF!</v>
      </c>
      <c r="AL24" s="331" t="e">
        <f>(#REF!-#REF!)-#REF!</f>
        <v>#REF!</v>
      </c>
      <c r="AM24" s="331" t="e">
        <f>(#REF!-#REF!)-#REF!</f>
        <v>#REF!</v>
      </c>
      <c r="AN24" s="331" t="e">
        <f>(#REF!-#REF!)-#REF!</f>
        <v>#REF!</v>
      </c>
      <c r="AO24" s="331" t="e">
        <f>(#REF!-#REF!)-#REF!</f>
        <v>#REF!</v>
      </c>
      <c r="AP24" s="331" t="e">
        <f>(#REF!-#REF!)-#REF!</f>
        <v>#REF!</v>
      </c>
      <c r="AQ24" s="331" t="e">
        <f>(#REF!-#REF!)-#REF!</f>
        <v>#REF!</v>
      </c>
      <c r="AR24" s="331" t="e">
        <f>(#REF!-#REF!)-#REF!</f>
        <v>#REF!</v>
      </c>
      <c r="AS24" s="331" t="e">
        <f>(#REF!-#REF!)-#REF!</f>
        <v>#REF!</v>
      </c>
      <c r="AT24" s="331" t="e">
        <f>(#REF!-#REF!)-#REF!</f>
        <v>#REF!</v>
      </c>
      <c r="AU24" s="331" t="e">
        <f>(#REF!-#REF!)-#REF!</f>
        <v>#REF!</v>
      </c>
      <c r="AV24" s="331" t="e">
        <f>(#REF!-#REF!)-#REF!</f>
        <v>#REF!</v>
      </c>
      <c r="AW24" s="331" t="e">
        <f>(#REF!-#REF!)-#REF!</f>
        <v>#REF!</v>
      </c>
      <c r="AX24" s="331" t="e">
        <f>(#REF!-#REF!)-#REF!</f>
        <v>#REF!</v>
      </c>
      <c r="AY24" s="331" t="e">
        <f>(#REF!-#REF!)-#REF!</f>
        <v>#REF!</v>
      </c>
      <c r="AZ24" s="331" t="e">
        <f>(#REF!-#REF!)-#REF!</f>
        <v>#REF!</v>
      </c>
      <c r="BA24" s="331" t="e">
        <f>(#REF!-#REF!)-#REF!</f>
        <v>#REF!</v>
      </c>
      <c r="BB24" s="331" t="e">
        <f>(#REF!-#REF!)-#REF!</f>
        <v>#REF!</v>
      </c>
      <c r="BC24" s="331" t="e">
        <f>(#REF!-#REF!)-#REF!</f>
        <v>#REF!</v>
      </c>
      <c r="BD24" s="331" t="e">
        <f>(#REF!-#REF!)-#REF!</f>
        <v>#REF!</v>
      </c>
      <c r="BE24" s="331" t="e">
        <f>(#REF!-#REF!)-#REF!</f>
        <v>#REF!</v>
      </c>
    </row>
    <row r="25" spans="1:57" s="328" customFormat="1">
      <c r="A25" s="332" t="s">
        <v>245</v>
      </c>
      <c r="B25" s="331" t="e">
        <f>SUM(#REF!)-#REF!</f>
        <v>#REF!</v>
      </c>
      <c r="C25" s="331" t="e">
        <f>SUM(#REF!)-#REF!</f>
        <v>#REF!</v>
      </c>
      <c r="D25" s="331" t="e">
        <f>SUM(#REF!)-#REF!</f>
        <v>#REF!</v>
      </c>
      <c r="E25" s="331" t="e">
        <f>SUM(#REF!)-#REF!</f>
        <v>#REF!</v>
      </c>
      <c r="F25" s="331" t="e">
        <f>SUM(#REF!)-#REF!</f>
        <v>#REF!</v>
      </c>
      <c r="G25" s="331" t="e">
        <f>SUM(#REF!)-#REF!</f>
        <v>#REF!</v>
      </c>
      <c r="H25" s="331" t="e">
        <f>SUM(#REF!)-#REF!</f>
        <v>#REF!</v>
      </c>
      <c r="I25" s="331" t="e">
        <f>SUM(#REF!)-#REF!</f>
        <v>#REF!</v>
      </c>
      <c r="J25" s="331" t="e">
        <f>SUM(#REF!)-#REF!</f>
        <v>#REF!</v>
      </c>
      <c r="K25" s="331" t="e">
        <f>SUM(#REF!)-#REF!</f>
        <v>#REF!</v>
      </c>
      <c r="L25" s="331" t="e">
        <f>SUM(#REF!)-#REF!</f>
        <v>#REF!</v>
      </c>
      <c r="M25" s="331" t="e">
        <f>SUM(#REF!)-#REF!</f>
        <v>#REF!</v>
      </c>
      <c r="N25" s="331" t="e">
        <f>SUM(#REF!)-#REF!</f>
        <v>#REF!</v>
      </c>
      <c r="O25" s="331" t="e">
        <f>SUM(#REF!)-#REF!</f>
        <v>#REF!</v>
      </c>
      <c r="P25" s="331" t="e">
        <f>SUM(#REF!)-#REF!</f>
        <v>#REF!</v>
      </c>
      <c r="Q25" s="331" t="e">
        <f>SUM(#REF!)-#REF!</f>
        <v>#REF!</v>
      </c>
      <c r="R25" s="331" t="e">
        <f>SUM(#REF!)-#REF!</f>
        <v>#REF!</v>
      </c>
      <c r="S25" s="331" t="e">
        <f>SUM(#REF!)-#REF!</f>
        <v>#REF!</v>
      </c>
      <c r="T25" s="331" t="e">
        <f>SUM(#REF!)-#REF!</f>
        <v>#REF!</v>
      </c>
      <c r="U25" s="331" t="e">
        <f>SUM(#REF!)-#REF!</f>
        <v>#REF!</v>
      </c>
      <c r="V25" s="331" t="e">
        <f>SUM(#REF!)-#REF!</f>
        <v>#REF!</v>
      </c>
      <c r="W25" s="331" t="e">
        <f>SUM(#REF!)-#REF!</f>
        <v>#REF!</v>
      </c>
      <c r="X25" s="331" t="e">
        <f>SUM(#REF!)-#REF!</f>
        <v>#REF!</v>
      </c>
      <c r="Y25" s="331" t="e">
        <f>SUM(#REF!)-#REF!</f>
        <v>#REF!</v>
      </c>
      <c r="Z25" s="331" t="e">
        <f>SUM(#REF!)-#REF!</f>
        <v>#REF!</v>
      </c>
      <c r="AA25" s="331" t="e">
        <f>SUM(#REF!)-#REF!</f>
        <v>#REF!</v>
      </c>
      <c r="AB25" s="331" t="e">
        <f>SUM(#REF!)-#REF!</f>
        <v>#REF!</v>
      </c>
      <c r="AC25" s="331" t="e">
        <f>SUM(#REF!)-#REF!</f>
        <v>#REF!</v>
      </c>
      <c r="AD25" s="331" t="e">
        <f>SUM(#REF!)-#REF!</f>
        <v>#REF!</v>
      </c>
      <c r="AE25" s="331" t="e">
        <f>SUM(#REF!)-#REF!</f>
        <v>#REF!</v>
      </c>
      <c r="AF25" s="331" t="e">
        <f>SUM(#REF!)-#REF!</f>
        <v>#REF!</v>
      </c>
      <c r="AG25" s="331" t="e">
        <f>SUM(#REF!)-#REF!</f>
        <v>#REF!</v>
      </c>
      <c r="AH25" s="331" t="e">
        <f>SUM(#REF!)-#REF!</f>
        <v>#REF!</v>
      </c>
      <c r="AI25" s="331" t="e">
        <f>SUM(#REF!)-#REF!</f>
        <v>#REF!</v>
      </c>
      <c r="AJ25" s="331" t="e">
        <f>SUM(#REF!)-#REF!</f>
        <v>#REF!</v>
      </c>
      <c r="AK25" s="331" t="e">
        <f>SUM(#REF!)-#REF!</f>
        <v>#REF!</v>
      </c>
      <c r="AL25" s="331" t="e">
        <f>SUM(#REF!)-#REF!</f>
        <v>#REF!</v>
      </c>
      <c r="AM25" s="331" t="e">
        <f>SUM(#REF!)-#REF!</f>
        <v>#REF!</v>
      </c>
      <c r="AN25" s="331" t="e">
        <f>SUM(#REF!)-#REF!</f>
        <v>#REF!</v>
      </c>
      <c r="AO25" s="331" t="e">
        <f>SUM(#REF!)-#REF!</f>
        <v>#REF!</v>
      </c>
      <c r="AP25" s="331" t="e">
        <f>SUM(#REF!)-#REF!</f>
        <v>#REF!</v>
      </c>
      <c r="AQ25" s="331" t="e">
        <f>SUM(#REF!)-#REF!</f>
        <v>#REF!</v>
      </c>
      <c r="AR25" s="331" t="e">
        <f>SUM(#REF!)-#REF!</f>
        <v>#REF!</v>
      </c>
      <c r="AS25" s="331" t="e">
        <f>SUM(#REF!)-#REF!</f>
        <v>#REF!</v>
      </c>
      <c r="AT25" s="331" t="e">
        <f>SUM(#REF!)-#REF!</f>
        <v>#REF!</v>
      </c>
      <c r="AU25" s="331" t="e">
        <f>SUM(#REF!)-#REF!</f>
        <v>#REF!</v>
      </c>
      <c r="AV25" s="331" t="e">
        <f>SUM(#REF!)-#REF!</f>
        <v>#REF!</v>
      </c>
      <c r="AW25" s="331" t="e">
        <f>SUM(#REF!)-#REF!</f>
        <v>#REF!</v>
      </c>
      <c r="AX25" s="331" t="e">
        <f>SUM(#REF!)-#REF!</f>
        <v>#REF!</v>
      </c>
      <c r="AY25" s="331" t="e">
        <f>SUM(#REF!)-#REF!</f>
        <v>#REF!</v>
      </c>
      <c r="AZ25" s="331" t="e">
        <f>SUM(#REF!)-#REF!</f>
        <v>#REF!</v>
      </c>
      <c r="BA25" s="331" t="e">
        <f>SUM(#REF!)-#REF!</f>
        <v>#REF!</v>
      </c>
      <c r="BB25" s="331" t="e">
        <f>SUM(#REF!)-#REF!</f>
        <v>#REF!</v>
      </c>
      <c r="BC25" s="331" t="e">
        <f>SUM(#REF!)-#REF!</f>
        <v>#REF!</v>
      </c>
      <c r="BD25" s="331" t="e">
        <f>SUM(#REF!)-#REF!</f>
        <v>#REF!</v>
      </c>
      <c r="BE25" s="331" t="e">
        <f>SUM(#REF!)-#REF!</f>
        <v>#REF!</v>
      </c>
    </row>
    <row r="26" spans="1:57" s="328" customFormat="1"/>
  </sheetData>
  <conditionalFormatting sqref="B6:BE25">
    <cfRule type="cellIs" dxfId="17" priority="3" operator="lessThan">
      <formula>-0.5</formula>
    </cfRule>
    <cfRule type="cellIs" dxfId="16" priority="4" operator="greaterThan">
      <formula>0.5</formula>
    </cfRule>
  </conditionalFormatting>
  <pageMargins left="0.24" right="0.24" top="0.45" bottom="0.130416535433071" header="0.45" footer="0.12"/>
  <pageSetup paperSize="9"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A804-E35A-44DD-ADB0-A36612BA0517}">
  <sheetPr>
    <tabColor rgb="FFFFFF00"/>
  </sheetPr>
  <dimension ref="A1:BE51"/>
  <sheetViews>
    <sheetView showGridLines="0" zoomScaleNormal="100" workbookViewId="0" xr3:uid="{9AB563E9-B43A-57AC-A59D-4A358FAB90D4}">
      <pane xSplit="1" ySplit="4" topLeftCell="B5" activePane="bottomRight" state="frozen"/>
      <selection pane="bottomRight" activeCell="BG22" sqref="BG22"/>
      <selection pane="bottomLeft" activeCell="BG22" sqref="BG22"/>
      <selection pane="topRight" activeCell="BG22" sqref="BG22"/>
    </sheetView>
  </sheetViews>
  <sheetFormatPr defaultColWidth="9.1640625" defaultRowHeight="14.45"/>
  <cols>
    <col min="1" max="1" width="68.83203125" style="4" customWidth="1"/>
    <col min="2" max="57" width="11.83203125" style="4" customWidth="1"/>
    <col min="58" max="58" width="0.5" style="4" customWidth="1"/>
    <col min="59" max="16384" width="9.1640625" style="4"/>
  </cols>
  <sheetData>
    <row r="1" spans="1:57" ht="15">
      <c r="A1" s="321" t="s">
        <v>246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5" t="s">
        <v>243</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95">
      <c r="A3" s="322" t="s">
        <v>182</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row>
    <row r="6" spans="1:57" s="328" customFormat="1">
      <c r="A6" s="326" t="s">
        <v>202</v>
      </c>
      <c r="B6" s="335" t="e">
        <f>SUM(#REF!,#REF!,#REF!,#REF!)-#REF!</f>
        <v>#REF!</v>
      </c>
      <c r="C6" s="335" t="e">
        <f>SUM(#REF!,#REF!,#REF!,#REF!)-#REF!</f>
        <v>#REF!</v>
      </c>
      <c r="D6" s="335" t="e">
        <f>SUM(#REF!,#REF!,#REF!,#REF!)-#REF!</f>
        <v>#REF!</v>
      </c>
      <c r="E6" s="335" t="e">
        <f>SUM(#REF!,#REF!,#REF!,#REF!)-#REF!</f>
        <v>#REF!</v>
      </c>
      <c r="F6" s="335" t="e">
        <f>SUM(#REF!,#REF!,#REF!,#REF!)-#REF!</f>
        <v>#REF!</v>
      </c>
      <c r="G6" s="335" t="e">
        <f>SUM(#REF!,#REF!,#REF!,#REF!)-#REF!</f>
        <v>#REF!</v>
      </c>
      <c r="H6" s="335" t="e">
        <f>SUM(#REF!,#REF!,#REF!,#REF!)-#REF!</f>
        <v>#REF!</v>
      </c>
      <c r="I6" s="335" t="e">
        <f>SUM(#REF!,#REF!,#REF!,#REF!)-#REF!</f>
        <v>#REF!</v>
      </c>
      <c r="J6" s="335" t="e">
        <f>SUM(#REF!,#REF!,#REF!,#REF!)-#REF!</f>
        <v>#REF!</v>
      </c>
      <c r="K6" s="335" t="e">
        <f>SUM(#REF!,#REF!,#REF!,#REF!)-#REF!</f>
        <v>#REF!</v>
      </c>
      <c r="L6" s="335" t="e">
        <f>SUM(#REF!,#REF!,#REF!,#REF!)-#REF!</f>
        <v>#REF!</v>
      </c>
      <c r="M6" s="335" t="e">
        <f>SUM(#REF!,#REF!,#REF!,#REF!)-#REF!</f>
        <v>#REF!</v>
      </c>
      <c r="N6" s="335" t="e">
        <f>SUM(#REF!,#REF!,#REF!,#REF!)-#REF!</f>
        <v>#REF!</v>
      </c>
      <c r="O6" s="335" t="e">
        <f>SUM(#REF!,#REF!,#REF!,#REF!)-#REF!</f>
        <v>#REF!</v>
      </c>
      <c r="P6" s="335" t="e">
        <f>SUM(#REF!,#REF!,#REF!,#REF!)-#REF!</f>
        <v>#REF!</v>
      </c>
      <c r="Q6" s="335" t="e">
        <f>SUM(#REF!,#REF!,#REF!,#REF!)-#REF!</f>
        <v>#REF!</v>
      </c>
      <c r="R6" s="335" t="e">
        <f>SUM(#REF!,#REF!,#REF!,#REF!)-#REF!</f>
        <v>#REF!</v>
      </c>
      <c r="S6" s="335" t="e">
        <f>SUM(#REF!,#REF!,#REF!,#REF!)-#REF!</f>
        <v>#REF!</v>
      </c>
      <c r="T6" s="335" t="e">
        <f>SUM(#REF!,#REF!,#REF!,#REF!)-#REF!</f>
        <v>#REF!</v>
      </c>
      <c r="U6" s="335" t="e">
        <f>SUM(#REF!,#REF!,#REF!,#REF!)-#REF!</f>
        <v>#REF!</v>
      </c>
      <c r="V6" s="335" t="e">
        <f>SUM(#REF!,#REF!,#REF!,#REF!)-#REF!</f>
        <v>#REF!</v>
      </c>
      <c r="W6" s="335" t="e">
        <f>SUM(#REF!,#REF!,#REF!,#REF!)-#REF!</f>
        <v>#REF!</v>
      </c>
      <c r="X6" s="335" t="e">
        <f>SUM(#REF!,#REF!,#REF!,#REF!)-#REF!</f>
        <v>#REF!</v>
      </c>
      <c r="Y6" s="335" t="e">
        <f>SUM(#REF!,#REF!,#REF!,#REF!)-#REF!</f>
        <v>#REF!</v>
      </c>
      <c r="Z6" s="335" t="e">
        <f>SUM(#REF!,#REF!,#REF!,#REF!)-#REF!</f>
        <v>#REF!</v>
      </c>
      <c r="AA6" s="335" t="e">
        <f>SUM(#REF!,#REF!,#REF!,#REF!)-#REF!</f>
        <v>#REF!</v>
      </c>
      <c r="AB6" s="335" t="e">
        <f>SUM(#REF!,#REF!,#REF!,#REF!)-#REF!</f>
        <v>#REF!</v>
      </c>
      <c r="AC6" s="335" t="e">
        <f>SUM(#REF!,#REF!,#REF!,#REF!)-#REF!</f>
        <v>#REF!</v>
      </c>
      <c r="AD6" s="335" t="e">
        <f>SUM(#REF!,#REF!,#REF!,#REF!)-#REF!</f>
        <v>#REF!</v>
      </c>
      <c r="AE6" s="335" t="e">
        <f>SUM(#REF!,#REF!,#REF!,#REF!)-#REF!</f>
        <v>#REF!</v>
      </c>
      <c r="AF6" s="335" t="e">
        <f>SUM(#REF!,#REF!,#REF!,#REF!)-#REF!</f>
        <v>#REF!</v>
      </c>
      <c r="AG6" s="335" t="e">
        <f>SUM(#REF!,#REF!,#REF!,#REF!)-#REF!</f>
        <v>#REF!</v>
      </c>
      <c r="AH6" s="335" t="e">
        <f>SUM(#REF!,#REF!,#REF!,#REF!)-#REF!</f>
        <v>#REF!</v>
      </c>
      <c r="AI6" s="335" t="e">
        <f>SUM(#REF!,#REF!,#REF!,#REF!)-#REF!</f>
        <v>#REF!</v>
      </c>
      <c r="AJ6" s="335" t="e">
        <f>SUM(#REF!,#REF!,#REF!,#REF!)-#REF!</f>
        <v>#REF!</v>
      </c>
      <c r="AK6" s="335" t="e">
        <f>SUM(#REF!,#REF!,#REF!,#REF!)-#REF!</f>
        <v>#REF!</v>
      </c>
      <c r="AL6" s="335" t="e">
        <f>SUM(#REF!,#REF!,#REF!,#REF!)-#REF!</f>
        <v>#REF!</v>
      </c>
      <c r="AM6" s="335" t="e">
        <f>SUM(#REF!,#REF!,#REF!,#REF!)-#REF!</f>
        <v>#REF!</v>
      </c>
      <c r="AN6" s="335" t="e">
        <f>SUM(#REF!,#REF!,#REF!,#REF!)-#REF!</f>
        <v>#REF!</v>
      </c>
      <c r="AO6" s="335" t="e">
        <f>SUM(#REF!,#REF!,#REF!,#REF!)-#REF!</f>
        <v>#REF!</v>
      </c>
      <c r="AP6" s="335" t="e">
        <f>SUM(#REF!,#REF!,#REF!,#REF!)-#REF!</f>
        <v>#REF!</v>
      </c>
      <c r="AQ6" s="335" t="e">
        <f>SUM(#REF!,#REF!,#REF!,#REF!)-#REF!</f>
        <v>#REF!</v>
      </c>
      <c r="AR6" s="335" t="e">
        <f>SUM(#REF!,#REF!,#REF!,#REF!)-#REF!</f>
        <v>#REF!</v>
      </c>
      <c r="AS6" s="335" t="e">
        <f>SUM(#REF!,#REF!,#REF!,#REF!)-#REF!</f>
        <v>#REF!</v>
      </c>
      <c r="AT6" s="335" t="e">
        <f>SUM(#REF!,#REF!,#REF!,#REF!)-#REF!</f>
        <v>#REF!</v>
      </c>
      <c r="AU6" s="335" t="e">
        <f>SUM(#REF!,#REF!,#REF!,#REF!)-#REF!</f>
        <v>#REF!</v>
      </c>
      <c r="AV6" s="335" t="e">
        <f>SUM(#REF!,#REF!,#REF!,#REF!)-#REF!</f>
        <v>#REF!</v>
      </c>
      <c r="AW6" s="335" t="e">
        <f>SUM(#REF!,#REF!,#REF!,#REF!)-#REF!</f>
        <v>#REF!</v>
      </c>
      <c r="AX6" s="335" t="e">
        <f>SUM(#REF!,#REF!,#REF!,#REF!)-#REF!</f>
        <v>#REF!</v>
      </c>
      <c r="AY6" s="335" t="e">
        <f>SUM(#REF!,#REF!,#REF!,#REF!)-#REF!</f>
        <v>#REF!</v>
      </c>
      <c r="AZ6" s="335" t="e">
        <f>SUM(#REF!,#REF!,#REF!,#REF!)-#REF!</f>
        <v>#REF!</v>
      </c>
      <c r="BA6" s="335" t="e">
        <f>SUM(#REF!,#REF!,#REF!,#REF!)-#REF!</f>
        <v>#REF!</v>
      </c>
      <c r="BB6" s="335" t="e">
        <f>SUM(#REF!,#REF!,#REF!,#REF!)-#REF!</f>
        <v>#REF!</v>
      </c>
      <c r="BC6" s="335" t="e">
        <f>SUM(#REF!,#REF!,#REF!,#REF!)-#REF!</f>
        <v>#REF!</v>
      </c>
      <c r="BD6" s="335" t="e">
        <f>SUM(#REF!,#REF!,#REF!,#REF!)-#REF!</f>
        <v>#REF!</v>
      </c>
      <c r="BE6" s="335" t="e">
        <f>SUM(#REF!,#REF!,#REF!,#REF!)-#REF!</f>
        <v>#REF!</v>
      </c>
    </row>
    <row r="7" spans="1:57" s="328" customFormat="1">
      <c r="A7" s="332" t="s">
        <v>182</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row>
    <row r="8" spans="1:57" s="328" customFormat="1">
      <c r="A8" s="326" t="s">
        <v>203</v>
      </c>
      <c r="B8" s="327" t="e">
        <f>(#REF!-#REF!)-#REF!</f>
        <v>#REF!</v>
      </c>
      <c r="C8" s="327" t="e">
        <f>(#REF!-#REF!)-#REF!</f>
        <v>#REF!</v>
      </c>
      <c r="D8" s="327" t="e">
        <f>(#REF!-#REF!)-#REF!</f>
        <v>#REF!</v>
      </c>
      <c r="E8" s="327" t="e">
        <f>(#REF!-#REF!)-#REF!</f>
        <v>#REF!</v>
      </c>
      <c r="F8" s="327" t="e">
        <f>(#REF!-#REF!)-#REF!</f>
        <v>#REF!</v>
      </c>
      <c r="G8" s="327" t="e">
        <f>(#REF!-#REF!)-#REF!</f>
        <v>#REF!</v>
      </c>
      <c r="H8" s="327" t="e">
        <f>(#REF!-#REF!)-#REF!</f>
        <v>#REF!</v>
      </c>
      <c r="I8" s="327" t="e">
        <f>(#REF!-#REF!)-#REF!</f>
        <v>#REF!</v>
      </c>
      <c r="J8" s="327" t="e">
        <f>(#REF!-#REF!)-#REF!</f>
        <v>#REF!</v>
      </c>
      <c r="K8" s="327" t="e">
        <f>(#REF!-#REF!)-#REF!</f>
        <v>#REF!</v>
      </c>
      <c r="L8" s="327" t="e">
        <f>(#REF!-#REF!)-#REF!</f>
        <v>#REF!</v>
      </c>
      <c r="M8" s="327" t="e">
        <f>(#REF!-#REF!)-#REF!</f>
        <v>#REF!</v>
      </c>
      <c r="N8" s="327" t="e">
        <f>(#REF!-#REF!)-#REF!</f>
        <v>#REF!</v>
      </c>
      <c r="O8" s="327" t="e">
        <f>(#REF!-#REF!)-#REF!</f>
        <v>#REF!</v>
      </c>
      <c r="P8" s="327" t="e">
        <f>(#REF!-#REF!)-#REF!</f>
        <v>#REF!</v>
      </c>
      <c r="Q8" s="327" t="e">
        <f>(#REF!-#REF!)-#REF!</f>
        <v>#REF!</v>
      </c>
      <c r="R8" s="327" t="e">
        <f>(#REF!-#REF!)-#REF!</f>
        <v>#REF!</v>
      </c>
      <c r="S8" s="327" t="e">
        <f>(#REF!-#REF!)-#REF!</f>
        <v>#REF!</v>
      </c>
      <c r="T8" s="327" t="e">
        <f>(#REF!-#REF!)-#REF!</f>
        <v>#REF!</v>
      </c>
      <c r="U8" s="327" t="e">
        <f>(#REF!-#REF!)-#REF!</f>
        <v>#REF!</v>
      </c>
      <c r="V8" s="327" t="e">
        <f>(#REF!-#REF!)-#REF!</f>
        <v>#REF!</v>
      </c>
      <c r="W8" s="327" t="e">
        <f>(#REF!-#REF!)-#REF!</f>
        <v>#REF!</v>
      </c>
      <c r="X8" s="327" t="e">
        <f>(#REF!-#REF!)-#REF!</f>
        <v>#REF!</v>
      </c>
      <c r="Y8" s="327" t="e">
        <f>(#REF!-#REF!)-#REF!</f>
        <v>#REF!</v>
      </c>
      <c r="Z8" s="327" t="e">
        <f>(#REF!-#REF!)-#REF!</f>
        <v>#REF!</v>
      </c>
      <c r="AA8" s="327" t="e">
        <f>(#REF!-#REF!)-#REF!</f>
        <v>#REF!</v>
      </c>
      <c r="AB8" s="327" t="e">
        <f>(#REF!-#REF!)-#REF!</f>
        <v>#REF!</v>
      </c>
      <c r="AC8" s="327" t="e">
        <f>(#REF!-#REF!)-#REF!</f>
        <v>#REF!</v>
      </c>
      <c r="AD8" s="327" t="e">
        <f>(#REF!-#REF!)-#REF!</f>
        <v>#REF!</v>
      </c>
      <c r="AE8" s="327" t="e">
        <f>(#REF!-#REF!)-#REF!</f>
        <v>#REF!</v>
      </c>
      <c r="AF8" s="327" t="e">
        <f>(#REF!-#REF!)-#REF!</f>
        <v>#REF!</v>
      </c>
      <c r="AG8" s="327" t="e">
        <f>(#REF!-#REF!)-#REF!</f>
        <v>#REF!</v>
      </c>
      <c r="AH8" s="327" t="e">
        <f>(#REF!-#REF!)-#REF!</f>
        <v>#REF!</v>
      </c>
      <c r="AI8" s="327" t="e">
        <f>(#REF!-#REF!)-#REF!</f>
        <v>#REF!</v>
      </c>
      <c r="AJ8" s="327" t="e">
        <f>(#REF!-#REF!)-#REF!</f>
        <v>#REF!</v>
      </c>
      <c r="AK8" s="327" t="e">
        <f>(#REF!-#REF!)-#REF!</f>
        <v>#REF!</v>
      </c>
      <c r="AL8" s="327" t="e">
        <f>(#REF!-#REF!)-#REF!</f>
        <v>#REF!</v>
      </c>
      <c r="AM8" s="327" t="e">
        <f>(#REF!-#REF!)-#REF!</f>
        <v>#REF!</v>
      </c>
      <c r="AN8" s="327" t="e">
        <f>(#REF!-#REF!)-#REF!</f>
        <v>#REF!</v>
      </c>
      <c r="AO8" s="327" t="e">
        <f>(#REF!-#REF!)-#REF!</f>
        <v>#REF!</v>
      </c>
      <c r="AP8" s="327" t="e">
        <f>(#REF!-#REF!)-#REF!</f>
        <v>#REF!</v>
      </c>
      <c r="AQ8" s="327" t="e">
        <f>(#REF!-#REF!)-#REF!</f>
        <v>#REF!</v>
      </c>
      <c r="AR8" s="327" t="e">
        <f>(#REF!-#REF!)-#REF!</f>
        <v>#REF!</v>
      </c>
      <c r="AS8" s="327" t="e">
        <f>(#REF!-#REF!)-#REF!</f>
        <v>#REF!</v>
      </c>
      <c r="AT8" s="327" t="e">
        <f>(#REF!-#REF!)-#REF!</f>
        <v>#REF!</v>
      </c>
      <c r="AU8" s="327" t="e">
        <f>(#REF!-#REF!)-#REF!</f>
        <v>#REF!</v>
      </c>
      <c r="AV8" s="327" t="e">
        <f>(#REF!-#REF!)-#REF!</f>
        <v>#REF!</v>
      </c>
      <c r="AW8" s="327" t="e">
        <f>(#REF!-#REF!)-#REF!</f>
        <v>#REF!</v>
      </c>
      <c r="AX8" s="327" t="e">
        <f>(#REF!-#REF!)-#REF!</f>
        <v>#REF!</v>
      </c>
      <c r="AY8" s="327" t="e">
        <f>(#REF!-#REF!)-#REF!</f>
        <v>#REF!</v>
      </c>
      <c r="AZ8" s="327" t="e">
        <f>(#REF!-#REF!)-#REF!</f>
        <v>#REF!</v>
      </c>
      <c r="BA8" s="327" t="e">
        <f>(#REF!-#REF!)-#REF!</f>
        <v>#REF!</v>
      </c>
      <c r="BB8" s="327" t="e">
        <f>(#REF!-#REF!)-#REF!</f>
        <v>#REF!</v>
      </c>
      <c r="BC8" s="327" t="e">
        <f>(#REF!-#REF!)-#REF!</f>
        <v>#REF!</v>
      </c>
      <c r="BD8" s="327" t="e">
        <f>(#REF!-#REF!)-#REF!</f>
        <v>#REF!</v>
      </c>
      <c r="BE8" s="327" t="e">
        <f>(#REF!-#REF!)-#REF!</f>
        <v>#REF!</v>
      </c>
    </row>
    <row r="9" spans="1:57" s="328" customFormat="1">
      <c r="A9" s="329" t="s">
        <v>204</v>
      </c>
      <c r="B9" s="330" t="e">
        <f>SUM(#REF!)-#REF!</f>
        <v>#REF!</v>
      </c>
      <c r="C9" s="330" t="e">
        <f>SUM(#REF!)-#REF!</f>
        <v>#REF!</v>
      </c>
      <c r="D9" s="330" t="e">
        <f>SUM(#REF!)-#REF!</f>
        <v>#REF!</v>
      </c>
      <c r="E9" s="330" t="e">
        <f>SUM(#REF!)-#REF!</f>
        <v>#REF!</v>
      </c>
      <c r="F9" s="330" t="e">
        <f>SUM(#REF!)-#REF!</f>
        <v>#REF!</v>
      </c>
      <c r="G9" s="330" t="e">
        <f>SUM(#REF!)-#REF!</f>
        <v>#REF!</v>
      </c>
      <c r="H9" s="330" t="e">
        <f>SUM(#REF!)-#REF!</f>
        <v>#REF!</v>
      </c>
      <c r="I9" s="330" t="e">
        <f>SUM(#REF!)-#REF!</f>
        <v>#REF!</v>
      </c>
      <c r="J9" s="330" t="e">
        <f>SUM(#REF!)-#REF!</f>
        <v>#REF!</v>
      </c>
      <c r="K9" s="330" t="e">
        <f>SUM(#REF!)-#REF!</f>
        <v>#REF!</v>
      </c>
      <c r="L9" s="330" t="e">
        <f>SUM(#REF!)-#REF!</f>
        <v>#REF!</v>
      </c>
      <c r="M9" s="330" t="e">
        <f>SUM(#REF!)-#REF!</f>
        <v>#REF!</v>
      </c>
      <c r="N9" s="330" t="e">
        <f>SUM(#REF!)-#REF!</f>
        <v>#REF!</v>
      </c>
      <c r="O9" s="330" t="e">
        <f>SUM(#REF!)-#REF!</f>
        <v>#REF!</v>
      </c>
      <c r="P9" s="330" t="e">
        <f>SUM(#REF!)-#REF!</f>
        <v>#REF!</v>
      </c>
      <c r="Q9" s="330" t="e">
        <f>SUM(#REF!)-#REF!</f>
        <v>#REF!</v>
      </c>
      <c r="R9" s="330" t="e">
        <f>SUM(#REF!)-#REF!</f>
        <v>#REF!</v>
      </c>
      <c r="S9" s="330" t="e">
        <f>SUM(#REF!)-#REF!</f>
        <v>#REF!</v>
      </c>
      <c r="T9" s="330" t="e">
        <f>SUM(#REF!)-#REF!</f>
        <v>#REF!</v>
      </c>
      <c r="U9" s="330" t="e">
        <f>SUM(#REF!)-#REF!</f>
        <v>#REF!</v>
      </c>
      <c r="V9" s="330" t="e">
        <f>SUM(#REF!)-#REF!</f>
        <v>#REF!</v>
      </c>
      <c r="W9" s="330" t="e">
        <f>SUM(#REF!)-#REF!</f>
        <v>#REF!</v>
      </c>
      <c r="X9" s="330" t="e">
        <f>SUM(#REF!)-#REF!</f>
        <v>#REF!</v>
      </c>
      <c r="Y9" s="330" t="e">
        <f>SUM(#REF!)-#REF!</f>
        <v>#REF!</v>
      </c>
      <c r="Z9" s="330" t="e">
        <f>SUM(#REF!)-#REF!</f>
        <v>#REF!</v>
      </c>
      <c r="AA9" s="330" t="e">
        <f>SUM(#REF!)-#REF!</f>
        <v>#REF!</v>
      </c>
      <c r="AB9" s="330" t="e">
        <f>SUM(#REF!)-#REF!</f>
        <v>#REF!</v>
      </c>
      <c r="AC9" s="330" t="e">
        <f>SUM(#REF!)-#REF!</f>
        <v>#REF!</v>
      </c>
      <c r="AD9" s="330" t="e">
        <f>SUM(#REF!)-#REF!</f>
        <v>#REF!</v>
      </c>
      <c r="AE9" s="330" t="e">
        <f>SUM(#REF!)-#REF!</f>
        <v>#REF!</v>
      </c>
      <c r="AF9" s="330" t="e">
        <f>SUM(#REF!)-#REF!</f>
        <v>#REF!</v>
      </c>
      <c r="AG9" s="330" t="e">
        <f>SUM(#REF!)-#REF!</f>
        <v>#REF!</v>
      </c>
      <c r="AH9" s="330" t="e">
        <f>SUM(#REF!)-#REF!</f>
        <v>#REF!</v>
      </c>
      <c r="AI9" s="330" t="e">
        <f>SUM(#REF!)-#REF!</f>
        <v>#REF!</v>
      </c>
      <c r="AJ9" s="330" t="e">
        <f>SUM(#REF!)-#REF!</f>
        <v>#REF!</v>
      </c>
      <c r="AK9" s="330" t="e">
        <f>SUM(#REF!)-#REF!</f>
        <v>#REF!</v>
      </c>
      <c r="AL9" s="330" t="e">
        <f>SUM(#REF!)-#REF!</f>
        <v>#REF!</v>
      </c>
      <c r="AM9" s="330" t="e">
        <f>SUM(#REF!)-#REF!</f>
        <v>#REF!</v>
      </c>
      <c r="AN9" s="330" t="e">
        <f>SUM(#REF!)-#REF!</f>
        <v>#REF!</v>
      </c>
      <c r="AO9" s="330" t="e">
        <f>SUM(#REF!)-#REF!</f>
        <v>#REF!</v>
      </c>
      <c r="AP9" s="330" t="e">
        <f>SUM(#REF!)-#REF!</f>
        <v>#REF!</v>
      </c>
      <c r="AQ9" s="330" t="e">
        <f>SUM(#REF!)-#REF!</f>
        <v>#REF!</v>
      </c>
      <c r="AR9" s="330" t="e">
        <f>SUM(#REF!)-#REF!</f>
        <v>#REF!</v>
      </c>
      <c r="AS9" s="330" t="e">
        <f>SUM(#REF!)-#REF!</f>
        <v>#REF!</v>
      </c>
      <c r="AT9" s="330" t="e">
        <f>SUM(#REF!)-#REF!</f>
        <v>#REF!</v>
      </c>
      <c r="AU9" s="330" t="e">
        <f>SUM(#REF!)-#REF!</f>
        <v>#REF!</v>
      </c>
      <c r="AV9" s="330" t="e">
        <f>SUM(#REF!)-#REF!</f>
        <v>#REF!</v>
      </c>
      <c r="AW9" s="330" t="e">
        <f>SUM(#REF!)-#REF!</f>
        <v>#REF!</v>
      </c>
      <c r="AX9" s="330" t="e">
        <f>SUM(#REF!)-#REF!</f>
        <v>#REF!</v>
      </c>
      <c r="AY9" s="330" t="e">
        <f>SUM(#REF!)-#REF!</f>
        <v>#REF!</v>
      </c>
      <c r="AZ9" s="330" t="e">
        <f>SUM(#REF!)-#REF!</f>
        <v>#REF!</v>
      </c>
      <c r="BA9" s="330" t="e">
        <f>SUM(#REF!)-#REF!</f>
        <v>#REF!</v>
      </c>
      <c r="BB9" s="330" t="e">
        <f>SUM(#REF!)-#REF!</f>
        <v>#REF!</v>
      </c>
      <c r="BC9" s="330" t="e">
        <f>SUM(#REF!)-#REF!</f>
        <v>#REF!</v>
      </c>
      <c r="BD9" s="330" t="e">
        <f>SUM(#REF!)-#REF!</f>
        <v>#REF!</v>
      </c>
      <c r="BE9" s="330" t="e">
        <f>SUM(#REF!)-#REF!</f>
        <v>#REF!</v>
      </c>
    </row>
    <row r="10" spans="1:57" s="328" customFormat="1">
      <c r="A10" s="329" t="s">
        <v>205</v>
      </c>
      <c r="B10" s="330" t="e">
        <f>SUM(#REF!)-#REF!</f>
        <v>#REF!</v>
      </c>
      <c r="C10" s="330" t="e">
        <f>SUM(#REF!)-#REF!</f>
        <v>#REF!</v>
      </c>
      <c r="D10" s="330" t="e">
        <f>SUM(#REF!)-#REF!</f>
        <v>#REF!</v>
      </c>
      <c r="E10" s="330" t="e">
        <f>SUM(#REF!)-#REF!</f>
        <v>#REF!</v>
      </c>
      <c r="F10" s="330" t="e">
        <f>SUM(#REF!)-#REF!</f>
        <v>#REF!</v>
      </c>
      <c r="G10" s="330" t="e">
        <f>SUM(#REF!)-#REF!</f>
        <v>#REF!</v>
      </c>
      <c r="H10" s="330" t="e">
        <f>SUM(#REF!)-#REF!</f>
        <v>#REF!</v>
      </c>
      <c r="I10" s="330" t="e">
        <f>SUM(#REF!)-#REF!</f>
        <v>#REF!</v>
      </c>
      <c r="J10" s="330" t="e">
        <f>SUM(#REF!)-#REF!</f>
        <v>#REF!</v>
      </c>
      <c r="K10" s="330" t="e">
        <f>SUM(#REF!)-#REF!</f>
        <v>#REF!</v>
      </c>
      <c r="L10" s="330" t="e">
        <f>SUM(#REF!)-#REF!</f>
        <v>#REF!</v>
      </c>
      <c r="M10" s="330" t="e">
        <f>SUM(#REF!)-#REF!</f>
        <v>#REF!</v>
      </c>
      <c r="N10" s="330" t="e">
        <f>SUM(#REF!)-#REF!</f>
        <v>#REF!</v>
      </c>
      <c r="O10" s="330" t="e">
        <f>SUM(#REF!)-#REF!</f>
        <v>#REF!</v>
      </c>
      <c r="P10" s="330" t="e">
        <f>SUM(#REF!)-#REF!</f>
        <v>#REF!</v>
      </c>
      <c r="Q10" s="330" t="e">
        <f>SUM(#REF!)-#REF!</f>
        <v>#REF!</v>
      </c>
      <c r="R10" s="330" t="e">
        <f>SUM(#REF!)-#REF!</f>
        <v>#REF!</v>
      </c>
      <c r="S10" s="330" t="e">
        <f>SUM(#REF!)-#REF!</f>
        <v>#REF!</v>
      </c>
      <c r="T10" s="330" t="e">
        <f>SUM(#REF!)-#REF!</f>
        <v>#REF!</v>
      </c>
      <c r="U10" s="330" t="e">
        <f>SUM(#REF!)-#REF!</f>
        <v>#REF!</v>
      </c>
      <c r="V10" s="330" t="e">
        <f>SUM(#REF!)-#REF!</f>
        <v>#REF!</v>
      </c>
      <c r="W10" s="330" t="e">
        <f>SUM(#REF!)-#REF!</f>
        <v>#REF!</v>
      </c>
      <c r="X10" s="330" t="e">
        <f>SUM(#REF!)-#REF!</f>
        <v>#REF!</v>
      </c>
      <c r="Y10" s="330" t="e">
        <f>SUM(#REF!)-#REF!</f>
        <v>#REF!</v>
      </c>
      <c r="Z10" s="330" t="e">
        <f>SUM(#REF!)-#REF!</f>
        <v>#REF!</v>
      </c>
      <c r="AA10" s="330" t="e">
        <f>SUM(#REF!)-#REF!</f>
        <v>#REF!</v>
      </c>
      <c r="AB10" s="330" t="e">
        <f>SUM(#REF!)-#REF!</f>
        <v>#REF!</v>
      </c>
      <c r="AC10" s="330" t="e">
        <f>SUM(#REF!)-#REF!</f>
        <v>#REF!</v>
      </c>
      <c r="AD10" s="330" t="e">
        <f>SUM(#REF!)-#REF!</f>
        <v>#REF!</v>
      </c>
      <c r="AE10" s="330" t="e">
        <f>SUM(#REF!)-#REF!</f>
        <v>#REF!</v>
      </c>
      <c r="AF10" s="330" t="e">
        <f>SUM(#REF!)-#REF!</f>
        <v>#REF!</v>
      </c>
      <c r="AG10" s="330" t="e">
        <f>SUM(#REF!)-#REF!</f>
        <v>#REF!</v>
      </c>
      <c r="AH10" s="330" t="e">
        <f>SUM(#REF!)-#REF!</f>
        <v>#REF!</v>
      </c>
      <c r="AI10" s="330" t="e">
        <f>SUM(#REF!)-#REF!</f>
        <v>#REF!</v>
      </c>
      <c r="AJ10" s="330" t="e">
        <f>SUM(#REF!)-#REF!</f>
        <v>#REF!</v>
      </c>
      <c r="AK10" s="330" t="e">
        <f>SUM(#REF!)-#REF!</f>
        <v>#REF!</v>
      </c>
      <c r="AL10" s="330" t="e">
        <f>SUM(#REF!)-#REF!</f>
        <v>#REF!</v>
      </c>
      <c r="AM10" s="330" t="e">
        <f>SUM(#REF!)-#REF!</f>
        <v>#REF!</v>
      </c>
      <c r="AN10" s="330" t="e">
        <f>SUM(#REF!)-#REF!</f>
        <v>#REF!</v>
      </c>
      <c r="AO10" s="330" t="e">
        <f>SUM(#REF!)-#REF!</f>
        <v>#REF!</v>
      </c>
      <c r="AP10" s="330" t="e">
        <f>SUM(#REF!)-#REF!</f>
        <v>#REF!</v>
      </c>
      <c r="AQ10" s="330" t="e">
        <f>SUM(#REF!)-#REF!</f>
        <v>#REF!</v>
      </c>
      <c r="AR10" s="330" t="e">
        <f>SUM(#REF!)-#REF!</f>
        <v>#REF!</v>
      </c>
      <c r="AS10" s="330" t="e">
        <f>SUM(#REF!)-#REF!</f>
        <v>#REF!</v>
      </c>
      <c r="AT10" s="330" t="e">
        <f>SUM(#REF!)-#REF!</f>
        <v>#REF!</v>
      </c>
      <c r="AU10" s="330" t="e">
        <f>SUM(#REF!)-#REF!</f>
        <v>#REF!</v>
      </c>
      <c r="AV10" s="330" t="e">
        <f>SUM(#REF!)-#REF!</f>
        <v>#REF!</v>
      </c>
      <c r="AW10" s="330" t="e">
        <f>SUM(#REF!)-#REF!</f>
        <v>#REF!</v>
      </c>
      <c r="AX10" s="330" t="e">
        <f>SUM(#REF!)-#REF!</f>
        <v>#REF!</v>
      </c>
      <c r="AY10" s="330" t="e">
        <f>SUM(#REF!)-#REF!</f>
        <v>#REF!</v>
      </c>
      <c r="AZ10" s="330" t="e">
        <f>SUM(#REF!)-#REF!</f>
        <v>#REF!</v>
      </c>
      <c r="BA10" s="330" t="e">
        <f>SUM(#REF!)-#REF!</f>
        <v>#REF!</v>
      </c>
      <c r="BB10" s="330" t="e">
        <f>SUM(#REF!)-#REF!</f>
        <v>#REF!</v>
      </c>
      <c r="BC10" s="330" t="e">
        <f>SUM(#REF!)-#REF!</f>
        <v>#REF!</v>
      </c>
      <c r="BD10" s="330" t="e">
        <f>SUM(#REF!)-#REF!</f>
        <v>#REF!</v>
      </c>
      <c r="BE10" s="330" t="e">
        <f>SUM(#REF!)-#REF!</f>
        <v>#REF!</v>
      </c>
    </row>
    <row r="11" spans="1:57" s="328" customFormat="1">
      <c r="A11" s="332" t="s">
        <v>182</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row>
    <row r="12" spans="1:57" s="328" customFormat="1">
      <c r="A12" s="326" t="s">
        <v>206</v>
      </c>
      <c r="B12" s="327" t="e">
        <f>((#REF!-#REF!)+(#REF!-#REF!)+(#REF!-#REF!)+(#REF!-#REF!)+(#REF!-#REF!))-#REF!</f>
        <v>#REF!</v>
      </c>
      <c r="C12" s="327" t="e">
        <f>((#REF!-#REF!)+(#REF!-#REF!)+(#REF!-#REF!)+(#REF!-#REF!)+(#REF!-#REF!))-#REF!</f>
        <v>#REF!</v>
      </c>
      <c r="D12" s="327" t="e">
        <f>((#REF!-#REF!)+(#REF!-#REF!)+(#REF!-#REF!)+(#REF!-#REF!)+(#REF!-#REF!))-#REF!</f>
        <v>#REF!</v>
      </c>
      <c r="E12" s="327" t="e">
        <f>((#REF!-#REF!)+(#REF!-#REF!)+(#REF!-#REF!)+(#REF!-#REF!)+(#REF!-#REF!))-#REF!</f>
        <v>#REF!</v>
      </c>
      <c r="F12" s="327" t="e">
        <f>((#REF!-#REF!)+(#REF!-#REF!)+(#REF!-#REF!)+(#REF!-#REF!)+(#REF!-#REF!))-#REF!</f>
        <v>#REF!</v>
      </c>
      <c r="G12" s="327" t="e">
        <f>((#REF!-#REF!)+(#REF!-#REF!)+(#REF!-#REF!)+(#REF!-#REF!)+(#REF!-#REF!))-#REF!</f>
        <v>#REF!</v>
      </c>
      <c r="H12" s="327" t="e">
        <f>((#REF!-#REF!)+(#REF!-#REF!)+(#REF!-#REF!)+(#REF!-#REF!)+(#REF!-#REF!))-#REF!</f>
        <v>#REF!</v>
      </c>
      <c r="I12" s="327" t="e">
        <f>((#REF!-#REF!)+(#REF!-#REF!)+(#REF!-#REF!)+(#REF!-#REF!)+(#REF!-#REF!))-#REF!</f>
        <v>#REF!</v>
      </c>
      <c r="J12" s="327" t="e">
        <f>((#REF!-#REF!)+(#REF!-#REF!)+(#REF!-#REF!)+(#REF!-#REF!)+(#REF!-#REF!))-#REF!</f>
        <v>#REF!</v>
      </c>
      <c r="K12" s="327" t="e">
        <f>((#REF!-#REF!)+(#REF!-#REF!)+(#REF!-#REF!)+(#REF!-#REF!)+(#REF!-#REF!))-#REF!</f>
        <v>#REF!</v>
      </c>
      <c r="L12" s="327" t="e">
        <f>((#REF!-#REF!)+(#REF!-#REF!)+(#REF!-#REF!)+(#REF!-#REF!)+(#REF!-#REF!))-#REF!</f>
        <v>#REF!</v>
      </c>
      <c r="M12" s="327" t="e">
        <f>((#REF!-#REF!)+(#REF!-#REF!)+(#REF!-#REF!)+(#REF!-#REF!)+(#REF!-#REF!))-#REF!</f>
        <v>#REF!</v>
      </c>
      <c r="N12" s="327" t="e">
        <f>((#REF!-#REF!)+(#REF!-#REF!)+(#REF!-#REF!)+(#REF!-#REF!)+(#REF!-#REF!))-#REF!</f>
        <v>#REF!</v>
      </c>
      <c r="O12" s="327" t="e">
        <f>((#REF!-#REF!)+(#REF!-#REF!)+(#REF!-#REF!)+(#REF!-#REF!)+(#REF!-#REF!))-#REF!</f>
        <v>#REF!</v>
      </c>
      <c r="P12" s="327" t="e">
        <f>((#REF!-#REF!)+(#REF!-#REF!)+(#REF!-#REF!)+(#REF!-#REF!)+(#REF!-#REF!))-#REF!</f>
        <v>#REF!</v>
      </c>
      <c r="Q12" s="327" t="e">
        <f>((#REF!-#REF!)+(#REF!-#REF!)+(#REF!-#REF!)+(#REF!-#REF!)+(#REF!-#REF!))-#REF!</f>
        <v>#REF!</v>
      </c>
      <c r="R12" s="327" t="e">
        <f>((#REF!-#REF!)+(#REF!-#REF!)+(#REF!-#REF!)+(#REF!-#REF!)+(#REF!-#REF!))-#REF!</f>
        <v>#REF!</v>
      </c>
      <c r="S12" s="327" t="e">
        <f>((#REF!-#REF!)+(#REF!-#REF!)+(#REF!-#REF!)+(#REF!-#REF!)+(#REF!-#REF!))-#REF!</f>
        <v>#REF!</v>
      </c>
      <c r="T12" s="327" t="e">
        <f>((#REF!-#REF!)+(#REF!-#REF!)+(#REF!-#REF!)+(#REF!-#REF!)+(#REF!-#REF!))-#REF!</f>
        <v>#REF!</v>
      </c>
      <c r="U12" s="327" t="e">
        <f>((#REF!-#REF!)+(#REF!-#REF!)+(#REF!-#REF!)+(#REF!-#REF!)+(#REF!-#REF!))-#REF!</f>
        <v>#REF!</v>
      </c>
      <c r="V12" s="327" t="e">
        <f>((#REF!-#REF!)+(#REF!-#REF!)+(#REF!-#REF!)+(#REF!-#REF!)+(#REF!-#REF!))-#REF!</f>
        <v>#REF!</v>
      </c>
      <c r="W12" s="327" t="e">
        <f>((#REF!-#REF!)+(#REF!-#REF!)+(#REF!-#REF!)+(#REF!-#REF!)+(#REF!-#REF!))-#REF!</f>
        <v>#REF!</v>
      </c>
      <c r="X12" s="327" t="e">
        <f>((#REF!-#REF!)+(#REF!-#REF!)+(#REF!-#REF!)+(#REF!-#REF!)+(#REF!-#REF!))-#REF!</f>
        <v>#REF!</v>
      </c>
      <c r="Y12" s="327" t="e">
        <f>((#REF!-#REF!)+(#REF!-#REF!)+(#REF!-#REF!)+(#REF!-#REF!)+(#REF!-#REF!))-#REF!</f>
        <v>#REF!</v>
      </c>
      <c r="Z12" s="327" t="e">
        <f>((#REF!-#REF!)+(#REF!-#REF!)+(#REF!-#REF!)+(#REF!-#REF!)+(#REF!-#REF!))-#REF!</f>
        <v>#REF!</v>
      </c>
      <c r="AA12" s="327" t="e">
        <f>((#REF!-#REF!)+(#REF!-#REF!)+(#REF!-#REF!)+(#REF!-#REF!)+(#REF!-#REF!))-#REF!</f>
        <v>#REF!</v>
      </c>
      <c r="AB12" s="327" t="e">
        <f>((#REF!-#REF!)+(#REF!-#REF!)+(#REF!-#REF!)+(#REF!-#REF!)+(#REF!-#REF!))-#REF!</f>
        <v>#REF!</v>
      </c>
      <c r="AC12" s="327" t="e">
        <f>((#REF!-#REF!)+(#REF!-#REF!)+(#REF!-#REF!)+(#REF!-#REF!)+(#REF!-#REF!))-#REF!</f>
        <v>#REF!</v>
      </c>
      <c r="AD12" s="327" t="e">
        <f>((#REF!-#REF!)+(#REF!-#REF!)+(#REF!-#REF!)+(#REF!-#REF!)+(#REF!-#REF!))-#REF!</f>
        <v>#REF!</v>
      </c>
      <c r="AE12" s="327" t="e">
        <f>((#REF!-#REF!)+(#REF!-#REF!)+(#REF!-#REF!)+(#REF!-#REF!)+(#REF!-#REF!))-#REF!</f>
        <v>#REF!</v>
      </c>
      <c r="AF12" s="327" t="e">
        <f>((#REF!-#REF!)+(#REF!-#REF!)+(#REF!-#REF!)+(#REF!-#REF!)+(#REF!-#REF!))-#REF!</f>
        <v>#REF!</v>
      </c>
      <c r="AG12" s="327" t="e">
        <f>((#REF!-#REF!)+(#REF!-#REF!)+(#REF!-#REF!)+(#REF!-#REF!)+(#REF!-#REF!))-#REF!</f>
        <v>#REF!</v>
      </c>
      <c r="AH12" s="327" t="e">
        <f>((#REF!-#REF!)+(#REF!-#REF!)+(#REF!-#REF!)+(#REF!-#REF!)+(#REF!-#REF!))-#REF!</f>
        <v>#REF!</v>
      </c>
      <c r="AI12" s="327" t="e">
        <f>((#REF!-#REF!)+(#REF!-#REF!)+(#REF!-#REF!)+(#REF!-#REF!)+(#REF!-#REF!))-#REF!</f>
        <v>#REF!</v>
      </c>
      <c r="AJ12" s="327" t="e">
        <f>((#REF!-#REF!)+(#REF!-#REF!)+(#REF!-#REF!)+(#REF!-#REF!)+(#REF!-#REF!))-#REF!</f>
        <v>#REF!</v>
      </c>
      <c r="AK12" s="327" t="e">
        <f>((#REF!-#REF!)+(#REF!-#REF!)+(#REF!-#REF!)+(#REF!-#REF!)+(#REF!-#REF!))-#REF!</f>
        <v>#REF!</v>
      </c>
      <c r="AL12" s="327" t="e">
        <f>((#REF!-#REF!)+(#REF!-#REF!)+(#REF!-#REF!)+(#REF!-#REF!)+(#REF!-#REF!))-#REF!</f>
        <v>#REF!</v>
      </c>
      <c r="AM12" s="327" t="e">
        <f>((#REF!-#REF!)+(#REF!-#REF!)+(#REF!-#REF!)+(#REF!-#REF!)+(#REF!-#REF!))-#REF!</f>
        <v>#REF!</v>
      </c>
      <c r="AN12" s="327" t="e">
        <f>((#REF!-#REF!)+(#REF!-#REF!)+(#REF!-#REF!)+(#REF!-#REF!)+(#REF!-#REF!))-#REF!</f>
        <v>#REF!</v>
      </c>
      <c r="AO12" s="327" t="e">
        <f>((#REF!-#REF!)+(#REF!-#REF!)+(#REF!-#REF!)+(#REF!-#REF!)+(#REF!-#REF!))-#REF!</f>
        <v>#REF!</v>
      </c>
      <c r="AP12" s="327" t="e">
        <f>((#REF!-#REF!)+(#REF!-#REF!)+(#REF!-#REF!)+(#REF!-#REF!)+(#REF!-#REF!))-#REF!</f>
        <v>#REF!</v>
      </c>
      <c r="AQ12" s="327" t="e">
        <f>((#REF!-#REF!)+(#REF!-#REF!)+(#REF!-#REF!)+(#REF!-#REF!)+(#REF!-#REF!))-#REF!</f>
        <v>#REF!</v>
      </c>
      <c r="AR12" s="327" t="e">
        <f>((#REF!-#REF!)+(#REF!-#REF!)+(#REF!-#REF!)+(#REF!-#REF!)+(#REF!-#REF!))-#REF!</f>
        <v>#REF!</v>
      </c>
      <c r="AS12" s="327" t="e">
        <f>((#REF!-#REF!)+(#REF!-#REF!)+(#REF!-#REF!)+(#REF!-#REF!)+(#REF!-#REF!))-#REF!</f>
        <v>#REF!</v>
      </c>
      <c r="AT12" s="327" t="e">
        <f>((#REF!-#REF!)+(#REF!-#REF!)+(#REF!-#REF!)+(#REF!-#REF!)+(#REF!-#REF!))-#REF!</f>
        <v>#REF!</v>
      </c>
      <c r="AU12" s="327" t="e">
        <f>((#REF!-#REF!)+(#REF!-#REF!)+(#REF!-#REF!)+(#REF!-#REF!)+(#REF!-#REF!))-#REF!</f>
        <v>#REF!</v>
      </c>
      <c r="AV12" s="327" t="e">
        <f>((#REF!-#REF!)+(#REF!-#REF!)+(#REF!-#REF!)+(#REF!-#REF!)+(#REF!-#REF!))-#REF!</f>
        <v>#REF!</v>
      </c>
      <c r="AW12" s="327" t="e">
        <f>((#REF!-#REF!)+(#REF!-#REF!)+(#REF!-#REF!)+(#REF!-#REF!)+(#REF!-#REF!))-#REF!</f>
        <v>#REF!</v>
      </c>
      <c r="AX12" s="327" t="e">
        <f>((#REF!-#REF!)+(#REF!-#REF!)+(#REF!-#REF!)+(#REF!-#REF!)+(#REF!-#REF!))-#REF!</f>
        <v>#REF!</v>
      </c>
      <c r="AY12" s="327" t="e">
        <f>((#REF!-#REF!)+(#REF!-#REF!)+(#REF!-#REF!)+(#REF!-#REF!)+(#REF!-#REF!))-#REF!</f>
        <v>#REF!</v>
      </c>
      <c r="AZ12" s="327" t="e">
        <f>((#REF!-#REF!)+(#REF!-#REF!)+(#REF!-#REF!)+(#REF!-#REF!)+(#REF!-#REF!))-#REF!</f>
        <v>#REF!</v>
      </c>
      <c r="BA12" s="327" t="e">
        <f>((#REF!-#REF!)+(#REF!-#REF!)+(#REF!-#REF!)+(#REF!-#REF!)+(#REF!-#REF!))-#REF!</f>
        <v>#REF!</v>
      </c>
      <c r="BB12" s="327" t="e">
        <f>((#REF!-#REF!)+(#REF!-#REF!)+(#REF!-#REF!)+(#REF!-#REF!)+(#REF!-#REF!))-#REF!</f>
        <v>#REF!</v>
      </c>
      <c r="BC12" s="327" t="e">
        <f>((#REF!-#REF!)+(#REF!-#REF!)+(#REF!-#REF!)+(#REF!-#REF!)+(#REF!-#REF!))-#REF!</f>
        <v>#REF!</v>
      </c>
      <c r="BD12" s="327" t="e">
        <f>((#REF!-#REF!)+(#REF!-#REF!)+(#REF!-#REF!)+(#REF!-#REF!)+(#REF!-#REF!))-#REF!</f>
        <v>#REF!</v>
      </c>
      <c r="BE12" s="327" t="e">
        <f>((#REF!-#REF!)+(#REF!-#REF!)+(#REF!-#REF!)+(#REF!-#REF!)+(#REF!-#REF!))-#REF!</f>
        <v>#REF!</v>
      </c>
    </row>
    <row r="13" spans="1:57" s="328" customFormat="1">
      <c r="A13" s="329" t="s">
        <v>207</v>
      </c>
      <c r="B13" s="330" t="e">
        <f>SUM(#REF!)-#REF!</f>
        <v>#REF!</v>
      </c>
      <c r="C13" s="330" t="e">
        <f>SUM(#REF!)-#REF!</f>
        <v>#REF!</v>
      </c>
      <c r="D13" s="330" t="e">
        <f>SUM(#REF!)-#REF!</f>
        <v>#REF!</v>
      </c>
      <c r="E13" s="330" t="e">
        <f>SUM(#REF!)-#REF!</f>
        <v>#REF!</v>
      </c>
      <c r="F13" s="330" t="e">
        <f>SUM(#REF!)-#REF!</f>
        <v>#REF!</v>
      </c>
      <c r="G13" s="330" t="e">
        <f>SUM(#REF!)-#REF!</f>
        <v>#REF!</v>
      </c>
      <c r="H13" s="330" t="e">
        <f>SUM(#REF!)-#REF!</f>
        <v>#REF!</v>
      </c>
      <c r="I13" s="330" t="e">
        <f>SUM(#REF!)-#REF!</f>
        <v>#REF!</v>
      </c>
      <c r="J13" s="330" t="e">
        <f>SUM(#REF!)-#REF!</f>
        <v>#REF!</v>
      </c>
      <c r="K13" s="330" t="e">
        <f>SUM(#REF!)-#REF!</f>
        <v>#REF!</v>
      </c>
      <c r="L13" s="330" t="e">
        <f>SUM(#REF!)-#REF!</f>
        <v>#REF!</v>
      </c>
      <c r="M13" s="330" t="e">
        <f>SUM(#REF!)-#REF!</f>
        <v>#REF!</v>
      </c>
      <c r="N13" s="330" t="e">
        <f>SUM(#REF!)-#REF!</f>
        <v>#REF!</v>
      </c>
      <c r="O13" s="330" t="e">
        <f>SUM(#REF!)-#REF!</f>
        <v>#REF!</v>
      </c>
      <c r="P13" s="330" t="e">
        <f>SUM(#REF!)-#REF!</f>
        <v>#REF!</v>
      </c>
      <c r="Q13" s="330" t="e">
        <f>SUM(#REF!)-#REF!</f>
        <v>#REF!</v>
      </c>
      <c r="R13" s="330" t="e">
        <f>SUM(#REF!)-#REF!</f>
        <v>#REF!</v>
      </c>
      <c r="S13" s="330" t="e">
        <f>SUM(#REF!)-#REF!</f>
        <v>#REF!</v>
      </c>
      <c r="T13" s="330" t="e">
        <f>SUM(#REF!)-#REF!</f>
        <v>#REF!</v>
      </c>
      <c r="U13" s="330" t="e">
        <f>SUM(#REF!)-#REF!</f>
        <v>#REF!</v>
      </c>
      <c r="V13" s="330" t="e">
        <f>SUM(#REF!)-#REF!</f>
        <v>#REF!</v>
      </c>
      <c r="W13" s="330" t="e">
        <f>SUM(#REF!)-#REF!</f>
        <v>#REF!</v>
      </c>
      <c r="X13" s="330" t="e">
        <f>SUM(#REF!)-#REF!</f>
        <v>#REF!</v>
      </c>
      <c r="Y13" s="330" t="e">
        <f>SUM(#REF!)-#REF!</f>
        <v>#REF!</v>
      </c>
      <c r="Z13" s="330" t="e">
        <f>SUM(#REF!)-#REF!</f>
        <v>#REF!</v>
      </c>
      <c r="AA13" s="330" t="e">
        <f>SUM(#REF!)-#REF!</f>
        <v>#REF!</v>
      </c>
      <c r="AB13" s="330" t="e">
        <f>SUM(#REF!)-#REF!</f>
        <v>#REF!</v>
      </c>
      <c r="AC13" s="330" t="e">
        <f>SUM(#REF!)-#REF!</f>
        <v>#REF!</v>
      </c>
      <c r="AD13" s="330" t="e">
        <f>SUM(#REF!)-#REF!</f>
        <v>#REF!</v>
      </c>
      <c r="AE13" s="330" t="e">
        <f>SUM(#REF!)-#REF!</f>
        <v>#REF!</v>
      </c>
      <c r="AF13" s="330" t="e">
        <f>SUM(#REF!)-#REF!</f>
        <v>#REF!</v>
      </c>
      <c r="AG13" s="330" t="e">
        <f>SUM(#REF!)-#REF!</f>
        <v>#REF!</v>
      </c>
      <c r="AH13" s="330" t="e">
        <f>SUM(#REF!)-#REF!</f>
        <v>#REF!</v>
      </c>
      <c r="AI13" s="330" t="e">
        <f>SUM(#REF!)-#REF!</f>
        <v>#REF!</v>
      </c>
      <c r="AJ13" s="330" t="e">
        <f>SUM(#REF!)-#REF!</f>
        <v>#REF!</v>
      </c>
      <c r="AK13" s="330" t="e">
        <f>SUM(#REF!)-#REF!</f>
        <v>#REF!</v>
      </c>
      <c r="AL13" s="330" t="e">
        <f>SUM(#REF!)-#REF!</f>
        <v>#REF!</v>
      </c>
      <c r="AM13" s="330" t="e">
        <f>SUM(#REF!)-#REF!</f>
        <v>#REF!</v>
      </c>
      <c r="AN13" s="330" t="e">
        <f>SUM(#REF!)-#REF!</f>
        <v>#REF!</v>
      </c>
      <c r="AO13" s="330" t="e">
        <f>SUM(#REF!)-#REF!</f>
        <v>#REF!</v>
      </c>
      <c r="AP13" s="330" t="e">
        <f>SUM(#REF!)-#REF!</f>
        <v>#REF!</v>
      </c>
      <c r="AQ13" s="330" t="e">
        <f>SUM(#REF!)-#REF!</f>
        <v>#REF!</v>
      </c>
      <c r="AR13" s="330" t="e">
        <f>SUM(#REF!)-#REF!</f>
        <v>#REF!</v>
      </c>
      <c r="AS13" s="330" t="e">
        <f>SUM(#REF!)-#REF!</f>
        <v>#REF!</v>
      </c>
      <c r="AT13" s="330" t="e">
        <f>SUM(#REF!)-#REF!</f>
        <v>#REF!</v>
      </c>
      <c r="AU13" s="330" t="e">
        <f>SUM(#REF!)-#REF!</f>
        <v>#REF!</v>
      </c>
      <c r="AV13" s="330" t="e">
        <f>SUM(#REF!)-#REF!</f>
        <v>#REF!</v>
      </c>
      <c r="AW13" s="330" t="e">
        <f>SUM(#REF!)-#REF!</f>
        <v>#REF!</v>
      </c>
      <c r="AX13" s="330" t="e">
        <f>SUM(#REF!)-#REF!</f>
        <v>#REF!</v>
      </c>
      <c r="AY13" s="330" t="e">
        <f>SUM(#REF!)-#REF!</f>
        <v>#REF!</v>
      </c>
      <c r="AZ13" s="330" t="e">
        <f>SUM(#REF!)-#REF!</f>
        <v>#REF!</v>
      </c>
      <c r="BA13" s="330" t="e">
        <f>SUM(#REF!)-#REF!</f>
        <v>#REF!</v>
      </c>
      <c r="BB13" s="330" t="e">
        <f>SUM(#REF!)-#REF!</f>
        <v>#REF!</v>
      </c>
      <c r="BC13" s="330" t="e">
        <f>SUM(#REF!)-#REF!</f>
        <v>#REF!</v>
      </c>
      <c r="BD13" s="330" t="e">
        <f>SUM(#REF!)-#REF!</f>
        <v>#REF!</v>
      </c>
      <c r="BE13" s="330" t="e">
        <f>SUM(#REF!)-#REF!</f>
        <v>#REF!</v>
      </c>
    </row>
    <row r="14" spans="1:57" s="328" customFormat="1">
      <c r="A14" s="329" t="s">
        <v>208</v>
      </c>
      <c r="B14" s="330" t="e">
        <f>SUM(#REF!)-#REF!</f>
        <v>#REF!</v>
      </c>
      <c r="C14" s="330" t="e">
        <f>SUM(#REF!)-#REF!</f>
        <v>#REF!</v>
      </c>
      <c r="D14" s="330" t="e">
        <f>SUM(#REF!)-#REF!</f>
        <v>#REF!</v>
      </c>
      <c r="E14" s="330" t="e">
        <f>SUM(#REF!)-#REF!</f>
        <v>#REF!</v>
      </c>
      <c r="F14" s="330" t="e">
        <f>SUM(#REF!)-#REF!</f>
        <v>#REF!</v>
      </c>
      <c r="G14" s="330" t="e">
        <f>SUM(#REF!)-#REF!</f>
        <v>#REF!</v>
      </c>
      <c r="H14" s="330" t="e">
        <f>SUM(#REF!)-#REF!</f>
        <v>#REF!</v>
      </c>
      <c r="I14" s="330" t="e">
        <f>SUM(#REF!)-#REF!</f>
        <v>#REF!</v>
      </c>
      <c r="J14" s="330" t="e">
        <f>SUM(#REF!)-#REF!</f>
        <v>#REF!</v>
      </c>
      <c r="K14" s="330" t="e">
        <f>SUM(#REF!)-#REF!</f>
        <v>#REF!</v>
      </c>
      <c r="L14" s="330" t="e">
        <f>SUM(#REF!)-#REF!</f>
        <v>#REF!</v>
      </c>
      <c r="M14" s="330" t="e">
        <f>SUM(#REF!)-#REF!</f>
        <v>#REF!</v>
      </c>
      <c r="N14" s="330" t="e">
        <f>SUM(#REF!)-#REF!</f>
        <v>#REF!</v>
      </c>
      <c r="O14" s="330" t="e">
        <f>SUM(#REF!)-#REF!</f>
        <v>#REF!</v>
      </c>
      <c r="P14" s="330" t="e">
        <f>SUM(#REF!)-#REF!</f>
        <v>#REF!</v>
      </c>
      <c r="Q14" s="330" t="e">
        <f>SUM(#REF!)-#REF!</f>
        <v>#REF!</v>
      </c>
      <c r="R14" s="330" t="e">
        <f>SUM(#REF!)-#REF!</f>
        <v>#REF!</v>
      </c>
      <c r="S14" s="330" t="e">
        <f>SUM(#REF!)-#REF!</f>
        <v>#REF!</v>
      </c>
      <c r="T14" s="330" t="e">
        <f>SUM(#REF!)-#REF!</f>
        <v>#REF!</v>
      </c>
      <c r="U14" s="330" t="e">
        <f>SUM(#REF!)-#REF!</f>
        <v>#REF!</v>
      </c>
      <c r="V14" s="330" t="e">
        <f>SUM(#REF!)-#REF!</f>
        <v>#REF!</v>
      </c>
      <c r="W14" s="330" t="e">
        <f>SUM(#REF!)-#REF!</f>
        <v>#REF!</v>
      </c>
      <c r="X14" s="330" t="e">
        <f>SUM(#REF!)-#REF!</f>
        <v>#REF!</v>
      </c>
      <c r="Y14" s="330" t="e">
        <f>SUM(#REF!)-#REF!</f>
        <v>#REF!</v>
      </c>
      <c r="Z14" s="330" t="e">
        <f>SUM(#REF!)-#REF!</f>
        <v>#REF!</v>
      </c>
      <c r="AA14" s="330" t="e">
        <f>SUM(#REF!)-#REF!</f>
        <v>#REF!</v>
      </c>
      <c r="AB14" s="330" t="e">
        <f>SUM(#REF!)-#REF!</f>
        <v>#REF!</v>
      </c>
      <c r="AC14" s="330" t="e">
        <f>SUM(#REF!)-#REF!</f>
        <v>#REF!</v>
      </c>
      <c r="AD14" s="330" t="e">
        <f>SUM(#REF!)-#REF!</f>
        <v>#REF!</v>
      </c>
      <c r="AE14" s="330" t="e">
        <f>SUM(#REF!)-#REF!</f>
        <v>#REF!</v>
      </c>
      <c r="AF14" s="330" t="e">
        <f>SUM(#REF!)-#REF!</f>
        <v>#REF!</v>
      </c>
      <c r="AG14" s="330" t="e">
        <f>SUM(#REF!)-#REF!</f>
        <v>#REF!</v>
      </c>
      <c r="AH14" s="330" t="e">
        <f>SUM(#REF!)-#REF!</f>
        <v>#REF!</v>
      </c>
      <c r="AI14" s="330" t="e">
        <f>SUM(#REF!)-#REF!</f>
        <v>#REF!</v>
      </c>
      <c r="AJ14" s="330" t="e">
        <f>SUM(#REF!)-#REF!</f>
        <v>#REF!</v>
      </c>
      <c r="AK14" s="330" t="e">
        <f>SUM(#REF!)-#REF!</f>
        <v>#REF!</v>
      </c>
      <c r="AL14" s="330" t="e">
        <f>SUM(#REF!)-#REF!</f>
        <v>#REF!</v>
      </c>
      <c r="AM14" s="330" t="e">
        <f>SUM(#REF!)-#REF!</f>
        <v>#REF!</v>
      </c>
      <c r="AN14" s="330" t="e">
        <f>SUM(#REF!)-#REF!</f>
        <v>#REF!</v>
      </c>
      <c r="AO14" s="330" t="e">
        <f>SUM(#REF!)-#REF!</f>
        <v>#REF!</v>
      </c>
      <c r="AP14" s="330" t="e">
        <f>SUM(#REF!)-#REF!</f>
        <v>#REF!</v>
      </c>
      <c r="AQ14" s="330" t="e">
        <f>SUM(#REF!)-#REF!</f>
        <v>#REF!</v>
      </c>
      <c r="AR14" s="330" t="e">
        <f>SUM(#REF!)-#REF!</f>
        <v>#REF!</v>
      </c>
      <c r="AS14" s="330" t="e">
        <f>SUM(#REF!)-#REF!</f>
        <v>#REF!</v>
      </c>
      <c r="AT14" s="330" t="e">
        <f>SUM(#REF!)-#REF!</f>
        <v>#REF!</v>
      </c>
      <c r="AU14" s="330" t="e">
        <f>SUM(#REF!)-#REF!</f>
        <v>#REF!</v>
      </c>
      <c r="AV14" s="330" t="e">
        <f>SUM(#REF!)-#REF!</f>
        <v>#REF!</v>
      </c>
      <c r="AW14" s="330" t="e">
        <f>SUM(#REF!)-#REF!</f>
        <v>#REF!</v>
      </c>
      <c r="AX14" s="330" t="e">
        <f>SUM(#REF!)-#REF!</f>
        <v>#REF!</v>
      </c>
      <c r="AY14" s="330" t="e">
        <f>SUM(#REF!)-#REF!</f>
        <v>#REF!</v>
      </c>
      <c r="AZ14" s="330" t="e">
        <f>SUM(#REF!)-#REF!</f>
        <v>#REF!</v>
      </c>
      <c r="BA14" s="330" t="e">
        <f>SUM(#REF!)-#REF!</f>
        <v>#REF!</v>
      </c>
      <c r="BB14" s="330" t="e">
        <f>SUM(#REF!)-#REF!</f>
        <v>#REF!</v>
      </c>
      <c r="BC14" s="330" t="e">
        <f>SUM(#REF!)-#REF!</f>
        <v>#REF!</v>
      </c>
      <c r="BD14" s="330" t="e">
        <f>SUM(#REF!)-#REF!</f>
        <v>#REF!</v>
      </c>
      <c r="BE14" s="330" t="e">
        <f>SUM(#REF!)-#REF!</f>
        <v>#REF!</v>
      </c>
    </row>
    <row r="15" spans="1:57" s="328" customFormat="1">
      <c r="A15" s="332" t="s">
        <v>182</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row>
    <row r="16" spans="1:57" s="328" customFormat="1">
      <c r="A16" s="329" t="s">
        <v>209</v>
      </c>
      <c r="B16" s="330" t="e">
        <f>SUM(#REF!)-#REF!</f>
        <v>#REF!</v>
      </c>
      <c r="C16" s="330" t="e">
        <f>SUM(#REF!)-#REF!</f>
        <v>#REF!</v>
      </c>
      <c r="D16" s="330" t="e">
        <f>SUM(#REF!)-#REF!</f>
        <v>#REF!</v>
      </c>
      <c r="E16" s="330" t="e">
        <f>SUM(#REF!)-#REF!</f>
        <v>#REF!</v>
      </c>
      <c r="F16" s="330" t="e">
        <f>SUM(#REF!)-#REF!</f>
        <v>#REF!</v>
      </c>
      <c r="G16" s="330" t="e">
        <f>SUM(#REF!)-#REF!</f>
        <v>#REF!</v>
      </c>
      <c r="H16" s="330" t="e">
        <f>SUM(#REF!)-#REF!</f>
        <v>#REF!</v>
      </c>
      <c r="I16" s="330" t="e">
        <f>SUM(#REF!)-#REF!</f>
        <v>#REF!</v>
      </c>
      <c r="J16" s="330" t="e">
        <f>SUM(#REF!)-#REF!</f>
        <v>#REF!</v>
      </c>
      <c r="K16" s="330" t="e">
        <f>SUM(#REF!)-#REF!</f>
        <v>#REF!</v>
      </c>
      <c r="L16" s="330" t="e">
        <f>SUM(#REF!)-#REF!</f>
        <v>#REF!</v>
      </c>
      <c r="M16" s="330" t="e">
        <f>SUM(#REF!)-#REF!</f>
        <v>#REF!</v>
      </c>
      <c r="N16" s="330" t="e">
        <f>SUM(#REF!)-#REF!</f>
        <v>#REF!</v>
      </c>
      <c r="O16" s="330" t="e">
        <f>SUM(#REF!)-#REF!</f>
        <v>#REF!</v>
      </c>
      <c r="P16" s="330" t="e">
        <f>SUM(#REF!)-#REF!</f>
        <v>#REF!</v>
      </c>
      <c r="Q16" s="330" t="e">
        <f>SUM(#REF!)-#REF!</f>
        <v>#REF!</v>
      </c>
      <c r="R16" s="330" t="e">
        <f>SUM(#REF!)-#REF!</f>
        <v>#REF!</v>
      </c>
      <c r="S16" s="330" t="e">
        <f>SUM(#REF!)-#REF!</f>
        <v>#REF!</v>
      </c>
      <c r="T16" s="330" t="e">
        <f>SUM(#REF!)-#REF!</f>
        <v>#REF!</v>
      </c>
      <c r="U16" s="330" t="e">
        <f>SUM(#REF!)-#REF!</f>
        <v>#REF!</v>
      </c>
      <c r="V16" s="330" t="e">
        <f>SUM(#REF!)-#REF!</f>
        <v>#REF!</v>
      </c>
      <c r="W16" s="330" t="e">
        <f>SUM(#REF!)-#REF!</f>
        <v>#REF!</v>
      </c>
      <c r="X16" s="330" t="e">
        <f>SUM(#REF!)-#REF!</f>
        <v>#REF!</v>
      </c>
      <c r="Y16" s="330" t="e">
        <f>SUM(#REF!)-#REF!</f>
        <v>#REF!</v>
      </c>
      <c r="Z16" s="330" t="e">
        <f>SUM(#REF!)-#REF!</f>
        <v>#REF!</v>
      </c>
      <c r="AA16" s="330" t="e">
        <f>SUM(#REF!)-#REF!</f>
        <v>#REF!</v>
      </c>
      <c r="AB16" s="330" t="e">
        <f>SUM(#REF!)-#REF!</f>
        <v>#REF!</v>
      </c>
      <c r="AC16" s="330" t="e">
        <f>SUM(#REF!)-#REF!</f>
        <v>#REF!</v>
      </c>
      <c r="AD16" s="330" t="e">
        <f>SUM(#REF!)-#REF!</f>
        <v>#REF!</v>
      </c>
      <c r="AE16" s="330" t="e">
        <f>SUM(#REF!)-#REF!</f>
        <v>#REF!</v>
      </c>
      <c r="AF16" s="330" t="e">
        <f>SUM(#REF!)-#REF!</f>
        <v>#REF!</v>
      </c>
      <c r="AG16" s="330" t="e">
        <f>SUM(#REF!)-#REF!</f>
        <v>#REF!</v>
      </c>
      <c r="AH16" s="330" t="e">
        <f>SUM(#REF!)-#REF!</f>
        <v>#REF!</v>
      </c>
      <c r="AI16" s="330" t="e">
        <f>SUM(#REF!)-#REF!</f>
        <v>#REF!</v>
      </c>
      <c r="AJ16" s="330" t="e">
        <f>SUM(#REF!)-#REF!</f>
        <v>#REF!</v>
      </c>
      <c r="AK16" s="330" t="e">
        <f>SUM(#REF!)-#REF!</f>
        <v>#REF!</v>
      </c>
      <c r="AL16" s="330" t="e">
        <f>SUM(#REF!)-#REF!</f>
        <v>#REF!</v>
      </c>
      <c r="AM16" s="330" t="e">
        <f>SUM(#REF!)-#REF!</f>
        <v>#REF!</v>
      </c>
      <c r="AN16" s="330" t="e">
        <f>SUM(#REF!)-#REF!</f>
        <v>#REF!</v>
      </c>
      <c r="AO16" s="330" t="e">
        <f>SUM(#REF!)-#REF!</f>
        <v>#REF!</v>
      </c>
      <c r="AP16" s="330" t="e">
        <f>SUM(#REF!)-#REF!</f>
        <v>#REF!</v>
      </c>
      <c r="AQ16" s="330" t="e">
        <f>SUM(#REF!)-#REF!</f>
        <v>#REF!</v>
      </c>
      <c r="AR16" s="330" t="e">
        <f>SUM(#REF!)-#REF!</f>
        <v>#REF!</v>
      </c>
      <c r="AS16" s="330" t="e">
        <f>SUM(#REF!)-#REF!</f>
        <v>#REF!</v>
      </c>
      <c r="AT16" s="330" t="e">
        <f>SUM(#REF!)-#REF!</f>
        <v>#REF!</v>
      </c>
      <c r="AU16" s="330" t="e">
        <f>SUM(#REF!)-#REF!</f>
        <v>#REF!</v>
      </c>
      <c r="AV16" s="330" t="e">
        <f>SUM(#REF!)-#REF!</f>
        <v>#REF!</v>
      </c>
      <c r="AW16" s="330" t="e">
        <f>SUM(#REF!)-#REF!</f>
        <v>#REF!</v>
      </c>
      <c r="AX16" s="330" t="e">
        <f>SUM(#REF!)-#REF!</f>
        <v>#REF!</v>
      </c>
      <c r="AY16" s="330" t="e">
        <f>SUM(#REF!)-#REF!</f>
        <v>#REF!</v>
      </c>
      <c r="AZ16" s="330" t="e">
        <f>SUM(#REF!)-#REF!</f>
        <v>#REF!</v>
      </c>
      <c r="BA16" s="330" t="e">
        <f>SUM(#REF!)-#REF!</f>
        <v>#REF!</v>
      </c>
      <c r="BB16" s="330" t="e">
        <f>SUM(#REF!)-#REF!</f>
        <v>#REF!</v>
      </c>
      <c r="BC16" s="330" t="e">
        <f>SUM(#REF!)-#REF!</f>
        <v>#REF!</v>
      </c>
      <c r="BD16" s="330" t="e">
        <f>SUM(#REF!)-#REF!</f>
        <v>#REF!</v>
      </c>
      <c r="BE16" s="330" t="e">
        <f>SUM(#REF!)-#REF!</f>
        <v>#REF!</v>
      </c>
    </row>
    <row r="17" spans="1:57" s="328" customFormat="1">
      <c r="A17" s="329" t="s">
        <v>210</v>
      </c>
      <c r="B17" s="330" t="e">
        <f>SUM(#REF!)-#REF!</f>
        <v>#REF!</v>
      </c>
      <c r="C17" s="330" t="e">
        <f>SUM(#REF!)-#REF!</f>
        <v>#REF!</v>
      </c>
      <c r="D17" s="330" t="e">
        <f>SUM(#REF!)-#REF!</f>
        <v>#REF!</v>
      </c>
      <c r="E17" s="330" t="e">
        <f>SUM(#REF!)-#REF!</f>
        <v>#REF!</v>
      </c>
      <c r="F17" s="330" t="e">
        <f>SUM(#REF!)-#REF!</f>
        <v>#REF!</v>
      </c>
      <c r="G17" s="330" t="e">
        <f>SUM(#REF!)-#REF!</f>
        <v>#REF!</v>
      </c>
      <c r="H17" s="330" t="e">
        <f>SUM(#REF!)-#REF!</f>
        <v>#REF!</v>
      </c>
      <c r="I17" s="330" t="e">
        <f>SUM(#REF!)-#REF!</f>
        <v>#REF!</v>
      </c>
      <c r="J17" s="330" t="e">
        <f>SUM(#REF!)-#REF!</f>
        <v>#REF!</v>
      </c>
      <c r="K17" s="330" t="e">
        <f>SUM(#REF!)-#REF!</f>
        <v>#REF!</v>
      </c>
      <c r="L17" s="330" t="e">
        <f>SUM(#REF!)-#REF!</f>
        <v>#REF!</v>
      </c>
      <c r="M17" s="330" t="e">
        <f>SUM(#REF!)-#REF!</f>
        <v>#REF!</v>
      </c>
      <c r="N17" s="330" t="e">
        <f>SUM(#REF!)-#REF!</f>
        <v>#REF!</v>
      </c>
      <c r="O17" s="330" t="e">
        <f>SUM(#REF!)-#REF!</f>
        <v>#REF!</v>
      </c>
      <c r="P17" s="330" t="e">
        <f>SUM(#REF!)-#REF!</f>
        <v>#REF!</v>
      </c>
      <c r="Q17" s="330" t="e">
        <f>SUM(#REF!)-#REF!</f>
        <v>#REF!</v>
      </c>
      <c r="R17" s="330" t="e">
        <f>SUM(#REF!)-#REF!</f>
        <v>#REF!</v>
      </c>
      <c r="S17" s="330" t="e">
        <f>SUM(#REF!)-#REF!</f>
        <v>#REF!</v>
      </c>
      <c r="T17" s="330" t="e">
        <f>SUM(#REF!)-#REF!</f>
        <v>#REF!</v>
      </c>
      <c r="U17" s="330" t="e">
        <f>SUM(#REF!)-#REF!</f>
        <v>#REF!</v>
      </c>
      <c r="V17" s="330" t="e">
        <f>SUM(#REF!)-#REF!</f>
        <v>#REF!</v>
      </c>
      <c r="W17" s="330" t="e">
        <f>SUM(#REF!)-#REF!</f>
        <v>#REF!</v>
      </c>
      <c r="X17" s="330" t="e">
        <f>SUM(#REF!)-#REF!</f>
        <v>#REF!</v>
      </c>
      <c r="Y17" s="330" t="e">
        <f>SUM(#REF!)-#REF!</f>
        <v>#REF!</v>
      </c>
      <c r="Z17" s="330" t="e">
        <f>SUM(#REF!)-#REF!</f>
        <v>#REF!</v>
      </c>
      <c r="AA17" s="330" t="e">
        <f>SUM(#REF!)-#REF!</f>
        <v>#REF!</v>
      </c>
      <c r="AB17" s="330" t="e">
        <f>SUM(#REF!)-#REF!</f>
        <v>#REF!</v>
      </c>
      <c r="AC17" s="330" t="e">
        <f>SUM(#REF!)-#REF!</f>
        <v>#REF!</v>
      </c>
      <c r="AD17" s="330" t="e">
        <f>SUM(#REF!)-#REF!</f>
        <v>#REF!</v>
      </c>
      <c r="AE17" s="330" t="e">
        <f>SUM(#REF!)-#REF!</f>
        <v>#REF!</v>
      </c>
      <c r="AF17" s="330" t="e">
        <f>SUM(#REF!)-#REF!</f>
        <v>#REF!</v>
      </c>
      <c r="AG17" s="330" t="e">
        <f>SUM(#REF!)-#REF!</f>
        <v>#REF!</v>
      </c>
      <c r="AH17" s="330" t="e">
        <f>SUM(#REF!)-#REF!</f>
        <v>#REF!</v>
      </c>
      <c r="AI17" s="330" t="e">
        <f>SUM(#REF!)-#REF!</f>
        <v>#REF!</v>
      </c>
      <c r="AJ17" s="330" t="e">
        <f>SUM(#REF!)-#REF!</f>
        <v>#REF!</v>
      </c>
      <c r="AK17" s="330" t="e">
        <f>SUM(#REF!)-#REF!</f>
        <v>#REF!</v>
      </c>
      <c r="AL17" s="330" t="e">
        <f>SUM(#REF!)-#REF!</f>
        <v>#REF!</v>
      </c>
      <c r="AM17" s="330" t="e">
        <f>SUM(#REF!)-#REF!</f>
        <v>#REF!</v>
      </c>
      <c r="AN17" s="330" t="e">
        <f>SUM(#REF!)-#REF!</f>
        <v>#REF!</v>
      </c>
      <c r="AO17" s="330" t="e">
        <f>SUM(#REF!)-#REF!</f>
        <v>#REF!</v>
      </c>
      <c r="AP17" s="330" t="e">
        <f>SUM(#REF!)-#REF!</f>
        <v>#REF!</v>
      </c>
      <c r="AQ17" s="330" t="e">
        <f>SUM(#REF!)-#REF!</f>
        <v>#REF!</v>
      </c>
      <c r="AR17" s="330" t="e">
        <f>SUM(#REF!)-#REF!</f>
        <v>#REF!</v>
      </c>
      <c r="AS17" s="330" t="e">
        <f>SUM(#REF!)-#REF!</f>
        <v>#REF!</v>
      </c>
      <c r="AT17" s="330" t="e">
        <f>SUM(#REF!)-#REF!</f>
        <v>#REF!</v>
      </c>
      <c r="AU17" s="330" t="e">
        <f>SUM(#REF!)-#REF!</f>
        <v>#REF!</v>
      </c>
      <c r="AV17" s="330" t="e">
        <f>SUM(#REF!)-#REF!</f>
        <v>#REF!</v>
      </c>
      <c r="AW17" s="330" t="e">
        <f>SUM(#REF!)-#REF!</f>
        <v>#REF!</v>
      </c>
      <c r="AX17" s="330" t="e">
        <f>SUM(#REF!)-#REF!</f>
        <v>#REF!</v>
      </c>
      <c r="AY17" s="330" t="e">
        <f>SUM(#REF!)-#REF!</f>
        <v>#REF!</v>
      </c>
      <c r="AZ17" s="330" t="e">
        <f>SUM(#REF!)-#REF!</f>
        <v>#REF!</v>
      </c>
      <c r="BA17" s="330" t="e">
        <f>SUM(#REF!)-#REF!</f>
        <v>#REF!</v>
      </c>
      <c r="BB17" s="330" t="e">
        <f>SUM(#REF!)-#REF!</f>
        <v>#REF!</v>
      </c>
      <c r="BC17" s="330" t="e">
        <f>SUM(#REF!)-#REF!</f>
        <v>#REF!</v>
      </c>
      <c r="BD17" s="330" t="e">
        <f>SUM(#REF!)-#REF!</f>
        <v>#REF!</v>
      </c>
      <c r="BE17" s="330" t="e">
        <f>SUM(#REF!)-#REF!</f>
        <v>#REF!</v>
      </c>
    </row>
    <row r="18" spans="1:57" s="328" customFormat="1">
      <c r="A18" s="332" t="s">
        <v>182</v>
      </c>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31"/>
      <c r="BD18" s="331"/>
      <c r="BE18" s="331"/>
    </row>
    <row r="19" spans="1:57" s="328" customFormat="1">
      <c r="A19" s="326" t="s">
        <v>211</v>
      </c>
      <c r="B19" s="327" t="e">
        <f>((#REF!-#REF!)+(#REF!-#REF!)+(#REF!-#REF!))-#REF!</f>
        <v>#REF!</v>
      </c>
      <c r="C19" s="327" t="e">
        <f>((#REF!-#REF!)+(#REF!-#REF!)+(#REF!-#REF!))-#REF!</f>
        <v>#REF!</v>
      </c>
      <c r="D19" s="327" t="e">
        <f>((#REF!-#REF!)+(#REF!-#REF!)+(#REF!-#REF!))-#REF!</f>
        <v>#REF!</v>
      </c>
      <c r="E19" s="327" t="e">
        <f>((#REF!-#REF!)+(#REF!-#REF!)+(#REF!-#REF!))-#REF!</f>
        <v>#REF!</v>
      </c>
      <c r="F19" s="327" t="e">
        <f>((#REF!-#REF!)+(#REF!-#REF!)+(#REF!-#REF!))-#REF!</f>
        <v>#REF!</v>
      </c>
      <c r="G19" s="327" t="e">
        <f>((#REF!-#REF!)+(#REF!-#REF!)+(#REF!-#REF!))-#REF!</f>
        <v>#REF!</v>
      </c>
      <c r="H19" s="327" t="e">
        <f>((#REF!-#REF!)+(#REF!-#REF!)+(#REF!-#REF!))-#REF!</f>
        <v>#REF!</v>
      </c>
      <c r="I19" s="327" t="e">
        <f>((#REF!-#REF!)+(#REF!-#REF!)+(#REF!-#REF!))-#REF!</f>
        <v>#REF!</v>
      </c>
      <c r="J19" s="327" t="e">
        <f>((#REF!-#REF!)+(#REF!-#REF!)+(#REF!-#REF!))-#REF!</f>
        <v>#REF!</v>
      </c>
      <c r="K19" s="327" t="e">
        <f>((#REF!-#REF!)+(#REF!-#REF!)+(#REF!-#REF!))-#REF!</f>
        <v>#REF!</v>
      </c>
      <c r="L19" s="327" t="e">
        <f>((#REF!-#REF!)+(#REF!-#REF!)+(#REF!-#REF!))-#REF!</f>
        <v>#REF!</v>
      </c>
      <c r="M19" s="327" t="e">
        <f>((#REF!-#REF!)+(#REF!-#REF!)+(#REF!-#REF!))-#REF!</f>
        <v>#REF!</v>
      </c>
      <c r="N19" s="327" t="e">
        <f>((#REF!-#REF!)+(#REF!-#REF!)+(#REF!-#REF!))-#REF!</f>
        <v>#REF!</v>
      </c>
      <c r="O19" s="327" t="e">
        <f>((#REF!-#REF!)+(#REF!-#REF!)+(#REF!-#REF!))-#REF!</f>
        <v>#REF!</v>
      </c>
      <c r="P19" s="327" t="e">
        <f>((#REF!-#REF!)+(#REF!-#REF!)+(#REF!-#REF!))-#REF!</f>
        <v>#REF!</v>
      </c>
      <c r="Q19" s="327" t="e">
        <f>((#REF!-#REF!)+(#REF!-#REF!)+(#REF!-#REF!))-#REF!</f>
        <v>#REF!</v>
      </c>
      <c r="R19" s="327" t="e">
        <f>((#REF!-#REF!)+(#REF!-#REF!)+(#REF!-#REF!))-#REF!</f>
        <v>#REF!</v>
      </c>
      <c r="S19" s="327" t="e">
        <f>((#REF!-#REF!)+(#REF!-#REF!)+(#REF!-#REF!))-#REF!</f>
        <v>#REF!</v>
      </c>
      <c r="T19" s="327" t="e">
        <f>((#REF!-#REF!)+(#REF!-#REF!)+(#REF!-#REF!))-#REF!</f>
        <v>#REF!</v>
      </c>
      <c r="U19" s="327" t="e">
        <f>((#REF!-#REF!)+(#REF!-#REF!)+(#REF!-#REF!))-#REF!</f>
        <v>#REF!</v>
      </c>
      <c r="V19" s="327" t="e">
        <f>((#REF!-#REF!)+(#REF!-#REF!)+(#REF!-#REF!))-#REF!</f>
        <v>#REF!</v>
      </c>
      <c r="W19" s="327" t="e">
        <f>((#REF!-#REF!)+(#REF!-#REF!)+(#REF!-#REF!))-#REF!</f>
        <v>#REF!</v>
      </c>
      <c r="X19" s="327" t="e">
        <f>((#REF!-#REF!)+(#REF!-#REF!)+(#REF!-#REF!))-#REF!</f>
        <v>#REF!</v>
      </c>
      <c r="Y19" s="327" t="e">
        <f>((#REF!-#REF!)+(#REF!-#REF!)+(#REF!-#REF!))-#REF!</f>
        <v>#REF!</v>
      </c>
      <c r="Z19" s="327" t="e">
        <f>((#REF!-#REF!)+(#REF!-#REF!)+(#REF!-#REF!))-#REF!</f>
        <v>#REF!</v>
      </c>
      <c r="AA19" s="327" t="e">
        <f>((#REF!-#REF!)+(#REF!-#REF!)+(#REF!-#REF!))-#REF!</f>
        <v>#REF!</v>
      </c>
      <c r="AB19" s="327" t="e">
        <f>((#REF!-#REF!)+(#REF!-#REF!)+(#REF!-#REF!))-#REF!</f>
        <v>#REF!</v>
      </c>
      <c r="AC19" s="327" t="e">
        <f>((#REF!-#REF!)+(#REF!-#REF!)+(#REF!-#REF!))-#REF!</f>
        <v>#REF!</v>
      </c>
      <c r="AD19" s="327" t="e">
        <f>((#REF!-#REF!)+(#REF!-#REF!)+(#REF!-#REF!))-#REF!</f>
        <v>#REF!</v>
      </c>
      <c r="AE19" s="327" t="e">
        <f>((#REF!-#REF!)+(#REF!-#REF!)+(#REF!-#REF!))-#REF!</f>
        <v>#REF!</v>
      </c>
      <c r="AF19" s="327" t="e">
        <f>((#REF!-#REF!)+(#REF!-#REF!)+(#REF!-#REF!))-#REF!</f>
        <v>#REF!</v>
      </c>
      <c r="AG19" s="327" t="e">
        <f>((#REF!-#REF!)+(#REF!-#REF!)+(#REF!-#REF!))-#REF!</f>
        <v>#REF!</v>
      </c>
      <c r="AH19" s="327" t="e">
        <f>((#REF!-#REF!)+(#REF!-#REF!)+(#REF!-#REF!))-#REF!</f>
        <v>#REF!</v>
      </c>
      <c r="AI19" s="327" t="e">
        <f>((#REF!-#REF!)+(#REF!-#REF!)+(#REF!-#REF!))-#REF!</f>
        <v>#REF!</v>
      </c>
      <c r="AJ19" s="327" t="e">
        <f>((#REF!-#REF!)+(#REF!-#REF!)+(#REF!-#REF!))-#REF!</f>
        <v>#REF!</v>
      </c>
      <c r="AK19" s="327" t="e">
        <f>((#REF!-#REF!)+(#REF!-#REF!)+(#REF!-#REF!))-#REF!</f>
        <v>#REF!</v>
      </c>
      <c r="AL19" s="327" t="e">
        <f>((#REF!-#REF!)+(#REF!-#REF!)+(#REF!-#REF!))-#REF!</f>
        <v>#REF!</v>
      </c>
      <c r="AM19" s="327" t="e">
        <f>((#REF!-#REF!)+(#REF!-#REF!)+(#REF!-#REF!))-#REF!</f>
        <v>#REF!</v>
      </c>
      <c r="AN19" s="327" t="e">
        <f>((#REF!-#REF!)+(#REF!-#REF!)+(#REF!-#REF!))-#REF!</f>
        <v>#REF!</v>
      </c>
      <c r="AO19" s="327" t="e">
        <f>((#REF!-#REF!)+(#REF!-#REF!)+(#REF!-#REF!))-#REF!</f>
        <v>#REF!</v>
      </c>
      <c r="AP19" s="327" t="e">
        <f>((#REF!-#REF!)+(#REF!-#REF!)+(#REF!-#REF!))-#REF!</f>
        <v>#REF!</v>
      </c>
      <c r="AQ19" s="327" t="e">
        <f>((#REF!-#REF!)+(#REF!-#REF!)+(#REF!-#REF!))-#REF!</f>
        <v>#REF!</v>
      </c>
      <c r="AR19" s="327" t="e">
        <f>((#REF!-#REF!)+(#REF!-#REF!)+(#REF!-#REF!))-#REF!</f>
        <v>#REF!</v>
      </c>
      <c r="AS19" s="327" t="e">
        <f>((#REF!-#REF!)+(#REF!-#REF!)+(#REF!-#REF!))-#REF!</f>
        <v>#REF!</v>
      </c>
      <c r="AT19" s="327" t="e">
        <f>((#REF!-#REF!)+(#REF!-#REF!)+(#REF!-#REF!))-#REF!</f>
        <v>#REF!</v>
      </c>
      <c r="AU19" s="327" t="e">
        <f>((#REF!-#REF!)+(#REF!-#REF!)+(#REF!-#REF!))-#REF!</f>
        <v>#REF!</v>
      </c>
      <c r="AV19" s="327" t="e">
        <f>((#REF!-#REF!)+(#REF!-#REF!)+(#REF!-#REF!))-#REF!</f>
        <v>#REF!</v>
      </c>
      <c r="AW19" s="327" t="e">
        <f>((#REF!-#REF!)+(#REF!-#REF!)+(#REF!-#REF!))-#REF!</f>
        <v>#REF!</v>
      </c>
      <c r="AX19" s="327" t="e">
        <f>((#REF!-#REF!)+(#REF!-#REF!)+(#REF!-#REF!))-#REF!</f>
        <v>#REF!</v>
      </c>
      <c r="AY19" s="327" t="e">
        <f>((#REF!-#REF!)+(#REF!-#REF!)+(#REF!-#REF!))-#REF!</f>
        <v>#REF!</v>
      </c>
      <c r="AZ19" s="327" t="e">
        <f>((#REF!-#REF!)+(#REF!-#REF!)+(#REF!-#REF!))-#REF!</f>
        <v>#REF!</v>
      </c>
      <c r="BA19" s="327" t="e">
        <f>((#REF!-#REF!)+(#REF!-#REF!)+(#REF!-#REF!))-#REF!</f>
        <v>#REF!</v>
      </c>
      <c r="BB19" s="327" t="e">
        <f>((#REF!-#REF!)+(#REF!-#REF!)+(#REF!-#REF!))-#REF!</f>
        <v>#REF!</v>
      </c>
      <c r="BC19" s="327" t="e">
        <f>((#REF!-#REF!)+(#REF!-#REF!)+(#REF!-#REF!))-#REF!</f>
        <v>#REF!</v>
      </c>
      <c r="BD19" s="327" t="e">
        <f>((#REF!-#REF!)+(#REF!-#REF!)+(#REF!-#REF!))-#REF!</f>
        <v>#REF!</v>
      </c>
      <c r="BE19" s="327" t="e">
        <f>((#REF!-#REF!)+(#REF!-#REF!)+(#REF!-#REF!))-#REF!</f>
        <v>#REF!</v>
      </c>
    </row>
    <row r="20" spans="1:57" s="328" customFormat="1">
      <c r="A20" s="329" t="s">
        <v>212</v>
      </c>
      <c r="B20" s="330" t="e">
        <f>SUM(#REF!)-#REF!</f>
        <v>#REF!</v>
      </c>
      <c r="C20" s="330" t="e">
        <f>SUM(#REF!)-#REF!</f>
        <v>#REF!</v>
      </c>
      <c r="D20" s="330" t="e">
        <f>SUM(#REF!)-#REF!</f>
        <v>#REF!</v>
      </c>
      <c r="E20" s="330" t="e">
        <f>SUM(#REF!)-#REF!</f>
        <v>#REF!</v>
      </c>
      <c r="F20" s="330" t="e">
        <f>SUM(#REF!)-#REF!</f>
        <v>#REF!</v>
      </c>
      <c r="G20" s="330" t="e">
        <f>SUM(#REF!)-#REF!</f>
        <v>#REF!</v>
      </c>
      <c r="H20" s="330" t="e">
        <f>SUM(#REF!)-#REF!</f>
        <v>#REF!</v>
      </c>
      <c r="I20" s="330" t="e">
        <f>SUM(#REF!)-#REF!</f>
        <v>#REF!</v>
      </c>
      <c r="J20" s="330" t="e">
        <f>SUM(#REF!)-#REF!</f>
        <v>#REF!</v>
      </c>
      <c r="K20" s="330" t="e">
        <f>SUM(#REF!)-#REF!</f>
        <v>#REF!</v>
      </c>
      <c r="L20" s="330" t="e">
        <f>SUM(#REF!)-#REF!</f>
        <v>#REF!</v>
      </c>
      <c r="M20" s="330" t="e">
        <f>SUM(#REF!)-#REF!</f>
        <v>#REF!</v>
      </c>
      <c r="N20" s="330" t="e">
        <f>SUM(#REF!)-#REF!</f>
        <v>#REF!</v>
      </c>
      <c r="O20" s="330" t="e">
        <f>SUM(#REF!)-#REF!</f>
        <v>#REF!</v>
      </c>
      <c r="P20" s="330" t="e">
        <f>SUM(#REF!)-#REF!</f>
        <v>#REF!</v>
      </c>
      <c r="Q20" s="330" t="e">
        <f>SUM(#REF!)-#REF!</f>
        <v>#REF!</v>
      </c>
      <c r="R20" s="330" t="e">
        <f>SUM(#REF!)-#REF!</f>
        <v>#REF!</v>
      </c>
      <c r="S20" s="330" t="e">
        <f>SUM(#REF!)-#REF!</f>
        <v>#REF!</v>
      </c>
      <c r="T20" s="330" t="e">
        <f>SUM(#REF!)-#REF!</f>
        <v>#REF!</v>
      </c>
      <c r="U20" s="330" t="e">
        <f>SUM(#REF!)-#REF!</f>
        <v>#REF!</v>
      </c>
      <c r="V20" s="330" t="e">
        <f>SUM(#REF!)-#REF!</f>
        <v>#REF!</v>
      </c>
      <c r="W20" s="330" t="e">
        <f>SUM(#REF!)-#REF!</f>
        <v>#REF!</v>
      </c>
      <c r="X20" s="330" t="e">
        <f>SUM(#REF!)-#REF!</f>
        <v>#REF!</v>
      </c>
      <c r="Y20" s="330" t="e">
        <f>SUM(#REF!)-#REF!</f>
        <v>#REF!</v>
      </c>
      <c r="Z20" s="330" t="e">
        <f>SUM(#REF!)-#REF!</f>
        <v>#REF!</v>
      </c>
      <c r="AA20" s="330" t="e">
        <f>SUM(#REF!)-#REF!</f>
        <v>#REF!</v>
      </c>
      <c r="AB20" s="330" t="e">
        <f>SUM(#REF!)-#REF!</f>
        <v>#REF!</v>
      </c>
      <c r="AC20" s="330" t="e">
        <f>SUM(#REF!)-#REF!</f>
        <v>#REF!</v>
      </c>
      <c r="AD20" s="330" t="e">
        <f>SUM(#REF!)-#REF!</f>
        <v>#REF!</v>
      </c>
      <c r="AE20" s="330" t="e">
        <f>SUM(#REF!)-#REF!</f>
        <v>#REF!</v>
      </c>
      <c r="AF20" s="330" t="e">
        <f>SUM(#REF!)-#REF!</f>
        <v>#REF!</v>
      </c>
      <c r="AG20" s="330" t="e">
        <f>SUM(#REF!)-#REF!</f>
        <v>#REF!</v>
      </c>
      <c r="AH20" s="330" t="e">
        <f>SUM(#REF!)-#REF!</f>
        <v>#REF!</v>
      </c>
      <c r="AI20" s="330" t="e">
        <f>SUM(#REF!)-#REF!</f>
        <v>#REF!</v>
      </c>
      <c r="AJ20" s="330" t="e">
        <f>SUM(#REF!)-#REF!</f>
        <v>#REF!</v>
      </c>
      <c r="AK20" s="330" t="e">
        <f>SUM(#REF!)-#REF!</f>
        <v>#REF!</v>
      </c>
      <c r="AL20" s="330" t="e">
        <f>SUM(#REF!)-#REF!</f>
        <v>#REF!</v>
      </c>
      <c r="AM20" s="330" t="e">
        <f>SUM(#REF!)-#REF!</f>
        <v>#REF!</v>
      </c>
      <c r="AN20" s="330" t="e">
        <f>SUM(#REF!)-#REF!</f>
        <v>#REF!</v>
      </c>
      <c r="AO20" s="330" t="e">
        <f>SUM(#REF!)-#REF!</f>
        <v>#REF!</v>
      </c>
      <c r="AP20" s="330" t="e">
        <f>SUM(#REF!)-#REF!</f>
        <v>#REF!</v>
      </c>
      <c r="AQ20" s="330" t="e">
        <f>SUM(#REF!)-#REF!</f>
        <v>#REF!</v>
      </c>
      <c r="AR20" s="330" t="e">
        <f>SUM(#REF!)-#REF!</f>
        <v>#REF!</v>
      </c>
      <c r="AS20" s="330" t="e">
        <f>SUM(#REF!)-#REF!</f>
        <v>#REF!</v>
      </c>
      <c r="AT20" s="330" t="e">
        <f>SUM(#REF!)-#REF!</f>
        <v>#REF!</v>
      </c>
      <c r="AU20" s="330" t="e">
        <f>SUM(#REF!)-#REF!</f>
        <v>#REF!</v>
      </c>
      <c r="AV20" s="330" t="e">
        <f>SUM(#REF!)-#REF!</f>
        <v>#REF!</v>
      </c>
      <c r="AW20" s="330" t="e">
        <f>SUM(#REF!)-#REF!</f>
        <v>#REF!</v>
      </c>
      <c r="AX20" s="330" t="e">
        <f>SUM(#REF!)-#REF!</f>
        <v>#REF!</v>
      </c>
      <c r="AY20" s="330" t="e">
        <f>SUM(#REF!)-#REF!</f>
        <v>#REF!</v>
      </c>
      <c r="AZ20" s="330" t="e">
        <f>SUM(#REF!)-#REF!</f>
        <v>#REF!</v>
      </c>
      <c r="BA20" s="330" t="e">
        <f>SUM(#REF!)-#REF!</f>
        <v>#REF!</v>
      </c>
      <c r="BB20" s="330" t="e">
        <f>SUM(#REF!)-#REF!</f>
        <v>#REF!</v>
      </c>
      <c r="BC20" s="330" t="e">
        <f>SUM(#REF!)-#REF!</f>
        <v>#REF!</v>
      </c>
      <c r="BD20" s="330" t="e">
        <f>SUM(#REF!)-#REF!</f>
        <v>#REF!</v>
      </c>
      <c r="BE20" s="330" t="e">
        <f>SUM(#REF!)-#REF!</f>
        <v>#REF!</v>
      </c>
    </row>
    <row r="21" spans="1:57" s="328" customFormat="1">
      <c r="A21" s="329" t="s">
        <v>213</v>
      </c>
      <c r="B21" s="330" t="e">
        <f>SUM(#REF!)-#REF!</f>
        <v>#REF!</v>
      </c>
      <c r="C21" s="330" t="e">
        <f>SUM(#REF!)-#REF!</f>
        <v>#REF!</v>
      </c>
      <c r="D21" s="330" t="e">
        <f>SUM(#REF!)-#REF!</f>
        <v>#REF!</v>
      </c>
      <c r="E21" s="330" t="e">
        <f>SUM(#REF!)-#REF!</f>
        <v>#REF!</v>
      </c>
      <c r="F21" s="330" t="e">
        <f>SUM(#REF!)-#REF!</f>
        <v>#REF!</v>
      </c>
      <c r="G21" s="330" t="e">
        <f>SUM(#REF!)-#REF!</f>
        <v>#REF!</v>
      </c>
      <c r="H21" s="330" t="e">
        <f>SUM(#REF!)-#REF!</f>
        <v>#REF!</v>
      </c>
      <c r="I21" s="330" t="e">
        <f>SUM(#REF!)-#REF!</f>
        <v>#REF!</v>
      </c>
      <c r="J21" s="330" t="e">
        <f>SUM(#REF!)-#REF!</f>
        <v>#REF!</v>
      </c>
      <c r="K21" s="330" t="e">
        <f>SUM(#REF!)-#REF!</f>
        <v>#REF!</v>
      </c>
      <c r="L21" s="330" t="e">
        <f>SUM(#REF!)-#REF!</f>
        <v>#REF!</v>
      </c>
      <c r="M21" s="330" t="e">
        <f>SUM(#REF!)-#REF!</f>
        <v>#REF!</v>
      </c>
      <c r="N21" s="330" t="e">
        <f>SUM(#REF!)-#REF!</f>
        <v>#REF!</v>
      </c>
      <c r="O21" s="330" t="e">
        <f>SUM(#REF!)-#REF!</f>
        <v>#REF!</v>
      </c>
      <c r="P21" s="330" t="e">
        <f>SUM(#REF!)-#REF!</f>
        <v>#REF!</v>
      </c>
      <c r="Q21" s="330" t="e">
        <f>SUM(#REF!)-#REF!</f>
        <v>#REF!</v>
      </c>
      <c r="R21" s="330" t="e">
        <f>SUM(#REF!)-#REF!</f>
        <v>#REF!</v>
      </c>
      <c r="S21" s="330" t="e">
        <f>SUM(#REF!)-#REF!</f>
        <v>#REF!</v>
      </c>
      <c r="T21" s="330" t="e">
        <f>SUM(#REF!)-#REF!</f>
        <v>#REF!</v>
      </c>
      <c r="U21" s="330" t="e">
        <f>SUM(#REF!)-#REF!</f>
        <v>#REF!</v>
      </c>
      <c r="V21" s="330" t="e">
        <f>SUM(#REF!)-#REF!</f>
        <v>#REF!</v>
      </c>
      <c r="W21" s="330" t="e">
        <f>SUM(#REF!)-#REF!</f>
        <v>#REF!</v>
      </c>
      <c r="X21" s="330" t="e">
        <f>SUM(#REF!)-#REF!</f>
        <v>#REF!</v>
      </c>
      <c r="Y21" s="330" t="e">
        <f>SUM(#REF!)-#REF!</f>
        <v>#REF!</v>
      </c>
      <c r="Z21" s="330" t="e">
        <f>SUM(#REF!)-#REF!</f>
        <v>#REF!</v>
      </c>
      <c r="AA21" s="330" t="e">
        <f>SUM(#REF!)-#REF!</f>
        <v>#REF!</v>
      </c>
      <c r="AB21" s="330" t="e">
        <f>SUM(#REF!)-#REF!</f>
        <v>#REF!</v>
      </c>
      <c r="AC21" s="330" t="e">
        <f>SUM(#REF!)-#REF!</f>
        <v>#REF!</v>
      </c>
      <c r="AD21" s="330" t="e">
        <f>SUM(#REF!)-#REF!</f>
        <v>#REF!</v>
      </c>
      <c r="AE21" s="330" t="e">
        <f>SUM(#REF!)-#REF!</f>
        <v>#REF!</v>
      </c>
      <c r="AF21" s="330" t="e">
        <f>SUM(#REF!)-#REF!</f>
        <v>#REF!</v>
      </c>
      <c r="AG21" s="330" t="e">
        <f>SUM(#REF!)-#REF!</f>
        <v>#REF!</v>
      </c>
      <c r="AH21" s="330" t="e">
        <f>SUM(#REF!)-#REF!</f>
        <v>#REF!</v>
      </c>
      <c r="AI21" s="330" t="e">
        <f>SUM(#REF!)-#REF!</f>
        <v>#REF!</v>
      </c>
      <c r="AJ21" s="330" t="e">
        <f>SUM(#REF!)-#REF!</f>
        <v>#REF!</v>
      </c>
      <c r="AK21" s="330" t="e">
        <f>SUM(#REF!)-#REF!</f>
        <v>#REF!</v>
      </c>
      <c r="AL21" s="330" t="e">
        <f>SUM(#REF!)-#REF!</f>
        <v>#REF!</v>
      </c>
      <c r="AM21" s="330" t="e">
        <f>SUM(#REF!)-#REF!</f>
        <v>#REF!</v>
      </c>
      <c r="AN21" s="330" t="e">
        <f>SUM(#REF!)-#REF!</f>
        <v>#REF!</v>
      </c>
      <c r="AO21" s="330" t="e">
        <f>SUM(#REF!)-#REF!</f>
        <v>#REF!</v>
      </c>
      <c r="AP21" s="330" t="e">
        <f>SUM(#REF!)-#REF!</f>
        <v>#REF!</v>
      </c>
      <c r="AQ21" s="330" t="e">
        <f>SUM(#REF!)-#REF!</f>
        <v>#REF!</v>
      </c>
      <c r="AR21" s="330" t="e">
        <f>SUM(#REF!)-#REF!</f>
        <v>#REF!</v>
      </c>
      <c r="AS21" s="330" t="e">
        <f>SUM(#REF!)-#REF!</f>
        <v>#REF!</v>
      </c>
      <c r="AT21" s="330" t="e">
        <f>SUM(#REF!)-#REF!</f>
        <v>#REF!</v>
      </c>
      <c r="AU21" s="330" t="e">
        <f>SUM(#REF!)-#REF!</f>
        <v>#REF!</v>
      </c>
      <c r="AV21" s="330" t="e">
        <f>SUM(#REF!)-#REF!</f>
        <v>#REF!</v>
      </c>
      <c r="AW21" s="330" t="e">
        <f>SUM(#REF!)-#REF!</f>
        <v>#REF!</v>
      </c>
      <c r="AX21" s="330" t="e">
        <f>SUM(#REF!)-#REF!</f>
        <v>#REF!</v>
      </c>
      <c r="AY21" s="330" t="e">
        <f>SUM(#REF!)-#REF!</f>
        <v>#REF!</v>
      </c>
      <c r="AZ21" s="330" t="e">
        <f>SUM(#REF!)-#REF!</f>
        <v>#REF!</v>
      </c>
      <c r="BA21" s="330" t="e">
        <f>SUM(#REF!)-#REF!</f>
        <v>#REF!</v>
      </c>
      <c r="BB21" s="330" t="e">
        <f>SUM(#REF!)-#REF!</f>
        <v>#REF!</v>
      </c>
      <c r="BC21" s="330" t="e">
        <f>SUM(#REF!)-#REF!</f>
        <v>#REF!</v>
      </c>
      <c r="BD21" s="330" t="e">
        <f>SUM(#REF!)-#REF!</f>
        <v>#REF!</v>
      </c>
      <c r="BE21" s="330" t="e">
        <f>SUM(#REF!)-#REF!</f>
        <v>#REF!</v>
      </c>
    </row>
    <row r="22" spans="1:57" s="328" customFormat="1">
      <c r="A22" s="332" t="s">
        <v>182</v>
      </c>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row>
    <row r="23" spans="1:57" s="328" customFormat="1">
      <c r="A23" s="326" t="s">
        <v>214</v>
      </c>
      <c r="B23" s="327" t="e">
        <f>((#REF!-#REF!)+(#REF!-#REF!))-#REF!</f>
        <v>#REF!</v>
      </c>
      <c r="C23" s="327" t="e">
        <f>((#REF!-#REF!)+(#REF!-#REF!))-#REF!</f>
        <v>#REF!</v>
      </c>
      <c r="D23" s="327" t="e">
        <f>((#REF!-#REF!)+(#REF!-#REF!))-#REF!</f>
        <v>#REF!</v>
      </c>
      <c r="E23" s="327" t="e">
        <f>((#REF!-#REF!)+(#REF!-#REF!))-#REF!</f>
        <v>#REF!</v>
      </c>
      <c r="F23" s="327" t="e">
        <f>((#REF!-#REF!)+(#REF!-#REF!))-#REF!</f>
        <v>#REF!</v>
      </c>
      <c r="G23" s="327" t="e">
        <f>((#REF!-#REF!)+(#REF!-#REF!))-#REF!</f>
        <v>#REF!</v>
      </c>
      <c r="H23" s="327" t="e">
        <f>((#REF!-#REF!)+(#REF!-#REF!))-#REF!</f>
        <v>#REF!</v>
      </c>
      <c r="I23" s="327" t="e">
        <f>((#REF!-#REF!)+(#REF!-#REF!))-#REF!</f>
        <v>#REF!</v>
      </c>
      <c r="J23" s="327" t="e">
        <f>((#REF!-#REF!)+(#REF!-#REF!))-#REF!</f>
        <v>#REF!</v>
      </c>
      <c r="K23" s="327" t="e">
        <f>((#REF!-#REF!)+(#REF!-#REF!))-#REF!</f>
        <v>#REF!</v>
      </c>
      <c r="L23" s="327" t="e">
        <f>((#REF!-#REF!)+(#REF!-#REF!))-#REF!</f>
        <v>#REF!</v>
      </c>
      <c r="M23" s="327" t="e">
        <f>((#REF!-#REF!)+(#REF!-#REF!))-#REF!</f>
        <v>#REF!</v>
      </c>
      <c r="N23" s="327" t="e">
        <f>((#REF!-#REF!)+(#REF!-#REF!))-#REF!</f>
        <v>#REF!</v>
      </c>
      <c r="O23" s="327" t="e">
        <f>((#REF!-#REF!)+(#REF!-#REF!))-#REF!</f>
        <v>#REF!</v>
      </c>
      <c r="P23" s="327" t="e">
        <f>((#REF!-#REF!)+(#REF!-#REF!))-#REF!</f>
        <v>#REF!</v>
      </c>
      <c r="Q23" s="327" t="e">
        <f>((#REF!-#REF!)+(#REF!-#REF!))-#REF!</f>
        <v>#REF!</v>
      </c>
      <c r="R23" s="327" t="e">
        <f>((#REF!-#REF!)+(#REF!-#REF!))-#REF!</f>
        <v>#REF!</v>
      </c>
      <c r="S23" s="327" t="e">
        <f>((#REF!-#REF!)+(#REF!-#REF!))-#REF!</f>
        <v>#REF!</v>
      </c>
      <c r="T23" s="327" t="e">
        <f>((#REF!-#REF!)+(#REF!-#REF!))-#REF!</f>
        <v>#REF!</v>
      </c>
      <c r="U23" s="327" t="e">
        <f>((#REF!-#REF!)+(#REF!-#REF!))-#REF!</f>
        <v>#REF!</v>
      </c>
      <c r="V23" s="327" t="e">
        <f>((#REF!-#REF!)+(#REF!-#REF!))-#REF!</f>
        <v>#REF!</v>
      </c>
      <c r="W23" s="327" t="e">
        <f>((#REF!-#REF!)+(#REF!-#REF!))-#REF!</f>
        <v>#REF!</v>
      </c>
      <c r="X23" s="327" t="e">
        <f>((#REF!-#REF!)+(#REF!-#REF!))-#REF!</f>
        <v>#REF!</v>
      </c>
      <c r="Y23" s="327" t="e">
        <f>((#REF!-#REF!)+(#REF!-#REF!))-#REF!</f>
        <v>#REF!</v>
      </c>
      <c r="Z23" s="327" t="e">
        <f>((#REF!-#REF!)+(#REF!-#REF!))-#REF!</f>
        <v>#REF!</v>
      </c>
      <c r="AA23" s="327" t="e">
        <f>((#REF!-#REF!)+(#REF!-#REF!))-#REF!</f>
        <v>#REF!</v>
      </c>
      <c r="AB23" s="327" t="e">
        <f>((#REF!-#REF!)+(#REF!-#REF!))-#REF!</f>
        <v>#REF!</v>
      </c>
      <c r="AC23" s="327" t="e">
        <f>((#REF!-#REF!)+(#REF!-#REF!))-#REF!</f>
        <v>#REF!</v>
      </c>
      <c r="AD23" s="327" t="e">
        <f>((#REF!-#REF!)+(#REF!-#REF!))-#REF!</f>
        <v>#REF!</v>
      </c>
      <c r="AE23" s="327" t="e">
        <f>((#REF!-#REF!)+(#REF!-#REF!))-#REF!</f>
        <v>#REF!</v>
      </c>
      <c r="AF23" s="327" t="e">
        <f>((#REF!-#REF!)+(#REF!-#REF!))-#REF!</f>
        <v>#REF!</v>
      </c>
      <c r="AG23" s="327" t="e">
        <f>((#REF!-#REF!)+(#REF!-#REF!))-#REF!</f>
        <v>#REF!</v>
      </c>
      <c r="AH23" s="327" t="e">
        <f>((#REF!-#REF!)+(#REF!-#REF!))-#REF!</f>
        <v>#REF!</v>
      </c>
      <c r="AI23" s="327" t="e">
        <f>((#REF!-#REF!)+(#REF!-#REF!))-#REF!</f>
        <v>#REF!</v>
      </c>
      <c r="AJ23" s="327" t="e">
        <f>((#REF!-#REF!)+(#REF!-#REF!))-#REF!</f>
        <v>#REF!</v>
      </c>
      <c r="AK23" s="327" t="e">
        <f>((#REF!-#REF!)+(#REF!-#REF!))-#REF!</f>
        <v>#REF!</v>
      </c>
      <c r="AL23" s="327" t="e">
        <f>((#REF!-#REF!)+(#REF!-#REF!))-#REF!</f>
        <v>#REF!</v>
      </c>
      <c r="AM23" s="327" t="e">
        <f>((#REF!-#REF!)+(#REF!-#REF!))-#REF!</f>
        <v>#REF!</v>
      </c>
      <c r="AN23" s="327" t="e">
        <f>((#REF!-#REF!)+(#REF!-#REF!))-#REF!</f>
        <v>#REF!</v>
      </c>
      <c r="AO23" s="327" t="e">
        <f>((#REF!-#REF!)+(#REF!-#REF!))-#REF!</f>
        <v>#REF!</v>
      </c>
      <c r="AP23" s="327" t="e">
        <f>((#REF!-#REF!)+(#REF!-#REF!))-#REF!</f>
        <v>#REF!</v>
      </c>
      <c r="AQ23" s="327" t="e">
        <f>((#REF!-#REF!)+(#REF!-#REF!))-#REF!</f>
        <v>#REF!</v>
      </c>
      <c r="AR23" s="327" t="e">
        <f>((#REF!-#REF!)+(#REF!-#REF!))-#REF!</f>
        <v>#REF!</v>
      </c>
      <c r="AS23" s="327" t="e">
        <f>((#REF!-#REF!)+(#REF!-#REF!))-#REF!</f>
        <v>#REF!</v>
      </c>
      <c r="AT23" s="327" t="e">
        <f>((#REF!-#REF!)+(#REF!-#REF!))-#REF!</f>
        <v>#REF!</v>
      </c>
      <c r="AU23" s="327" t="e">
        <f>((#REF!-#REF!)+(#REF!-#REF!))-#REF!</f>
        <v>#REF!</v>
      </c>
      <c r="AV23" s="327" t="e">
        <f>((#REF!-#REF!)+(#REF!-#REF!))-#REF!</f>
        <v>#REF!</v>
      </c>
      <c r="AW23" s="327" t="e">
        <f>((#REF!-#REF!)+(#REF!-#REF!))-#REF!</f>
        <v>#REF!</v>
      </c>
      <c r="AX23" s="327" t="e">
        <f>((#REF!-#REF!)+(#REF!-#REF!))-#REF!</f>
        <v>#REF!</v>
      </c>
      <c r="AY23" s="327" t="e">
        <f>((#REF!-#REF!)+(#REF!-#REF!))-#REF!</f>
        <v>#REF!</v>
      </c>
      <c r="AZ23" s="327" t="e">
        <f>((#REF!-#REF!)+(#REF!-#REF!))-#REF!</f>
        <v>#REF!</v>
      </c>
      <c r="BA23" s="327" t="e">
        <f>((#REF!-#REF!)+(#REF!-#REF!))-#REF!</f>
        <v>#REF!</v>
      </c>
      <c r="BB23" s="327" t="e">
        <f>((#REF!-#REF!)+(#REF!-#REF!))-#REF!</f>
        <v>#REF!</v>
      </c>
      <c r="BC23" s="327" t="e">
        <f>((#REF!-#REF!)+(#REF!-#REF!))-#REF!</f>
        <v>#REF!</v>
      </c>
      <c r="BD23" s="327" t="e">
        <f>((#REF!-#REF!)+(#REF!-#REF!))-#REF!</f>
        <v>#REF!</v>
      </c>
      <c r="BE23" s="327" t="e">
        <f>((#REF!-#REF!)+(#REF!-#REF!))-#REF!</f>
        <v>#REF!</v>
      </c>
    </row>
    <row r="24" spans="1:57" s="328" customFormat="1">
      <c r="A24" s="329" t="s">
        <v>215</v>
      </c>
      <c r="B24" s="330" t="e">
        <f>SUM(#REF!)-#REF!</f>
        <v>#REF!</v>
      </c>
      <c r="C24" s="330" t="e">
        <f>SUM(#REF!)-#REF!</f>
        <v>#REF!</v>
      </c>
      <c r="D24" s="330" t="e">
        <f>SUM(#REF!)-#REF!</f>
        <v>#REF!</v>
      </c>
      <c r="E24" s="330" t="e">
        <f>SUM(#REF!)-#REF!</f>
        <v>#REF!</v>
      </c>
      <c r="F24" s="330" t="e">
        <f>SUM(#REF!)-#REF!</f>
        <v>#REF!</v>
      </c>
      <c r="G24" s="330" t="e">
        <f>SUM(#REF!)-#REF!</f>
        <v>#REF!</v>
      </c>
      <c r="H24" s="330" t="e">
        <f>SUM(#REF!)-#REF!</f>
        <v>#REF!</v>
      </c>
      <c r="I24" s="330" t="e">
        <f>SUM(#REF!)-#REF!</f>
        <v>#REF!</v>
      </c>
      <c r="J24" s="330" t="e">
        <f>SUM(#REF!)-#REF!</f>
        <v>#REF!</v>
      </c>
      <c r="K24" s="330" t="e">
        <f>SUM(#REF!)-#REF!</f>
        <v>#REF!</v>
      </c>
      <c r="L24" s="330" t="e">
        <f>SUM(#REF!)-#REF!</f>
        <v>#REF!</v>
      </c>
      <c r="M24" s="330" t="e">
        <f>SUM(#REF!)-#REF!</f>
        <v>#REF!</v>
      </c>
      <c r="N24" s="330" t="e">
        <f>SUM(#REF!)-#REF!</f>
        <v>#REF!</v>
      </c>
      <c r="O24" s="330" t="e">
        <f>SUM(#REF!)-#REF!</f>
        <v>#REF!</v>
      </c>
      <c r="P24" s="330" t="e">
        <f>SUM(#REF!)-#REF!</f>
        <v>#REF!</v>
      </c>
      <c r="Q24" s="330" t="e">
        <f>SUM(#REF!)-#REF!</f>
        <v>#REF!</v>
      </c>
      <c r="R24" s="330" t="e">
        <f>SUM(#REF!)-#REF!</f>
        <v>#REF!</v>
      </c>
      <c r="S24" s="330" t="e">
        <f>SUM(#REF!)-#REF!</f>
        <v>#REF!</v>
      </c>
      <c r="T24" s="330" t="e">
        <f>SUM(#REF!)-#REF!</f>
        <v>#REF!</v>
      </c>
      <c r="U24" s="330" t="e">
        <f>SUM(#REF!)-#REF!</f>
        <v>#REF!</v>
      </c>
      <c r="V24" s="330" t="e">
        <f>SUM(#REF!)-#REF!</f>
        <v>#REF!</v>
      </c>
      <c r="W24" s="330" t="e">
        <f>SUM(#REF!)-#REF!</f>
        <v>#REF!</v>
      </c>
      <c r="X24" s="330" t="e">
        <f>SUM(#REF!)-#REF!</f>
        <v>#REF!</v>
      </c>
      <c r="Y24" s="330" t="e">
        <f>SUM(#REF!)-#REF!</f>
        <v>#REF!</v>
      </c>
      <c r="Z24" s="330" t="e">
        <f>SUM(#REF!)-#REF!</f>
        <v>#REF!</v>
      </c>
      <c r="AA24" s="330" t="e">
        <f>SUM(#REF!)-#REF!</f>
        <v>#REF!</v>
      </c>
      <c r="AB24" s="330" t="e">
        <f>SUM(#REF!)-#REF!</f>
        <v>#REF!</v>
      </c>
      <c r="AC24" s="330" t="e">
        <f>SUM(#REF!)-#REF!</f>
        <v>#REF!</v>
      </c>
      <c r="AD24" s="330" t="e">
        <f>SUM(#REF!)-#REF!</f>
        <v>#REF!</v>
      </c>
      <c r="AE24" s="330" t="e">
        <f>SUM(#REF!)-#REF!</f>
        <v>#REF!</v>
      </c>
      <c r="AF24" s="330" t="e">
        <f>SUM(#REF!)-#REF!</f>
        <v>#REF!</v>
      </c>
      <c r="AG24" s="330" t="e">
        <f>SUM(#REF!)-#REF!</f>
        <v>#REF!</v>
      </c>
      <c r="AH24" s="330" t="e">
        <f>SUM(#REF!)-#REF!</f>
        <v>#REF!</v>
      </c>
      <c r="AI24" s="330" t="e">
        <f>SUM(#REF!)-#REF!</f>
        <v>#REF!</v>
      </c>
      <c r="AJ24" s="330" t="e">
        <f>SUM(#REF!)-#REF!</f>
        <v>#REF!</v>
      </c>
      <c r="AK24" s="330" t="e">
        <f>SUM(#REF!)-#REF!</f>
        <v>#REF!</v>
      </c>
      <c r="AL24" s="330" t="e">
        <f>SUM(#REF!)-#REF!</f>
        <v>#REF!</v>
      </c>
      <c r="AM24" s="330" t="e">
        <f>SUM(#REF!)-#REF!</f>
        <v>#REF!</v>
      </c>
      <c r="AN24" s="330" t="e">
        <f>SUM(#REF!)-#REF!</f>
        <v>#REF!</v>
      </c>
      <c r="AO24" s="330" t="e">
        <f>SUM(#REF!)-#REF!</f>
        <v>#REF!</v>
      </c>
      <c r="AP24" s="330" t="e">
        <f>SUM(#REF!)-#REF!</f>
        <v>#REF!</v>
      </c>
      <c r="AQ24" s="330" t="e">
        <f>SUM(#REF!)-#REF!</f>
        <v>#REF!</v>
      </c>
      <c r="AR24" s="330" t="e">
        <f>SUM(#REF!)-#REF!</f>
        <v>#REF!</v>
      </c>
      <c r="AS24" s="330" t="e">
        <f>SUM(#REF!)-#REF!</f>
        <v>#REF!</v>
      </c>
      <c r="AT24" s="330" t="e">
        <f>SUM(#REF!)-#REF!</f>
        <v>#REF!</v>
      </c>
      <c r="AU24" s="330" t="e">
        <f>SUM(#REF!)-#REF!</f>
        <v>#REF!</v>
      </c>
      <c r="AV24" s="330" t="e">
        <f>SUM(#REF!)-#REF!</f>
        <v>#REF!</v>
      </c>
      <c r="AW24" s="330" t="e">
        <f>SUM(#REF!)-#REF!</f>
        <v>#REF!</v>
      </c>
      <c r="AX24" s="330" t="e">
        <f>SUM(#REF!)-#REF!</f>
        <v>#REF!</v>
      </c>
      <c r="AY24" s="330" t="e">
        <f>SUM(#REF!)-#REF!</f>
        <v>#REF!</v>
      </c>
      <c r="AZ24" s="330" t="e">
        <f>SUM(#REF!)-#REF!</f>
        <v>#REF!</v>
      </c>
      <c r="BA24" s="330" t="e">
        <f>SUM(#REF!)-#REF!</f>
        <v>#REF!</v>
      </c>
      <c r="BB24" s="330" t="e">
        <f>SUM(#REF!)-#REF!</f>
        <v>#REF!</v>
      </c>
      <c r="BC24" s="330" t="e">
        <f>SUM(#REF!)-#REF!</f>
        <v>#REF!</v>
      </c>
      <c r="BD24" s="330" t="e">
        <f>SUM(#REF!)-#REF!</f>
        <v>#REF!</v>
      </c>
      <c r="BE24" s="330" t="e">
        <f>SUM(#REF!)-#REF!</f>
        <v>#REF!</v>
      </c>
    </row>
    <row r="25" spans="1:57" s="328" customFormat="1">
      <c r="A25" s="329" t="s">
        <v>216</v>
      </c>
      <c r="B25" s="330" t="e">
        <f>SUM(#REF!)-#REF!</f>
        <v>#REF!</v>
      </c>
      <c r="C25" s="330" t="e">
        <f>SUM(#REF!)-#REF!</f>
        <v>#REF!</v>
      </c>
      <c r="D25" s="330" t="e">
        <f>SUM(#REF!)-#REF!</f>
        <v>#REF!</v>
      </c>
      <c r="E25" s="330" t="e">
        <f>SUM(#REF!)-#REF!</f>
        <v>#REF!</v>
      </c>
      <c r="F25" s="330" t="e">
        <f>SUM(#REF!)-#REF!</f>
        <v>#REF!</v>
      </c>
      <c r="G25" s="330" t="e">
        <f>SUM(#REF!)-#REF!</f>
        <v>#REF!</v>
      </c>
      <c r="H25" s="330" t="e">
        <f>SUM(#REF!)-#REF!</f>
        <v>#REF!</v>
      </c>
      <c r="I25" s="330" t="e">
        <f>SUM(#REF!)-#REF!</f>
        <v>#REF!</v>
      </c>
      <c r="J25" s="330" t="e">
        <f>SUM(#REF!)-#REF!</f>
        <v>#REF!</v>
      </c>
      <c r="K25" s="330" t="e">
        <f>SUM(#REF!)-#REF!</f>
        <v>#REF!</v>
      </c>
      <c r="L25" s="330" t="e">
        <f>SUM(#REF!)-#REF!</f>
        <v>#REF!</v>
      </c>
      <c r="M25" s="330" t="e">
        <f>SUM(#REF!)-#REF!</f>
        <v>#REF!</v>
      </c>
      <c r="N25" s="330" t="e">
        <f>SUM(#REF!)-#REF!</f>
        <v>#REF!</v>
      </c>
      <c r="O25" s="330" t="e">
        <f>SUM(#REF!)-#REF!</f>
        <v>#REF!</v>
      </c>
      <c r="P25" s="330" t="e">
        <f>SUM(#REF!)-#REF!</f>
        <v>#REF!</v>
      </c>
      <c r="Q25" s="330" t="e">
        <f>SUM(#REF!)-#REF!</f>
        <v>#REF!</v>
      </c>
      <c r="R25" s="330" t="e">
        <f>SUM(#REF!)-#REF!</f>
        <v>#REF!</v>
      </c>
      <c r="S25" s="330" t="e">
        <f>SUM(#REF!)-#REF!</f>
        <v>#REF!</v>
      </c>
      <c r="T25" s="330" t="e">
        <f>SUM(#REF!)-#REF!</f>
        <v>#REF!</v>
      </c>
      <c r="U25" s="330" t="e">
        <f>SUM(#REF!)-#REF!</f>
        <v>#REF!</v>
      </c>
      <c r="V25" s="330" t="e">
        <f>SUM(#REF!)-#REF!</f>
        <v>#REF!</v>
      </c>
      <c r="W25" s="330" t="e">
        <f>SUM(#REF!)-#REF!</f>
        <v>#REF!</v>
      </c>
      <c r="X25" s="330" t="e">
        <f>SUM(#REF!)-#REF!</f>
        <v>#REF!</v>
      </c>
      <c r="Y25" s="330" t="e">
        <f>SUM(#REF!)-#REF!</f>
        <v>#REF!</v>
      </c>
      <c r="Z25" s="330" t="e">
        <f>SUM(#REF!)-#REF!</f>
        <v>#REF!</v>
      </c>
      <c r="AA25" s="330" t="e">
        <f>SUM(#REF!)-#REF!</f>
        <v>#REF!</v>
      </c>
      <c r="AB25" s="330" t="e">
        <f>SUM(#REF!)-#REF!</f>
        <v>#REF!</v>
      </c>
      <c r="AC25" s="330" t="e">
        <f>SUM(#REF!)-#REF!</f>
        <v>#REF!</v>
      </c>
      <c r="AD25" s="330" t="e">
        <f>SUM(#REF!)-#REF!</f>
        <v>#REF!</v>
      </c>
      <c r="AE25" s="330" t="e">
        <f>SUM(#REF!)-#REF!</f>
        <v>#REF!</v>
      </c>
      <c r="AF25" s="330" t="e">
        <f>SUM(#REF!)-#REF!</f>
        <v>#REF!</v>
      </c>
      <c r="AG25" s="330" t="e">
        <f>SUM(#REF!)-#REF!</f>
        <v>#REF!</v>
      </c>
      <c r="AH25" s="330" t="e">
        <f>SUM(#REF!)-#REF!</f>
        <v>#REF!</v>
      </c>
      <c r="AI25" s="330" t="e">
        <f>SUM(#REF!)-#REF!</f>
        <v>#REF!</v>
      </c>
      <c r="AJ25" s="330" t="e">
        <f>SUM(#REF!)-#REF!</f>
        <v>#REF!</v>
      </c>
      <c r="AK25" s="330" t="e">
        <f>SUM(#REF!)-#REF!</f>
        <v>#REF!</v>
      </c>
      <c r="AL25" s="330" t="e">
        <f>SUM(#REF!)-#REF!</f>
        <v>#REF!</v>
      </c>
      <c r="AM25" s="330" t="e">
        <f>SUM(#REF!)-#REF!</f>
        <v>#REF!</v>
      </c>
      <c r="AN25" s="330" t="e">
        <f>SUM(#REF!)-#REF!</f>
        <v>#REF!</v>
      </c>
      <c r="AO25" s="330" t="e">
        <f>SUM(#REF!)-#REF!</f>
        <v>#REF!</v>
      </c>
      <c r="AP25" s="330" t="e">
        <f>SUM(#REF!)-#REF!</f>
        <v>#REF!</v>
      </c>
      <c r="AQ25" s="330" t="e">
        <f>SUM(#REF!)-#REF!</f>
        <v>#REF!</v>
      </c>
      <c r="AR25" s="330" t="e">
        <f>SUM(#REF!)-#REF!</f>
        <v>#REF!</v>
      </c>
      <c r="AS25" s="330" t="e">
        <f>SUM(#REF!)-#REF!</f>
        <v>#REF!</v>
      </c>
      <c r="AT25" s="330" t="e">
        <f>SUM(#REF!)-#REF!</f>
        <v>#REF!</v>
      </c>
      <c r="AU25" s="330" t="e">
        <f>SUM(#REF!)-#REF!</f>
        <v>#REF!</v>
      </c>
      <c r="AV25" s="330" t="e">
        <f>SUM(#REF!)-#REF!</f>
        <v>#REF!</v>
      </c>
      <c r="AW25" s="330" t="e">
        <f>SUM(#REF!)-#REF!</f>
        <v>#REF!</v>
      </c>
      <c r="AX25" s="330" t="e">
        <f>SUM(#REF!)-#REF!</f>
        <v>#REF!</v>
      </c>
      <c r="AY25" s="330" t="e">
        <f>SUM(#REF!)-#REF!</f>
        <v>#REF!</v>
      </c>
      <c r="AZ25" s="330" t="e">
        <f>SUM(#REF!)-#REF!</f>
        <v>#REF!</v>
      </c>
      <c r="BA25" s="330" t="e">
        <f>SUM(#REF!)-#REF!</f>
        <v>#REF!</v>
      </c>
      <c r="BB25" s="330" t="e">
        <f>SUM(#REF!)-#REF!</f>
        <v>#REF!</v>
      </c>
      <c r="BC25" s="330" t="e">
        <f>SUM(#REF!)-#REF!</f>
        <v>#REF!</v>
      </c>
      <c r="BD25" s="330" t="e">
        <f>SUM(#REF!)-#REF!</f>
        <v>#REF!</v>
      </c>
      <c r="BE25" s="330" t="e">
        <f>SUM(#REF!)-#REF!</f>
        <v>#REF!</v>
      </c>
    </row>
    <row r="26" spans="1:57" s="328" customFormat="1">
      <c r="A26" s="329" t="s">
        <v>217</v>
      </c>
      <c r="B26" s="330" t="e">
        <f>SUM(#REF!)-#REF!</f>
        <v>#REF!</v>
      </c>
      <c r="C26" s="330" t="e">
        <f>SUM(#REF!)-#REF!</f>
        <v>#REF!</v>
      </c>
      <c r="D26" s="330" t="e">
        <f>SUM(#REF!)-#REF!</f>
        <v>#REF!</v>
      </c>
      <c r="E26" s="330" t="e">
        <f>SUM(#REF!)-#REF!</f>
        <v>#REF!</v>
      </c>
      <c r="F26" s="330" t="e">
        <f>SUM(#REF!)-#REF!</f>
        <v>#REF!</v>
      </c>
      <c r="G26" s="330" t="e">
        <f>SUM(#REF!)-#REF!</f>
        <v>#REF!</v>
      </c>
      <c r="H26" s="330" t="e">
        <f>SUM(#REF!)-#REF!</f>
        <v>#REF!</v>
      </c>
      <c r="I26" s="330" t="e">
        <f>SUM(#REF!)-#REF!</f>
        <v>#REF!</v>
      </c>
      <c r="J26" s="330" t="e">
        <f>SUM(#REF!)-#REF!</f>
        <v>#REF!</v>
      </c>
      <c r="K26" s="330" t="e">
        <f>SUM(#REF!)-#REF!</f>
        <v>#REF!</v>
      </c>
      <c r="L26" s="330" t="e">
        <f>SUM(#REF!)-#REF!</f>
        <v>#REF!</v>
      </c>
      <c r="M26" s="330" t="e">
        <f>SUM(#REF!)-#REF!</f>
        <v>#REF!</v>
      </c>
      <c r="N26" s="330" t="e">
        <f>SUM(#REF!)-#REF!</f>
        <v>#REF!</v>
      </c>
      <c r="O26" s="330" t="e">
        <f>SUM(#REF!)-#REF!</f>
        <v>#REF!</v>
      </c>
      <c r="P26" s="330" t="e">
        <f>SUM(#REF!)-#REF!</f>
        <v>#REF!</v>
      </c>
      <c r="Q26" s="330" t="e">
        <f>SUM(#REF!)-#REF!</f>
        <v>#REF!</v>
      </c>
      <c r="R26" s="330" t="e">
        <f>SUM(#REF!)-#REF!</f>
        <v>#REF!</v>
      </c>
      <c r="S26" s="330" t="e">
        <f>SUM(#REF!)-#REF!</f>
        <v>#REF!</v>
      </c>
      <c r="T26" s="330" t="e">
        <f>SUM(#REF!)-#REF!</f>
        <v>#REF!</v>
      </c>
      <c r="U26" s="330" t="e">
        <f>SUM(#REF!)-#REF!</f>
        <v>#REF!</v>
      </c>
      <c r="V26" s="330" t="e">
        <f>SUM(#REF!)-#REF!</f>
        <v>#REF!</v>
      </c>
      <c r="W26" s="330" t="e">
        <f>SUM(#REF!)-#REF!</f>
        <v>#REF!</v>
      </c>
      <c r="X26" s="330" t="e">
        <f>SUM(#REF!)-#REF!</f>
        <v>#REF!</v>
      </c>
      <c r="Y26" s="330" t="e">
        <f>SUM(#REF!)-#REF!</f>
        <v>#REF!</v>
      </c>
      <c r="Z26" s="330" t="e">
        <f>SUM(#REF!)-#REF!</f>
        <v>#REF!</v>
      </c>
      <c r="AA26" s="330" t="e">
        <f>SUM(#REF!)-#REF!</f>
        <v>#REF!</v>
      </c>
      <c r="AB26" s="330" t="e">
        <f>SUM(#REF!)-#REF!</f>
        <v>#REF!</v>
      </c>
      <c r="AC26" s="330" t="e">
        <f>SUM(#REF!)-#REF!</f>
        <v>#REF!</v>
      </c>
      <c r="AD26" s="330" t="e">
        <f>SUM(#REF!)-#REF!</f>
        <v>#REF!</v>
      </c>
      <c r="AE26" s="330" t="e">
        <f>SUM(#REF!)-#REF!</f>
        <v>#REF!</v>
      </c>
      <c r="AF26" s="330" t="e">
        <f>SUM(#REF!)-#REF!</f>
        <v>#REF!</v>
      </c>
      <c r="AG26" s="330" t="e">
        <f>SUM(#REF!)-#REF!</f>
        <v>#REF!</v>
      </c>
      <c r="AH26" s="330" t="e">
        <f>SUM(#REF!)-#REF!</f>
        <v>#REF!</v>
      </c>
      <c r="AI26" s="330" t="e">
        <f>SUM(#REF!)-#REF!</f>
        <v>#REF!</v>
      </c>
      <c r="AJ26" s="330" t="e">
        <f>SUM(#REF!)-#REF!</f>
        <v>#REF!</v>
      </c>
      <c r="AK26" s="330" t="e">
        <f>SUM(#REF!)-#REF!</f>
        <v>#REF!</v>
      </c>
      <c r="AL26" s="330" t="e">
        <f>SUM(#REF!)-#REF!</f>
        <v>#REF!</v>
      </c>
      <c r="AM26" s="330" t="e">
        <f>SUM(#REF!)-#REF!</f>
        <v>#REF!</v>
      </c>
      <c r="AN26" s="330" t="e">
        <f>SUM(#REF!)-#REF!</f>
        <v>#REF!</v>
      </c>
      <c r="AO26" s="330" t="e">
        <f>SUM(#REF!)-#REF!</f>
        <v>#REF!</v>
      </c>
      <c r="AP26" s="330" t="e">
        <f>SUM(#REF!)-#REF!</f>
        <v>#REF!</v>
      </c>
      <c r="AQ26" s="330" t="e">
        <f>SUM(#REF!)-#REF!</f>
        <v>#REF!</v>
      </c>
      <c r="AR26" s="330" t="e">
        <f>SUM(#REF!)-#REF!</f>
        <v>#REF!</v>
      </c>
      <c r="AS26" s="330" t="e">
        <f>SUM(#REF!)-#REF!</f>
        <v>#REF!</v>
      </c>
      <c r="AT26" s="330" t="e">
        <f>SUM(#REF!)-#REF!</f>
        <v>#REF!</v>
      </c>
      <c r="AU26" s="330" t="e">
        <f>SUM(#REF!)-#REF!</f>
        <v>#REF!</v>
      </c>
      <c r="AV26" s="330" t="e">
        <f>SUM(#REF!)-#REF!</f>
        <v>#REF!</v>
      </c>
      <c r="AW26" s="330" t="e">
        <f>SUM(#REF!)-#REF!</f>
        <v>#REF!</v>
      </c>
      <c r="AX26" s="330" t="e">
        <f>SUM(#REF!)-#REF!</f>
        <v>#REF!</v>
      </c>
      <c r="AY26" s="330" t="e">
        <f>SUM(#REF!)-#REF!</f>
        <v>#REF!</v>
      </c>
      <c r="AZ26" s="330" t="e">
        <f>SUM(#REF!)-#REF!</f>
        <v>#REF!</v>
      </c>
      <c r="BA26" s="330" t="e">
        <f>SUM(#REF!)-#REF!</f>
        <v>#REF!</v>
      </c>
      <c r="BB26" s="330" t="e">
        <f>SUM(#REF!)-#REF!</f>
        <v>#REF!</v>
      </c>
      <c r="BC26" s="330" t="e">
        <f>SUM(#REF!)-#REF!</f>
        <v>#REF!</v>
      </c>
      <c r="BD26" s="330" t="e">
        <f>SUM(#REF!)-#REF!</f>
        <v>#REF!</v>
      </c>
      <c r="BE26" s="330" t="e">
        <f>SUM(#REF!)-#REF!</f>
        <v>#REF!</v>
      </c>
    </row>
    <row r="27" spans="1:57" s="328" customFormat="1">
      <c r="A27" s="332" t="s">
        <v>182</v>
      </c>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row>
    <row r="28" spans="1:57" s="328" customFormat="1">
      <c r="A28" s="326" t="s">
        <v>218</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row>
    <row r="29" spans="1:57" s="328" customFormat="1">
      <c r="A29" s="332" t="s">
        <v>182</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row>
    <row r="30" spans="1:57" s="328" customFormat="1">
      <c r="A30" s="333" t="s">
        <v>219</v>
      </c>
      <c r="B30" s="334" t="e">
        <f>(#REF!-#REF!)+(#REF!-#REF!)-#REF!</f>
        <v>#REF!</v>
      </c>
      <c r="C30" s="334" t="e">
        <f>(#REF!-#REF!)+(#REF!-#REF!)-#REF!</f>
        <v>#REF!</v>
      </c>
      <c r="D30" s="334" t="e">
        <f>(#REF!-#REF!)+(#REF!-#REF!)-#REF!</f>
        <v>#REF!</v>
      </c>
      <c r="E30" s="334" t="e">
        <f>(#REF!-#REF!)+(#REF!-#REF!)-#REF!</f>
        <v>#REF!</v>
      </c>
      <c r="F30" s="334" t="e">
        <f>(#REF!-#REF!)+(#REF!-#REF!)-#REF!</f>
        <v>#REF!</v>
      </c>
      <c r="G30" s="334" t="e">
        <f>(#REF!-#REF!)+(#REF!-#REF!)-#REF!</f>
        <v>#REF!</v>
      </c>
      <c r="H30" s="334" t="e">
        <f>(#REF!-#REF!)+(#REF!-#REF!)-#REF!</f>
        <v>#REF!</v>
      </c>
      <c r="I30" s="334" t="e">
        <f>(#REF!-#REF!)+(#REF!-#REF!)-#REF!</f>
        <v>#REF!</v>
      </c>
      <c r="J30" s="334" t="e">
        <f>(#REF!-#REF!)+(#REF!-#REF!)-#REF!</f>
        <v>#REF!</v>
      </c>
      <c r="K30" s="334" t="e">
        <f>(#REF!-#REF!)+(#REF!-#REF!)-#REF!</f>
        <v>#REF!</v>
      </c>
      <c r="L30" s="334" t="e">
        <f>(#REF!-#REF!)+(#REF!-#REF!)-#REF!</f>
        <v>#REF!</v>
      </c>
      <c r="M30" s="334" t="e">
        <f>(#REF!-#REF!)+(#REF!-#REF!)-#REF!</f>
        <v>#REF!</v>
      </c>
      <c r="N30" s="334" t="e">
        <f>(#REF!-#REF!)+(#REF!-#REF!)-#REF!</f>
        <v>#REF!</v>
      </c>
      <c r="O30" s="334" t="e">
        <f>(#REF!-#REF!)+(#REF!-#REF!)-#REF!</f>
        <v>#REF!</v>
      </c>
      <c r="P30" s="334" t="e">
        <f>(#REF!-#REF!)+(#REF!-#REF!)-#REF!</f>
        <v>#REF!</v>
      </c>
      <c r="Q30" s="334" t="e">
        <f>(#REF!-#REF!)+(#REF!-#REF!)-#REF!</f>
        <v>#REF!</v>
      </c>
      <c r="R30" s="334" t="e">
        <f>(#REF!-#REF!)+(#REF!-#REF!)-#REF!</f>
        <v>#REF!</v>
      </c>
      <c r="S30" s="334" t="e">
        <f>(#REF!-#REF!)+(#REF!-#REF!)-#REF!</f>
        <v>#REF!</v>
      </c>
      <c r="T30" s="334" t="e">
        <f>(#REF!-#REF!)+(#REF!-#REF!)-#REF!</f>
        <v>#REF!</v>
      </c>
      <c r="U30" s="334" t="e">
        <f>(#REF!-#REF!)+(#REF!-#REF!)-#REF!</f>
        <v>#REF!</v>
      </c>
      <c r="V30" s="334" t="e">
        <f>(#REF!-#REF!)+(#REF!-#REF!)-#REF!</f>
        <v>#REF!</v>
      </c>
      <c r="W30" s="334" t="e">
        <f>(#REF!-#REF!)+(#REF!-#REF!)-#REF!</f>
        <v>#REF!</v>
      </c>
      <c r="X30" s="334" t="e">
        <f>(#REF!-#REF!)+(#REF!-#REF!)-#REF!</f>
        <v>#REF!</v>
      </c>
      <c r="Y30" s="334" t="e">
        <f>(#REF!-#REF!)+(#REF!-#REF!)-#REF!</f>
        <v>#REF!</v>
      </c>
      <c r="Z30" s="334" t="e">
        <f>(#REF!-#REF!)+(#REF!-#REF!)-#REF!</f>
        <v>#REF!</v>
      </c>
      <c r="AA30" s="334" t="e">
        <f>(#REF!-#REF!)+(#REF!-#REF!)-#REF!</f>
        <v>#REF!</v>
      </c>
      <c r="AB30" s="334" t="e">
        <f>(#REF!-#REF!)+(#REF!-#REF!)-#REF!</f>
        <v>#REF!</v>
      </c>
      <c r="AC30" s="334" t="e">
        <f>(#REF!-#REF!)+(#REF!-#REF!)-#REF!</f>
        <v>#REF!</v>
      </c>
      <c r="AD30" s="334" t="e">
        <f>(#REF!-#REF!)+(#REF!-#REF!)-#REF!</f>
        <v>#REF!</v>
      </c>
      <c r="AE30" s="334" t="e">
        <f>(#REF!-#REF!)+(#REF!-#REF!)-#REF!</f>
        <v>#REF!</v>
      </c>
      <c r="AF30" s="334" t="e">
        <f>(#REF!-#REF!)+(#REF!-#REF!)-#REF!</f>
        <v>#REF!</v>
      </c>
      <c r="AG30" s="334" t="e">
        <f>(#REF!-#REF!)+(#REF!-#REF!)-#REF!</f>
        <v>#REF!</v>
      </c>
      <c r="AH30" s="334" t="e">
        <f>(#REF!-#REF!)+(#REF!-#REF!)-#REF!</f>
        <v>#REF!</v>
      </c>
      <c r="AI30" s="334" t="e">
        <f>(#REF!-#REF!)+(#REF!-#REF!)-#REF!</f>
        <v>#REF!</v>
      </c>
      <c r="AJ30" s="334" t="e">
        <f>(#REF!-#REF!)+(#REF!-#REF!)-#REF!</f>
        <v>#REF!</v>
      </c>
      <c r="AK30" s="334" t="e">
        <f>(#REF!-#REF!)+(#REF!-#REF!)-#REF!</f>
        <v>#REF!</v>
      </c>
      <c r="AL30" s="334" t="e">
        <f>(#REF!-#REF!)+(#REF!-#REF!)-#REF!</f>
        <v>#REF!</v>
      </c>
      <c r="AM30" s="334" t="e">
        <f>(#REF!-#REF!)+(#REF!-#REF!)-#REF!</f>
        <v>#REF!</v>
      </c>
      <c r="AN30" s="334" t="e">
        <f>(#REF!-#REF!)+(#REF!-#REF!)-#REF!</f>
        <v>#REF!</v>
      </c>
      <c r="AO30" s="334" t="e">
        <f>(#REF!-#REF!)+(#REF!-#REF!)-#REF!</f>
        <v>#REF!</v>
      </c>
      <c r="AP30" s="334" t="e">
        <f>(#REF!-#REF!)+(#REF!-#REF!)-#REF!</f>
        <v>#REF!</v>
      </c>
      <c r="AQ30" s="334" t="e">
        <f>(#REF!-#REF!)+(#REF!-#REF!)-#REF!</f>
        <v>#REF!</v>
      </c>
      <c r="AR30" s="334" t="e">
        <f>(#REF!-#REF!)+(#REF!-#REF!)-#REF!</f>
        <v>#REF!</v>
      </c>
      <c r="AS30" s="334" t="e">
        <f>(#REF!-#REF!)+(#REF!-#REF!)-#REF!</f>
        <v>#REF!</v>
      </c>
      <c r="AT30" s="334" t="e">
        <f>(#REF!-#REF!)+(#REF!-#REF!)-#REF!</f>
        <v>#REF!</v>
      </c>
      <c r="AU30" s="334" t="e">
        <f>(#REF!-#REF!)+(#REF!-#REF!)-#REF!</f>
        <v>#REF!</v>
      </c>
      <c r="AV30" s="334" t="e">
        <f>(#REF!-#REF!)+(#REF!-#REF!)-#REF!</f>
        <v>#REF!</v>
      </c>
      <c r="AW30" s="334" t="e">
        <f>(#REF!-#REF!)+(#REF!-#REF!)-#REF!</f>
        <v>#REF!</v>
      </c>
      <c r="AX30" s="334" t="e">
        <f>(#REF!-#REF!)+(#REF!-#REF!)-#REF!</f>
        <v>#REF!</v>
      </c>
      <c r="AY30" s="334" t="e">
        <f>(#REF!-#REF!)+(#REF!-#REF!)-#REF!</f>
        <v>#REF!</v>
      </c>
      <c r="AZ30" s="334" t="e">
        <f>(#REF!-#REF!)+(#REF!-#REF!)-#REF!</f>
        <v>#REF!</v>
      </c>
      <c r="BA30" s="334" t="e">
        <f>(#REF!-#REF!)+(#REF!-#REF!)-#REF!</f>
        <v>#REF!</v>
      </c>
      <c r="BB30" s="334" t="e">
        <f>(#REF!-#REF!)+(#REF!-#REF!)-#REF!</f>
        <v>#REF!</v>
      </c>
      <c r="BC30" s="334" t="e">
        <f>(#REF!-#REF!)+(#REF!-#REF!)-#REF!</f>
        <v>#REF!</v>
      </c>
      <c r="BD30" s="334" t="e">
        <f>(#REF!-#REF!)+(#REF!-#REF!)-#REF!</f>
        <v>#REF!</v>
      </c>
      <c r="BE30" s="334" t="e">
        <f>(#REF!-#REF!)+(#REF!-#REF!)-#REF!</f>
        <v>#REF!</v>
      </c>
    </row>
    <row r="31" spans="1:57" s="328" customFormat="1">
      <c r="A31" s="332" t="s">
        <v>182</v>
      </c>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row>
    <row r="32" spans="1:57" s="328" customFormat="1" ht="26.1">
      <c r="A32" s="333" t="s">
        <v>220</v>
      </c>
      <c r="B32" s="334" t="e">
        <f>(#REF!-#REF!)-#REF!</f>
        <v>#REF!</v>
      </c>
      <c r="C32" s="334" t="e">
        <f>(#REF!-#REF!)-#REF!</f>
        <v>#REF!</v>
      </c>
      <c r="D32" s="334" t="e">
        <f>(#REF!-#REF!)-#REF!</f>
        <v>#REF!</v>
      </c>
      <c r="E32" s="334" t="e">
        <f>(#REF!-#REF!)-#REF!</f>
        <v>#REF!</v>
      </c>
      <c r="F32" s="334" t="e">
        <f>(#REF!-#REF!)-#REF!</f>
        <v>#REF!</v>
      </c>
      <c r="G32" s="334" t="e">
        <f>(#REF!-#REF!)-#REF!</f>
        <v>#REF!</v>
      </c>
      <c r="H32" s="334" t="e">
        <f>(#REF!-#REF!)-#REF!</f>
        <v>#REF!</v>
      </c>
      <c r="I32" s="334" t="e">
        <f>(#REF!-#REF!)-#REF!</f>
        <v>#REF!</v>
      </c>
      <c r="J32" s="334" t="e">
        <f>(#REF!-#REF!)-#REF!</f>
        <v>#REF!</v>
      </c>
      <c r="K32" s="334" t="e">
        <f>(#REF!-#REF!)-#REF!</f>
        <v>#REF!</v>
      </c>
      <c r="L32" s="334" t="e">
        <f>(#REF!-#REF!)-#REF!</f>
        <v>#REF!</v>
      </c>
      <c r="M32" s="334" t="e">
        <f>(#REF!-#REF!)-#REF!</f>
        <v>#REF!</v>
      </c>
      <c r="N32" s="334" t="e">
        <f>(#REF!-#REF!)-#REF!</f>
        <v>#REF!</v>
      </c>
      <c r="O32" s="334" t="e">
        <f>(#REF!-#REF!)-#REF!</f>
        <v>#REF!</v>
      </c>
      <c r="P32" s="334" t="e">
        <f>(#REF!-#REF!)-#REF!</f>
        <v>#REF!</v>
      </c>
      <c r="Q32" s="334" t="e">
        <f>(#REF!-#REF!)-#REF!</f>
        <v>#REF!</v>
      </c>
      <c r="R32" s="334" t="e">
        <f>(#REF!-#REF!)-#REF!</f>
        <v>#REF!</v>
      </c>
      <c r="S32" s="334" t="e">
        <f>(#REF!-#REF!)-#REF!</f>
        <v>#REF!</v>
      </c>
      <c r="T32" s="334" t="e">
        <f>(#REF!-#REF!)-#REF!</f>
        <v>#REF!</v>
      </c>
      <c r="U32" s="334" t="e">
        <f>(#REF!-#REF!)-#REF!</f>
        <v>#REF!</v>
      </c>
      <c r="V32" s="334" t="e">
        <f>(#REF!-#REF!)-#REF!</f>
        <v>#REF!</v>
      </c>
      <c r="W32" s="334" t="e">
        <f>(#REF!-#REF!)-#REF!</f>
        <v>#REF!</v>
      </c>
      <c r="X32" s="334" t="e">
        <f>(#REF!-#REF!)-#REF!</f>
        <v>#REF!</v>
      </c>
      <c r="Y32" s="334" t="e">
        <f>(#REF!-#REF!)-#REF!</f>
        <v>#REF!</v>
      </c>
      <c r="Z32" s="334" t="e">
        <f>(#REF!-#REF!)-#REF!</f>
        <v>#REF!</v>
      </c>
      <c r="AA32" s="334" t="e">
        <f>(#REF!-#REF!)-#REF!</f>
        <v>#REF!</v>
      </c>
      <c r="AB32" s="334" t="e">
        <f>(#REF!-#REF!)-#REF!</f>
        <v>#REF!</v>
      </c>
      <c r="AC32" s="334" t="e">
        <f>(#REF!-#REF!)-#REF!</f>
        <v>#REF!</v>
      </c>
      <c r="AD32" s="334" t="e">
        <f>(#REF!-#REF!)-#REF!</f>
        <v>#REF!</v>
      </c>
      <c r="AE32" s="334" t="e">
        <f>(#REF!-#REF!)-#REF!</f>
        <v>#REF!</v>
      </c>
      <c r="AF32" s="334" t="e">
        <f>(#REF!-#REF!)-#REF!</f>
        <v>#REF!</v>
      </c>
      <c r="AG32" s="334" t="e">
        <f>(#REF!-#REF!)-#REF!</f>
        <v>#REF!</v>
      </c>
      <c r="AH32" s="334" t="e">
        <f>(#REF!-#REF!)-#REF!</f>
        <v>#REF!</v>
      </c>
      <c r="AI32" s="334" t="e">
        <f>(#REF!-#REF!)-#REF!</f>
        <v>#REF!</v>
      </c>
      <c r="AJ32" s="334" t="e">
        <f>(#REF!-#REF!)-#REF!</f>
        <v>#REF!</v>
      </c>
      <c r="AK32" s="334" t="e">
        <f>(#REF!-#REF!)-#REF!</f>
        <v>#REF!</v>
      </c>
      <c r="AL32" s="334" t="e">
        <f>(#REF!-#REF!)-#REF!</f>
        <v>#REF!</v>
      </c>
      <c r="AM32" s="334" t="e">
        <f>(#REF!-#REF!)-#REF!</f>
        <v>#REF!</v>
      </c>
      <c r="AN32" s="334" t="e">
        <f>(#REF!-#REF!)-#REF!</f>
        <v>#REF!</v>
      </c>
      <c r="AO32" s="334" t="e">
        <f>(#REF!-#REF!)-#REF!</f>
        <v>#REF!</v>
      </c>
      <c r="AP32" s="334" t="e">
        <f>(#REF!-#REF!)-#REF!</f>
        <v>#REF!</v>
      </c>
      <c r="AQ32" s="334" t="e">
        <f>(#REF!-#REF!)-#REF!</f>
        <v>#REF!</v>
      </c>
      <c r="AR32" s="334" t="e">
        <f>(#REF!-#REF!)-#REF!</f>
        <v>#REF!</v>
      </c>
      <c r="AS32" s="334" t="e">
        <f>(#REF!-#REF!)-#REF!</f>
        <v>#REF!</v>
      </c>
      <c r="AT32" s="334" t="e">
        <f>(#REF!-#REF!)-#REF!</f>
        <v>#REF!</v>
      </c>
      <c r="AU32" s="334" t="e">
        <f>(#REF!-#REF!)-#REF!</f>
        <v>#REF!</v>
      </c>
      <c r="AV32" s="334" t="e">
        <f>(#REF!-#REF!)-#REF!</f>
        <v>#REF!</v>
      </c>
      <c r="AW32" s="334" t="e">
        <f>(#REF!-#REF!)-#REF!</f>
        <v>#REF!</v>
      </c>
      <c r="AX32" s="334" t="e">
        <f>(#REF!-#REF!)-#REF!</f>
        <v>#REF!</v>
      </c>
      <c r="AY32" s="334" t="e">
        <f>(#REF!-#REF!)-#REF!</f>
        <v>#REF!</v>
      </c>
      <c r="AZ32" s="334" t="e">
        <f>(#REF!-#REF!)-#REF!</f>
        <v>#REF!</v>
      </c>
      <c r="BA32" s="334" t="e">
        <f>(#REF!-#REF!)-#REF!</f>
        <v>#REF!</v>
      </c>
      <c r="BB32" s="334" t="e">
        <f>(#REF!-#REF!)-#REF!</f>
        <v>#REF!</v>
      </c>
      <c r="BC32" s="334" t="e">
        <f>(#REF!-#REF!)-#REF!</f>
        <v>#REF!</v>
      </c>
      <c r="BD32" s="334" t="e">
        <f>(#REF!-#REF!)-#REF!</f>
        <v>#REF!</v>
      </c>
      <c r="BE32" s="334" t="e">
        <f>(#REF!-#REF!)-#REF!</f>
        <v>#REF!</v>
      </c>
    </row>
    <row r="33" spans="1:57" s="328" customFormat="1">
      <c r="A33" s="332" t="s">
        <v>182</v>
      </c>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row>
    <row r="34" spans="1:57" s="328" customFormat="1">
      <c r="A34" s="333" t="s">
        <v>221</v>
      </c>
      <c r="B34" s="334" t="e">
        <f>(#REF!+(#REF!-#REF!)+(#REF!-#REF!)+#REF!)-#REF!</f>
        <v>#REF!</v>
      </c>
      <c r="C34" s="334" t="e">
        <f>(#REF!+(#REF!-#REF!)+(#REF!-#REF!)+#REF!)-#REF!</f>
        <v>#REF!</v>
      </c>
      <c r="D34" s="334" t="e">
        <f>(#REF!+(#REF!-#REF!)+(#REF!-#REF!)+#REF!)-#REF!</f>
        <v>#REF!</v>
      </c>
      <c r="E34" s="334" t="e">
        <f>(#REF!+(#REF!-#REF!)+(#REF!-#REF!)+#REF!)-#REF!</f>
        <v>#REF!</v>
      </c>
      <c r="F34" s="334" t="e">
        <f>(#REF!+(#REF!-#REF!)+(#REF!-#REF!)+#REF!)-#REF!</f>
        <v>#REF!</v>
      </c>
      <c r="G34" s="334" t="e">
        <f>(#REF!+(#REF!-#REF!)+(#REF!-#REF!)+#REF!)-#REF!</f>
        <v>#REF!</v>
      </c>
      <c r="H34" s="334" t="e">
        <f>(#REF!+(#REF!-#REF!)+(#REF!-#REF!)+#REF!)-#REF!</f>
        <v>#REF!</v>
      </c>
      <c r="I34" s="334" t="e">
        <f>(#REF!+(#REF!-#REF!)+(#REF!-#REF!)+#REF!)-#REF!</f>
        <v>#REF!</v>
      </c>
      <c r="J34" s="334" t="e">
        <f>(#REF!+(#REF!-#REF!)+(#REF!-#REF!)+#REF!)-#REF!</f>
        <v>#REF!</v>
      </c>
      <c r="K34" s="334" t="e">
        <f>(#REF!+(#REF!-#REF!)+(#REF!-#REF!)+#REF!)-#REF!</f>
        <v>#REF!</v>
      </c>
      <c r="L34" s="334" t="e">
        <f>(#REF!+(#REF!-#REF!)+(#REF!-#REF!)+#REF!)-#REF!</f>
        <v>#REF!</v>
      </c>
      <c r="M34" s="334" t="e">
        <f>(#REF!+(#REF!-#REF!)+(#REF!-#REF!)+#REF!)-#REF!</f>
        <v>#REF!</v>
      </c>
      <c r="N34" s="334" t="e">
        <f>(#REF!+(#REF!-#REF!)+(#REF!-#REF!)+#REF!)-#REF!</f>
        <v>#REF!</v>
      </c>
      <c r="O34" s="334" t="e">
        <f>(#REF!+(#REF!-#REF!)+(#REF!-#REF!)+#REF!)-#REF!</f>
        <v>#REF!</v>
      </c>
      <c r="P34" s="334" t="e">
        <f>(#REF!+(#REF!-#REF!)+(#REF!-#REF!)+#REF!)-#REF!</f>
        <v>#REF!</v>
      </c>
      <c r="Q34" s="334" t="e">
        <f>(#REF!+(#REF!-#REF!)+(#REF!-#REF!)+#REF!)-#REF!</f>
        <v>#REF!</v>
      </c>
      <c r="R34" s="334" t="e">
        <f>(#REF!+(#REF!-#REF!)+(#REF!-#REF!)+#REF!)-#REF!</f>
        <v>#REF!</v>
      </c>
      <c r="S34" s="334" t="e">
        <f>(#REF!+(#REF!-#REF!)+(#REF!-#REF!)+#REF!)-#REF!</f>
        <v>#REF!</v>
      </c>
      <c r="T34" s="334" t="e">
        <f>(#REF!+(#REF!-#REF!)+(#REF!-#REF!)+#REF!)-#REF!</f>
        <v>#REF!</v>
      </c>
      <c r="U34" s="334" t="e">
        <f>(#REF!+(#REF!-#REF!)+(#REF!-#REF!)+#REF!)-#REF!</f>
        <v>#REF!</v>
      </c>
      <c r="V34" s="334" t="e">
        <f>(#REF!+(#REF!-#REF!)+(#REF!-#REF!)+#REF!)-#REF!</f>
        <v>#REF!</v>
      </c>
      <c r="W34" s="334" t="e">
        <f>(#REF!+(#REF!-#REF!)+(#REF!-#REF!)+#REF!)-#REF!</f>
        <v>#REF!</v>
      </c>
      <c r="X34" s="334" t="e">
        <f>(#REF!+(#REF!-#REF!)+(#REF!-#REF!)+#REF!)-#REF!</f>
        <v>#REF!</v>
      </c>
      <c r="Y34" s="334" t="e">
        <f>(#REF!+(#REF!-#REF!)+(#REF!-#REF!)+#REF!)-#REF!</f>
        <v>#REF!</v>
      </c>
      <c r="Z34" s="334" t="e">
        <f>(#REF!+(#REF!-#REF!)+(#REF!-#REF!)+#REF!)-#REF!</f>
        <v>#REF!</v>
      </c>
      <c r="AA34" s="334" t="e">
        <f>(#REF!+(#REF!-#REF!)+(#REF!-#REF!)+#REF!)-#REF!</f>
        <v>#REF!</v>
      </c>
      <c r="AB34" s="334" t="e">
        <f>(#REF!+(#REF!-#REF!)+(#REF!-#REF!)+#REF!)-#REF!</f>
        <v>#REF!</v>
      </c>
      <c r="AC34" s="334" t="e">
        <f>(#REF!+(#REF!-#REF!)+(#REF!-#REF!)+#REF!)-#REF!</f>
        <v>#REF!</v>
      </c>
      <c r="AD34" s="334" t="e">
        <f>(#REF!+(#REF!-#REF!)+(#REF!-#REF!)+#REF!)-#REF!</f>
        <v>#REF!</v>
      </c>
      <c r="AE34" s="334" t="e">
        <f>(#REF!+(#REF!-#REF!)+(#REF!-#REF!)+#REF!)-#REF!</f>
        <v>#REF!</v>
      </c>
      <c r="AF34" s="334" t="e">
        <f>(#REF!+(#REF!-#REF!)+(#REF!-#REF!)+#REF!)-#REF!</f>
        <v>#REF!</v>
      </c>
      <c r="AG34" s="334" t="e">
        <f>(#REF!+(#REF!-#REF!)+(#REF!-#REF!)+#REF!)-#REF!</f>
        <v>#REF!</v>
      </c>
      <c r="AH34" s="334" t="e">
        <f>(#REF!+(#REF!-#REF!)+(#REF!-#REF!)+#REF!)-#REF!</f>
        <v>#REF!</v>
      </c>
      <c r="AI34" s="334" t="e">
        <f>(#REF!+(#REF!-#REF!)+(#REF!-#REF!)+#REF!)-#REF!</f>
        <v>#REF!</v>
      </c>
      <c r="AJ34" s="334" t="e">
        <f>(#REF!+(#REF!-#REF!)+(#REF!-#REF!)+#REF!)-#REF!</f>
        <v>#REF!</v>
      </c>
      <c r="AK34" s="334" t="e">
        <f>(#REF!+(#REF!-#REF!)+(#REF!-#REF!)+#REF!)-#REF!</f>
        <v>#REF!</v>
      </c>
      <c r="AL34" s="334" t="e">
        <f>(#REF!+(#REF!-#REF!)+(#REF!-#REF!)+#REF!)-#REF!</f>
        <v>#REF!</v>
      </c>
      <c r="AM34" s="334" t="e">
        <f>(#REF!+(#REF!-#REF!)+(#REF!-#REF!)+#REF!)-#REF!</f>
        <v>#REF!</v>
      </c>
      <c r="AN34" s="334" t="e">
        <f>(#REF!+(#REF!-#REF!)+(#REF!-#REF!)+#REF!)-#REF!</f>
        <v>#REF!</v>
      </c>
      <c r="AO34" s="334" t="e">
        <f>(#REF!+(#REF!-#REF!)+(#REF!-#REF!)+#REF!)-#REF!</f>
        <v>#REF!</v>
      </c>
      <c r="AP34" s="334" t="e">
        <f>(#REF!+(#REF!-#REF!)+(#REF!-#REF!)+#REF!)-#REF!</f>
        <v>#REF!</v>
      </c>
      <c r="AQ34" s="334" t="e">
        <f>(#REF!+(#REF!-#REF!)+(#REF!-#REF!)+#REF!)-#REF!</f>
        <v>#REF!</v>
      </c>
      <c r="AR34" s="334" t="e">
        <f>(#REF!+(#REF!-#REF!)+(#REF!-#REF!)+#REF!)-#REF!</f>
        <v>#REF!</v>
      </c>
      <c r="AS34" s="334" t="e">
        <f>(#REF!+(#REF!-#REF!)+(#REF!-#REF!)+#REF!)-#REF!</f>
        <v>#REF!</v>
      </c>
      <c r="AT34" s="334" t="e">
        <f>(#REF!+(#REF!-#REF!)+(#REF!-#REF!)+#REF!)-#REF!</f>
        <v>#REF!</v>
      </c>
      <c r="AU34" s="334" t="e">
        <f>(#REF!+(#REF!-#REF!)+(#REF!-#REF!)+#REF!)-#REF!</f>
        <v>#REF!</v>
      </c>
      <c r="AV34" s="334" t="e">
        <f>(#REF!+(#REF!-#REF!)+(#REF!-#REF!)+#REF!)-#REF!</f>
        <v>#REF!</v>
      </c>
      <c r="AW34" s="334" t="e">
        <f>(#REF!+(#REF!-#REF!)+(#REF!-#REF!)+#REF!)-#REF!</f>
        <v>#REF!</v>
      </c>
      <c r="AX34" s="334" t="e">
        <f>(#REF!+(#REF!-#REF!)+(#REF!-#REF!)+#REF!)-#REF!</f>
        <v>#REF!</v>
      </c>
      <c r="AY34" s="334" t="e">
        <f>(#REF!+(#REF!-#REF!)+(#REF!-#REF!)+#REF!)-#REF!</f>
        <v>#REF!</v>
      </c>
      <c r="AZ34" s="334" t="e">
        <f>(#REF!+(#REF!-#REF!)+(#REF!-#REF!)+#REF!)-#REF!</f>
        <v>#REF!</v>
      </c>
      <c r="BA34" s="334" t="e">
        <f>(#REF!+(#REF!-#REF!)+(#REF!-#REF!)+#REF!)-#REF!</f>
        <v>#REF!</v>
      </c>
      <c r="BB34" s="334" t="e">
        <f>(#REF!+(#REF!-#REF!)+(#REF!-#REF!)+#REF!)-#REF!</f>
        <v>#REF!</v>
      </c>
      <c r="BC34" s="334" t="e">
        <f>(#REF!+(#REF!-#REF!)+(#REF!-#REF!)+#REF!)-#REF!</f>
        <v>#REF!</v>
      </c>
      <c r="BD34" s="334" t="e">
        <f>(#REF!+(#REF!-#REF!)+(#REF!-#REF!)+#REF!)-#REF!</f>
        <v>#REF!</v>
      </c>
      <c r="BE34" s="334" t="e">
        <f>(#REF!+(#REF!-#REF!)+(#REF!-#REF!)+#REF!)-#REF!</f>
        <v>#REF!</v>
      </c>
    </row>
    <row r="35" spans="1:57" s="328" customFormat="1">
      <c r="A35" s="332" t="s">
        <v>182</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row>
    <row r="36" spans="1:57" s="328" customFormat="1">
      <c r="A36" s="333" t="s">
        <v>222</v>
      </c>
      <c r="B36" s="334" t="e">
        <f>(#REF!-#REF!)-#REF!</f>
        <v>#REF!</v>
      </c>
      <c r="C36" s="334" t="e">
        <f>(#REF!-#REF!)-#REF!</f>
        <v>#REF!</v>
      </c>
      <c r="D36" s="334" t="e">
        <f>(#REF!-#REF!)-#REF!</f>
        <v>#REF!</v>
      </c>
      <c r="E36" s="334" t="e">
        <f>(#REF!-#REF!)-#REF!</f>
        <v>#REF!</v>
      </c>
      <c r="F36" s="334" t="e">
        <f>(#REF!-#REF!)-#REF!</f>
        <v>#REF!</v>
      </c>
      <c r="G36" s="334" t="e">
        <f>(#REF!-#REF!)-#REF!</f>
        <v>#REF!</v>
      </c>
      <c r="H36" s="334" t="e">
        <f>(#REF!-#REF!)-#REF!</f>
        <v>#REF!</v>
      </c>
      <c r="I36" s="334" t="e">
        <f>(#REF!-#REF!)-#REF!</f>
        <v>#REF!</v>
      </c>
      <c r="J36" s="334" t="e">
        <f>(#REF!-#REF!)-#REF!</f>
        <v>#REF!</v>
      </c>
      <c r="K36" s="334" t="e">
        <f>(#REF!-#REF!)-#REF!</f>
        <v>#REF!</v>
      </c>
      <c r="L36" s="334" t="e">
        <f>(#REF!-#REF!)-#REF!</f>
        <v>#REF!</v>
      </c>
      <c r="M36" s="334" t="e">
        <f>(#REF!-#REF!)-#REF!</f>
        <v>#REF!</v>
      </c>
      <c r="N36" s="334" t="e">
        <f>(#REF!-#REF!)-#REF!</f>
        <v>#REF!</v>
      </c>
      <c r="O36" s="334" t="e">
        <f>(#REF!-#REF!)-#REF!</f>
        <v>#REF!</v>
      </c>
      <c r="P36" s="334" t="e">
        <f>(#REF!-#REF!)-#REF!</f>
        <v>#REF!</v>
      </c>
      <c r="Q36" s="334" t="e">
        <f>(#REF!-#REF!)-#REF!</f>
        <v>#REF!</v>
      </c>
      <c r="R36" s="334" t="e">
        <f>(#REF!-#REF!)-#REF!</f>
        <v>#REF!</v>
      </c>
      <c r="S36" s="334" t="e">
        <f>(#REF!-#REF!)-#REF!</f>
        <v>#REF!</v>
      </c>
      <c r="T36" s="334" t="e">
        <f>(#REF!-#REF!)-#REF!</f>
        <v>#REF!</v>
      </c>
      <c r="U36" s="334" t="e">
        <f>(#REF!-#REF!)-#REF!</f>
        <v>#REF!</v>
      </c>
      <c r="V36" s="334" t="e">
        <f>(#REF!-#REF!)-#REF!</f>
        <v>#REF!</v>
      </c>
      <c r="W36" s="334" t="e">
        <f>(#REF!-#REF!)-#REF!</f>
        <v>#REF!</v>
      </c>
      <c r="X36" s="334" t="e">
        <f>(#REF!-#REF!)-#REF!</f>
        <v>#REF!</v>
      </c>
      <c r="Y36" s="334" t="e">
        <f>(#REF!-#REF!)-#REF!</f>
        <v>#REF!</v>
      </c>
      <c r="Z36" s="334" t="e">
        <f>(#REF!-#REF!)-#REF!</f>
        <v>#REF!</v>
      </c>
      <c r="AA36" s="334" t="e">
        <f>(#REF!-#REF!)-#REF!</f>
        <v>#REF!</v>
      </c>
      <c r="AB36" s="334" t="e">
        <f>(#REF!-#REF!)-#REF!</f>
        <v>#REF!</v>
      </c>
      <c r="AC36" s="334" t="e">
        <f>(#REF!-#REF!)-#REF!</f>
        <v>#REF!</v>
      </c>
      <c r="AD36" s="334" t="e">
        <f>(#REF!-#REF!)-#REF!</f>
        <v>#REF!</v>
      </c>
      <c r="AE36" s="334" t="e">
        <f>(#REF!-#REF!)-#REF!</f>
        <v>#REF!</v>
      </c>
      <c r="AF36" s="334" t="e">
        <f>(#REF!-#REF!)-#REF!</f>
        <v>#REF!</v>
      </c>
      <c r="AG36" s="334" t="e">
        <f>(#REF!-#REF!)-#REF!</f>
        <v>#REF!</v>
      </c>
      <c r="AH36" s="334" t="e">
        <f>(#REF!-#REF!)-#REF!</f>
        <v>#REF!</v>
      </c>
      <c r="AI36" s="334" t="e">
        <f>(#REF!-#REF!)-#REF!</f>
        <v>#REF!</v>
      </c>
      <c r="AJ36" s="334" t="e">
        <f>(#REF!-#REF!)-#REF!</f>
        <v>#REF!</v>
      </c>
      <c r="AK36" s="334" t="e">
        <f>(#REF!-#REF!)-#REF!</f>
        <v>#REF!</v>
      </c>
      <c r="AL36" s="334" t="e">
        <f>(#REF!-#REF!)-#REF!</f>
        <v>#REF!</v>
      </c>
      <c r="AM36" s="334" t="e">
        <f>(#REF!-#REF!)-#REF!</f>
        <v>#REF!</v>
      </c>
      <c r="AN36" s="334" t="e">
        <f>(#REF!-#REF!)-#REF!</f>
        <v>#REF!</v>
      </c>
      <c r="AO36" s="334" t="e">
        <f>(#REF!-#REF!)-#REF!</f>
        <v>#REF!</v>
      </c>
      <c r="AP36" s="334" t="e">
        <f>(#REF!-#REF!)-#REF!</f>
        <v>#REF!</v>
      </c>
      <c r="AQ36" s="334" t="e">
        <f>(#REF!-#REF!)-#REF!</f>
        <v>#REF!</v>
      </c>
      <c r="AR36" s="334" t="e">
        <f>(#REF!-#REF!)-#REF!</f>
        <v>#REF!</v>
      </c>
      <c r="AS36" s="334" t="e">
        <f>(#REF!-#REF!)-#REF!</f>
        <v>#REF!</v>
      </c>
      <c r="AT36" s="334" t="e">
        <f>(#REF!-#REF!)-#REF!</f>
        <v>#REF!</v>
      </c>
      <c r="AU36" s="334" t="e">
        <f>(#REF!-#REF!)-#REF!</f>
        <v>#REF!</v>
      </c>
      <c r="AV36" s="334" t="e">
        <f>(#REF!-#REF!)-#REF!</f>
        <v>#REF!</v>
      </c>
      <c r="AW36" s="334" t="e">
        <f>(#REF!-#REF!)-#REF!</f>
        <v>#REF!</v>
      </c>
      <c r="AX36" s="334" t="e">
        <f>(#REF!-#REF!)-#REF!</f>
        <v>#REF!</v>
      </c>
      <c r="AY36" s="334" t="e">
        <f>(#REF!-#REF!)-#REF!</f>
        <v>#REF!</v>
      </c>
      <c r="AZ36" s="334" t="e">
        <f>(#REF!-#REF!)-#REF!</f>
        <v>#REF!</v>
      </c>
      <c r="BA36" s="334" t="e">
        <f>(#REF!-#REF!)-#REF!</f>
        <v>#REF!</v>
      </c>
      <c r="BB36" s="334" t="e">
        <f>(#REF!-#REF!)-#REF!</f>
        <v>#REF!</v>
      </c>
      <c r="BC36" s="334" t="e">
        <f>(#REF!-#REF!)-#REF!</f>
        <v>#REF!</v>
      </c>
      <c r="BD36" s="334" t="e">
        <f>(#REF!-#REF!)-#REF!</f>
        <v>#REF!</v>
      </c>
      <c r="BE36" s="334" t="e">
        <f>(#REF!-#REF!)-#REF!</f>
        <v>#REF!</v>
      </c>
    </row>
    <row r="37" spans="1:57" s="328" customFormat="1">
      <c r="A37" s="332" t="s">
        <v>182</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row>
    <row r="38" spans="1:57" s="328" customFormat="1">
      <c r="A38" s="333" t="s">
        <v>223</v>
      </c>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row>
    <row r="39" spans="1:57" s="328" customFormat="1">
      <c r="A39" s="332" t="s">
        <v>150</v>
      </c>
      <c r="B39" s="331" t="e">
        <f>SUM(#REF!)-#REF!</f>
        <v>#REF!</v>
      </c>
      <c r="C39" s="331" t="e">
        <f>SUM(#REF!)-#REF!</f>
        <v>#REF!</v>
      </c>
      <c r="D39" s="331" t="e">
        <f>SUM(#REF!)-#REF!</f>
        <v>#REF!</v>
      </c>
      <c r="E39" s="331" t="e">
        <f>SUM(#REF!)-#REF!</f>
        <v>#REF!</v>
      </c>
      <c r="F39" s="331" t="e">
        <f>SUM(#REF!)-#REF!</f>
        <v>#REF!</v>
      </c>
      <c r="G39" s="331" t="e">
        <f>SUM(#REF!)-#REF!</f>
        <v>#REF!</v>
      </c>
      <c r="H39" s="331" t="e">
        <f>SUM(#REF!)-#REF!</f>
        <v>#REF!</v>
      </c>
      <c r="I39" s="331" t="e">
        <f>SUM(#REF!)-#REF!</f>
        <v>#REF!</v>
      </c>
      <c r="J39" s="331" t="e">
        <f>SUM(#REF!)-#REF!</f>
        <v>#REF!</v>
      </c>
      <c r="K39" s="331" t="e">
        <f>SUM(#REF!)-#REF!</f>
        <v>#REF!</v>
      </c>
      <c r="L39" s="331" t="e">
        <f>SUM(#REF!)-#REF!</f>
        <v>#REF!</v>
      </c>
      <c r="M39" s="331" t="e">
        <f>SUM(#REF!)-#REF!</f>
        <v>#REF!</v>
      </c>
      <c r="N39" s="331" t="e">
        <f>SUM(#REF!)-#REF!</f>
        <v>#REF!</v>
      </c>
      <c r="O39" s="331" t="e">
        <f>SUM(#REF!)-#REF!</f>
        <v>#REF!</v>
      </c>
      <c r="P39" s="331" t="e">
        <f>SUM(#REF!)-#REF!</f>
        <v>#REF!</v>
      </c>
      <c r="Q39" s="331" t="e">
        <f>SUM(#REF!)-#REF!</f>
        <v>#REF!</v>
      </c>
      <c r="R39" s="331" t="e">
        <f>SUM(#REF!)-#REF!</f>
        <v>#REF!</v>
      </c>
      <c r="S39" s="331" t="e">
        <f>SUM(#REF!)-#REF!</f>
        <v>#REF!</v>
      </c>
      <c r="T39" s="331" t="e">
        <f>SUM(#REF!)-#REF!</f>
        <v>#REF!</v>
      </c>
      <c r="U39" s="331" t="e">
        <f>SUM(#REF!)-#REF!</f>
        <v>#REF!</v>
      </c>
      <c r="V39" s="331" t="e">
        <f>SUM(#REF!)-#REF!</f>
        <v>#REF!</v>
      </c>
      <c r="W39" s="331" t="e">
        <f>SUM(#REF!)-#REF!</f>
        <v>#REF!</v>
      </c>
      <c r="X39" s="331" t="e">
        <f>SUM(#REF!)-#REF!</f>
        <v>#REF!</v>
      </c>
      <c r="Y39" s="331" t="e">
        <f>SUM(#REF!)-#REF!</f>
        <v>#REF!</v>
      </c>
      <c r="Z39" s="331" t="e">
        <f>SUM(#REF!)-#REF!</f>
        <v>#REF!</v>
      </c>
      <c r="AA39" s="331" t="e">
        <f>SUM(#REF!)-#REF!</f>
        <v>#REF!</v>
      </c>
      <c r="AB39" s="331" t="e">
        <f>SUM(#REF!)-#REF!</f>
        <v>#REF!</v>
      </c>
      <c r="AC39" s="331" t="e">
        <f>SUM(#REF!)-#REF!</f>
        <v>#REF!</v>
      </c>
      <c r="AD39" s="331" t="e">
        <f>SUM(#REF!)-#REF!</f>
        <v>#REF!</v>
      </c>
      <c r="AE39" s="331" t="e">
        <f>SUM(#REF!)-#REF!</f>
        <v>#REF!</v>
      </c>
      <c r="AF39" s="331" t="e">
        <f>SUM(#REF!)-#REF!</f>
        <v>#REF!</v>
      </c>
      <c r="AG39" s="331" t="e">
        <f>SUM(#REF!)-#REF!</f>
        <v>#REF!</v>
      </c>
      <c r="AH39" s="331" t="e">
        <f>SUM(#REF!)-#REF!</f>
        <v>#REF!</v>
      </c>
      <c r="AI39" s="331" t="e">
        <f>SUM(#REF!)-#REF!</f>
        <v>#REF!</v>
      </c>
      <c r="AJ39" s="331" t="e">
        <f>SUM(#REF!)-#REF!</f>
        <v>#REF!</v>
      </c>
      <c r="AK39" s="331" t="e">
        <f>SUM(#REF!)-#REF!</f>
        <v>#REF!</v>
      </c>
      <c r="AL39" s="331" t="e">
        <f>SUM(#REF!)-#REF!</f>
        <v>#REF!</v>
      </c>
      <c r="AM39" s="331" t="e">
        <f>SUM(#REF!)-#REF!</f>
        <v>#REF!</v>
      </c>
      <c r="AN39" s="331" t="e">
        <f>SUM(#REF!)-#REF!</f>
        <v>#REF!</v>
      </c>
      <c r="AO39" s="331" t="e">
        <f>SUM(#REF!)-#REF!</f>
        <v>#REF!</v>
      </c>
      <c r="AP39" s="331" t="e">
        <f>SUM(#REF!)-#REF!</f>
        <v>#REF!</v>
      </c>
      <c r="AQ39" s="331" t="e">
        <f>SUM(#REF!)-#REF!</f>
        <v>#REF!</v>
      </c>
      <c r="AR39" s="331" t="e">
        <f>SUM(#REF!)-#REF!</f>
        <v>#REF!</v>
      </c>
      <c r="AS39" s="331" t="e">
        <f>SUM(#REF!)-#REF!</f>
        <v>#REF!</v>
      </c>
      <c r="AT39" s="331" t="e">
        <f>SUM(#REF!)-#REF!</f>
        <v>#REF!</v>
      </c>
      <c r="AU39" s="331" t="e">
        <f>SUM(#REF!)-#REF!</f>
        <v>#REF!</v>
      </c>
      <c r="AV39" s="331" t="e">
        <f>SUM(#REF!)-#REF!</f>
        <v>#REF!</v>
      </c>
      <c r="AW39" s="331" t="e">
        <f>SUM(#REF!)-#REF!</f>
        <v>#REF!</v>
      </c>
      <c r="AX39" s="331" t="e">
        <f>SUM(#REF!)-#REF!</f>
        <v>#REF!</v>
      </c>
      <c r="AY39" s="331" t="e">
        <f>SUM(#REF!)-#REF!</f>
        <v>#REF!</v>
      </c>
      <c r="AZ39" s="331" t="e">
        <f>SUM(#REF!)-#REF!</f>
        <v>#REF!</v>
      </c>
      <c r="BA39" s="331" t="e">
        <f>SUM(#REF!)-#REF!</f>
        <v>#REF!</v>
      </c>
      <c r="BB39" s="331" t="e">
        <f>SUM(#REF!)-#REF!</f>
        <v>#REF!</v>
      </c>
      <c r="BC39" s="331" t="e">
        <f>SUM(#REF!)-#REF!</f>
        <v>#REF!</v>
      </c>
      <c r="BD39" s="331" t="e">
        <f>SUM(#REF!)-#REF!</f>
        <v>#REF!</v>
      </c>
      <c r="BE39" s="331" t="e">
        <f>SUM(#REF!)-#REF!</f>
        <v>#REF!</v>
      </c>
    </row>
    <row r="40" spans="1:57" s="328" customFormat="1">
      <c r="A40" s="329" t="s">
        <v>154</v>
      </c>
      <c r="B40" s="330" t="e">
        <f>SUM(#REF!)-#REF!</f>
        <v>#REF!</v>
      </c>
      <c r="C40" s="330" t="e">
        <f>SUM(#REF!)-#REF!</f>
        <v>#REF!</v>
      </c>
      <c r="D40" s="330" t="e">
        <f>SUM(#REF!)-#REF!</f>
        <v>#REF!</v>
      </c>
      <c r="E40" s="330" t="e">
        <f>SUM(#REF!)-#REF!</f>
        <v>#REF!</v>
      </c>
      <c r="F40" s="330" t="e">
        <f>SUM(#REF!)-#REF!</f>
        <v>#REF!</v>
      </c>
      <c r="G40" s="330" t="e">
        <f>SUM(#REF!)-#REF!</f>
        <v>#REF!</v>
      </c>
      <c r="H40" s="330" t="e">
        <f>SUM(#REF!)-#REF!</f>
        <v>#REF!</v>
      </c>
      <c r="I40" s="330" t="e">
        <f>SUM(#REF!)-#REF!</f>
        <v>#REF!</v>
      </c>
      <c r="J40" s="330" t="e">
        <f>SUM(#REF!)-#REF!</f>
        <v>#REF!</v>
      </c>
      <c r="K40" s="330" t="e">
        <f>SUM(#REF!)-#REF!</f>
        <v>#REF!</v>
      </c>
      <c r="L40" s="330" t="e">
        <f>SUM(#REF!)-#REF!</f>
        <v>#REF!</v>
      </c>
      <c r="M40" s="330" t="e">
        <f>SUM(#REF!)-#REF!</f>
        <v>#REF!</v>
      </c>
      <c r="N40" s="330" t="e">
        <f>SUM(#REF!)-#REF!</f>
        <v>#REF!</v>
      </c>
      <c r="O40" s="330" t="e">
        <f>SUM(#REF!)-#REF!</f>
        <v>#REF!</v>
      </c>
      <c r="P40" s="330" t="e">
        <f>SUM(#REF!)-#REF!</f>
        <v>#REF!</v>
      </c>
      <c r="Q40" s="330" t="e">
        <f>SUM(#REF!)-#REF!</f>
        <v>#REF!</v>
      </c>
      <c r="R40" s="330" t="e">
        <f>SUM(#REF!)-#REF!</f>
        <v>#REF!</v>
      </c>
      <c r="S40" s="330" t="e">
        <f>SUM(#REF!)-#REF!</f>
        <v>#REF!</v>
      </c>
      <c r="T40" s="330" t="e">
        <f>SUM(#REF!)-#REF!</f>
        <v>#REF!</v>
      </c>
      <c r="U40" s="330" t="e">
        <f>SUM(#REF!)-#REF!</f>
        <v>#REF!</v>
      </c>
      <c r="V40" s="330" t="e">
        <f>SUM(#REF!)-#REF!</f>
        <v>#REF!</v>
      </c>
      <c r="W40" s="330" t="e">
        <f>SUM(#REF!)-#REF!</f>
        <v>#REF!</v>
      </c>
      <c r="X40" s="330" t="e">
        <f>SUM(#REF!)-#REF!</f>
        <v>#REF!</v>
      </c>
      <c r="Y40" s="330" t="e">
        <f>SUM(#REF!)-#REF!</f>
        <v>#REF!</v>
      </c>
      <c r="Z40" s="330" t="e">
        <f>SUM(#REF!)-#REF!</f>
        <v>#REF!</v>
      </c>
      <c r="AA40" s="330" t="e">
        <f>SUM(#REF!)-#REF!</f>
        <v>#REF!</v>
      </c>
      <c r="AB40" s="330" t="e">
        <f>SUM(#REF!)-#REF!</f>
        <v>#REF!</v>
      </c>
      <c r="AC40" s="330" t="e">
        <f>SUM(#REF!)-#REF!</f>
        <v>#REF!</v>
      </c>
      <c r="AD40" s="330" t="e">
        <f>SUM(#REF!)-#REF!</f>
        <v>#REF!</v>
      </c>
      <c r="AE40" s="330" t="e">
        <f>SUM(#REF!)-#REF!</f>
        <v>#REF!</v>
      </c>
      <c r="AF40" s="330" t="e">
        <f>SUM(#REF!)-#REF!</f>
        <v>#REF!</v>
      </c>
      <c r="AG40" s="330" t="e">
        <f>SUM(#REF!)-#REF!</f>
        <v>#REF!</v>
      </c>
      <c r="AH40" s="330" t="e">
        <f>SUM(#REF!)-#REF!</f>
        <v>#REF!</v>
      </c>
      <c r="AI40" s="330" t="e">
        <f>SUM(#REF!)-#REF!</f>
        <v>#REF!</v>
      </c>
      <c r="AJ40" s="330" t="e">
        <f>SUM(#REF!)-#REF!</f>
        <v>#REF!</v>
      </c>
      <c r="AK40" s="330" t="e">
        <f>SUM(#REF!)-#REF!</f>
        <v>#REF!</v>
      </c>
      <c r="AL40" s="330" t="e">
        <f>SUM(#REF!)-#REF!</f>
        <v>#REF!</v>
      </c>
      <c r="AM40" s="330" t="e">
        <f>SUM(#REF!)-#REF!</f>
        <v>#REF!</v>
      </c>
      <c r="AN40" s="330" t="e">
        <f>SUM(#REF!)-#REF!</f>
        <v>#REF!</v>
      </c>
      <c r="AO40" s="330" t="e">
        <f>SUM(#REF!)-#REF!</f>
        <v>#REF!</v>
      </c>
      <c r="AP40" s="330" t="e">
        <f>SUM(#REF!)-#REF!</f>
        <v>#REF!</v>
      </c>
      <c r="AQ40" s="330" t="e">
        <f>SUM(#REF!)-#REF!</f>
        <v>#REF!</v>
      </c>
      <c r="AR40" s="330" t="e">
        <f>SUM(#REF!)-#REF!</f>
        <v>#REF!</v>
      </c>
      <c r="AS40" s="330" t="e">
        <f>SUM(#REF!)-#REF!</f>
        <v>#REF!</v>
      </c>
      <c r="AT40" s="330" t="e">
        <f>SUM(#REF!)-#REF!</f>
        <v>#REF!</v>
      </c>
      <c r="AU40" s="330" t="e">
        <f>SUM(#REF!)-#REF!</f>
        <v>#REF!</v>
      </c>
      <c r="AV40" s="330" t="e">
        <f>SUM(#REF!)-#REF!</f>
        <v>#REF!</v>
      </c>
      <c r="AW40" s="330" t="e">
        <f>SUM(#REF!)-#REF!</f>
        <v>#REF!</v>
      </c>
      <c r="AX40" s="330" t="e">
        <f>SUM(#REF!)-#REF!</f>
        <v>#REF!</v>
      </c>
      <c r="AY40" s="330" t="e">
        <f>SUM(#REF!)-#REF!</f>
        <v>#REF!</v>
      </c>
      <c r="AZ40" s="330" t="e">
        <f>SUM(#REF!)-#REF!</f>
        <v>#REF!</v>
      </c>
      <c r="BA40" s="330" t="e">
        <f>SUM(#REF!)-#REF!</f>
        <v>#REF!</v>
      </c>
      <c r="BB40" s="330" t="e">
        <f>SUM(#REF!)-#REF!</f>
        <v>#REF!</v>
      </c>
      <c r="BC40" s="330" t="e">
        <f>SUM(#REF!)-#REF!</f>
        <v>#REF!</v>
      </c>
      <c r="BD40" s="330" t="e">
        <f>SUM(#REF!)-#REF!</f>
        <v>#REF!</v>
      </c>
      <c r="BE40" s="330" t="e">
        <f>SUM(#REF!)-#REF!</f>
        <v>#REF!</v>
      </c>
    </row>
    <row r="41" spans="1:57" s="328" customFormat="1">
      <c r="A41" s="332" t="s">
        <v>182</v>
      </c>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row>
    <row r="42" spans="1:57" s="328" customFormat="1">
      <c r="A42" s="333" t="s">
        <v>224</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row>
    <row r="43" spans="1:57" s="328" customFormat="1">
      <c r="A43" s="329" t="s">
        <v>150</v>
      </c>
      <c r="B43" s="330" t="e">
        <f>SUM(#REF!)-#REF!</f>
        <v>#REF!</v>
      </c>
      <c r="C43" s="330" t="e">
        <f>SUM(#REF!)-#REF!</f>
        <v>#REF!</v>
      </c>
      <c r="D43" s="330" t="e">
        <f>SUM(#REF!)-#REF!</f>
        <v>#REF!</v>
      </c>
      <c r="E43" s="330" t="e">
        <f>SUM(#REF!)-#REF!</f>
        <v>#REF!</v>
      </c>
      <c r="F43" s="330" t="e">
        <f>SUM(#REF!)-#REF!</f>
        <v>#REF!</v>
      </c>
      <c r="G43" s="330" t="e">
        <f>SUM(#REF!)-#REF!</f>
        <v>#REF!</v>
      </c>
      <c r="H43" s="330" t="e">
        <f>SUM(#REF!)-#REF!</f>
        <v>#REF!</v>
      </c>
      <c r="I43" s="330" t="e">
        <f>SUM(#REF!)-#REF!</f>
        <v>#REF!</v>
      </c>
      <c r="J43" s="330" t="e">
        <f>SUM(#REF!)-#REF!</f>
        <v>#REF!</v>
      </c>
      <c r="K43" s="330" t="e">
        <f>SUM(#REF!)-#REF!</f>
        <v>#REF!</v>
      </c>
      <c r="L43" s="330" t="e">
        <f>SUM(#REF!)-#REF!</f>
        <v>#REF!</v>
      </c>
      <c r="M43" s="330" t="e">
        <f>SUM(#REF!)-#REF!</f>
        <v>#REF!</v>
      </c>
      <c r="N43" s="330" t="e">
        <f>SUM(#REF!)-#REF!</f>
        <v>#REF!</v>
      </c>
      <c r="O43" s="330" t="e">
        <f>SUM(#REF!)-#REF!</f>
        <v>#REF!</v>
      </c>
      <c r="P43" s="330" t="e">
        <f>SUM(#REF!)-#REF!</f>
        <v>#REF!</v>
      </c>
      <c r="Q43" s="330" t="e">
        <f>SUM(#REF!)-#REF!</f>
        <v>#REF!</v>
      </c>
      <c r="R43" s="330" t="e">
        <f>SUM(#REF!)-#REF!</f>
        <v>#REF!</v>
      </c>
      <c r="S43" s="330" t="e">
        <f>SUM(#REF!)-#REF!</f>
        <v>#REF!</v>
      </c>
      <c r="T43" s="330" t="e">
        <f>SUM(#REF!)-#REF!</f>
        <v>#REF!</v>
      </c>
      <c r="U43" s="330" t="e">
        <f>SUM(#REF!)-#REF!</f>
        <v>#REF!</v>
      </c>
      <c r="V43" s="330" t="e">
        <f>SUM(#REF!)-#REF!</f>
        <v>#REF!</v>
      </c>
      <c r="W43" s="330" t="e">
        <f>SUM(#REF!)-#REF!</f>
        <v>#REF!</v>
      </c>
      <c r="X43" s="330" t="e">
        <f>SUM(#REF!)-#REF!</f>
        <v>#REF!</v>
      </c>
      <c r="Y43" s="330" t="e">
        <f>SUM(#REF!)-#REF!</f>
        <v>#REF!</v>
      </c>
      <c r="Z43" s="330" t="e">
        <f>SUM(#REF!)-#REF!</f>
        <v>#REF!</v>
      </c>
      <c r="AA43" s="330" t="e">
        <f>SUM(#REF!)-#REF!</f>
        <v>#REF!</v>
      </c>
      <c r="AB43" s="330" t="e">
        <f>SUM(#REF!)-#REF!</f>
        <v>#REF!</v>
      </c>
      <c r="AC43" s="330" t="e">
        <f>SUM(#REF!)-#REF!</f>
        <v>#REF!</v>
      </c>
      <c r="AD43" s="330" t="e">
        <f>SUM(#REF!)-#REF!</f>
        <v>#REF!</v>
      </c>
      <c r="AE43" s="330" t="e">
        <f>SUM(#REF!)-#REF!</f>
        <v>#REF!</v>
      </c>
      <c r="AF43" s="330" t="e">
        <f>SUM(#REF!)-#REF!</f>
        <v>#REF!</v>
      </c>
      <c r="AG43" s="330" t="e">
        <f>SUM(#REF!)-#REF!</f>
        <v>#REF!</v>
      </c>
      <c r="AH43" s="330" t="e">
        <f>SUM(#REF!)-#REF!</f>
        <v>#REF!</v>
      </c>
      <c r="AI43" s="330" t="e">
        <f>SUM(#REF!)-#REF!</f>
        <v>#REF!</v>
      </c>
      <c r="AJ43" s="330" t="e">
        <f>SUM(#REF!)-#REF!</f>
        <v>#REF!</v>
      </c>
      <c r="AK43" s="330" t="e">
        <f>SUM(#REF!)-#REF!</f>
        <v>#REF!</v>
      </c>
      <c r="AL43" s="330" t="e">
        <f>SUM(#REF!)-#REF!</f>
        <v>#REF!</v>
      </c>
      <c r="AM43" s="330" t="e">
        <f>SUM(#REF!)-#REF!</f>
        <v>#REF!</v>
      </c>
      <c r="AN43" s="330" t="e">
        <f>SUM(#REF!)-#REF!</f>
        <v>#REF!</v>
      </c>
      <c r="AO43" s="330" t="e">
        <f>SUM(#REF!)-#REF!</f>
        <v>#REF!</v>
      </c>
      <c r="AP43" s="330" t="e">
        <f>SUM(#REF!)-#REF!</f>
        <v>#REF!</v>
      </c>
      <c r="AQ43" s="330" t="e">
        <f>SUM(#REF!)-#REF!</f>
        <v>#REF!</v>
      </c>
      <c r="AR43" s="330" t="e">
        <f>SUM(#REF!)-#REF!</f>
        <v>#REF!</v>
      </c>
      <c r="AS43" s="330" t="e">
        <f>SUM(#REF!)-#REF!</f>
        <v>#REF!</v>
      </c>
      <c r="AT43" s="330" t="e">
        <f>SUM(#REF!)-#REF!</f>
        <v>#REF!</v>
      </c>
      <c r="AU43" s="330" t="e">
        <f>SUM(#REF!)-#REF!</f>
        <v>#REF!</v>
      </c>
      <c r="AV43" s="330" t="e">
        <f>SUM(#REF!)-#REF!</f>
        <v>#REF!</v>
      </c>
      <c r="AW43" s="330" t="e">
        <f>SUM(#REF!)-#REF!</f>
        <v>#REF!</v>
      </c>
      <c r="AX43" s="330" t="e">
        <f>SUM(#REF!)-#REF!</f>
        <v>#REF!</v>
      </c>
      <c r="AY43" s="330" t="e">
        <f>SUM(#REF!)-#REF!</f>
        <v>#REF!</v>
      </c>
      <c r="AZ43" s="330" t="e">
        <f>SUM(#REF!)-#REF!</f>
        <v>#REF!</v>
      </c>
      <c r="BA43" s="330" t="e">
        <f>SUM(#REF!)-#REF!</f>
        <v>#REF!</v>
      </c>
      <c r="BB43" s="330" t="e">
        <f>SUM(#REF!)-#REF!</f>
        <v>#REF!</v>
      </c>
      <c r="BC43" s="330" t="e">
        <f>SUM(#REF!)-#REF!</f>
        <v>#REF!</v>
      </c>
      <c r="BD43" s="330" t="e">
        <f>SUM(#REF!)-#REF!</f>
        <v>#REF!</v>
      </c>
      <c r="BE43" s="330" t="e">
        <f>SUM(#REF!)-#REF!</f>
        <v>#REF!</v>
      </c>
    </row>
    <row r="44" spans="1:57" s="328" customFormat="1">
      <c r="A44" s="329" t="s">
        <v>154</v>
      </c>
      <c r="B44" s="330" t="e">
        <f>SUM(#REF!)-#REF!</f>
        <v>#REF!</v>
      </c>
      <c r="C44" s="330" t="e">
        <f>SUM(#REF!)-#REF!</f>
        <v>#REF!</v>
      </c>
      <c r="D44" s="330" t="e">
        <f>SUM(#REF!)-#REF!</f>
        <v>#REF!</v>
      </c>
      <c r="E44" s="330" t="e">
        <f>SUM(#REF!)-#REF!</f>
        <v>#REF!</v>
      </c>
      <c r="F44" s="330" t="e">
        <f>SUM(#REF!)-#REF!</f>
        <v>#REF!</v>
      </c>
      <c r="G44" s="330" t="e">
        <f>SUM(#REF!)-#REF!</f>
        <v>#REF!</v>
      </c>
      <c r="H44" s="330" t="e">
        <f>SUM(#REF!)-#REF!</f>
        <v>#REF!</v>
      </c>
      <c r="I44" s="330" t="e">
        <f>SUM(#REF!)-#REF!</f>
        <v>#REF!</v>
      </c>
      <c r="J44" s="330" t="e">
        <f>SUM(#REF!)-#REF!</f>
        <v>#REF!</v>
      </c>
      <c r="K44" s="330" t="e">
        <f>SUM(#REF!)-#REF!</f>
        <v>#REF!</v>
      </c>
      <c r="L44" s="330" t="e">
        <f>SUM(#REF!)-#REF!</f>
        <v>#REF!</v>
      </c>
      <c r="M44" s="330" t="e">
        <f>SUM(#REF!)-#REF!</f>
        <v>#REF!</v>
      </c>
      <c r="N44" s="330" t="e">
        <f>SUM(#REF!)-#REF!</f>
        <v>#REF!</v>
      </c>
      <c r="O44" s="330" t="e">
        <f>SUM(#REF!)-#REF!</f>
        <v>#REF!</v>
      </c>
      <c r="P44" s="330" t="e">
        <f>SUM(#REF!)-#REF!</f>
        <v>#REF!</v>
      </c>
      <c r="Q44" s="330" t="e">
        <f>SUM(#REF!)-#REF!</f>
        <v>#REF!</v>
      </c>
      <c r="R44" s="330" t="e">
        <f>SUM(#REF!)-#REF!</f>
        <v>#REF!</v>
      </c>
      <c r="S44" s="330" t="e">
        <f>SUM(#REF!)-#REF!</f>
        <v>#REF!</v>
      </c>
      <c r="T44" s="330" t="e">
        <f>SUM(#REF!)-#REF!</f>
        <v>#REF!</v>
      </c>
      <c r="U44" s="330" t="e">
        <f>SUM(#REF!)-#REF!</f>
        <v>#REF!</v>
      </c>
      <c r="V44" s="330" t="e">
        <f>SUM(#REF!)-#REF!</f>
        <v>#REF!</v>
      </c>
      <c r="W44" s="330" t="e">
        <f>SUM(#REF!)-#REF!</f>
        <v>#REF!</v>
      </c>
      <c r="X44" s="330" t="e">
        <f>SUM(#REF!)-#REF!</f>
        <v>#REF!</v>
      </c>
      <c r="Y44" s="330" t="e">
        <f>SUM(#REF!)-#REF!</f>
        <v>#REF!</v>
      </c>
      <c r="Z44" s="330" t="e">
        <f>SUM(#REF!)-#REF!</f>
        <v>#REF!</v>
      </c>
      <c r="AA44" s="330" t="e">
        <f>SUM(#REF!)-#REF!</f>
        <v>#REF!</v>
      </c>
      <c r="AB44" s="330" t="e">
        <f>SUM(#REF!)-#REF!</f>
        <v>#REF!</v>
      </c>
      <c r="AC44" s="330" t="e">
        <f>SUM(#REF!)-#REF!</f>
        <v>#REF!</v>
      </c>
      <c r="AD44" s="330" t="e">
        <f>SUM(#REF!)-#REF!</f>
        <v>#REF!</v>
      </c>
      <c r="AE44" s="330" t="e">
        <f>SUM(#REF!)-#REF!</f>
        <v>#REF!</v>
      </c>
      <c r="AF44" s="330" t="e">
        <f>SUM(#REF!)-#REF!</f>
        <v>#REF!</v>
      </c>
      <c r="AG44" s="330" t="e">
        <f>SUM(#REF!)-#REF!</f>
        <v>#REF!</v>
      </c>
      <c r="AH44" s="330" t="e">
        <f>SUM(#REF!)-#REF!</f>
        <v>#REF!</v>
      </c>
      <c r="AI44" s="330" t="e">
        <f>SUM(#REF!)-#REF!</f>
        <v>#REF!</v>
      </c>
      <c r="AJ44" s="330" t="e">
        <f>SUM(#REF!)-#REF!</f>
        <v>#REF!</v>
      </c>
      <c r="AK44" s="330" t="e">
        <f>SUM(#REF!)-#REF!</f>
        <v>#REF!</v>
      </c>
      <c r="AL44" s="330" t="e">
        <f>SUM(#REF!)-#REF!</f>
        <v>#REF!</v>
      </c>
      <c r="AM44" s="330" t="e">
        <f>SUM(#REF!)-#REF!</f>
        <v>#REF!</v>
      </c>
      <c r="AN44" s="330" t="e">
        <f>SUM(#REF!)-#REF!</f>
        <v>#REF!</v>
      </c>
      <c r="AO44" s="330" t="e">
        <f>SUM(#REF!)-#REF!</f>
        <v>#REF!</v>
      </c>
      <c r="AP44" s="330" t="e">
        <f>SUM(#REF!)-#REF!</f>
        <v>#REF!</v>
      </c>
      <c r="AQ44" s="330" t="e">
        <f>SUM(#REF!)-#REF!</f>
        <v>#REF!</v>
      </c>
      <c r="AR44" s="330" t="e">
        <f>SUM(#REF!)-#REF!</f>
        <v>#REF!</v>
      </c>
      <c r="AS44" s="330" t="e">
        <f>SUM(#REF!)-#REF!</f>
        <v>#REF!</v>
      </c>
      <c r="AT44" s="330" t="e">
        <f>SUM(#REF!)-#REF!</f>
        <v>#REF!</v>
      </c>
      <c r="AU44" s="330" t="e">
        <f>SUM(#REF!)-#REF!</f>
        <v>#REF!</v>
      </c>
      <c r="AV44" s="330" t="e">
        <f>SUM(#REF!)-#REF!</f>
        <v>#REF!</v>
      </c>
      <c r="AW44" s="330" t="e">
        <f>SUM(#REF!)-#REF!</f>
        <v>#REF!</v>
      </c>
      <c r="AX44" s="330" t="e">
        <f>SUM(#REF!)-#REF!</f>
        <v>#REF!</v>
      </c>
      <c r="AY44" s="330" t="e">
        <f>SUM(#REF!)-#REF!</f>
        <v>#REF!</v>
      </c>
      <c r="AZ44" s="330" t="e">
        <f>SUM(#REF!)-#REF!</f>
        <v>#REF!</v>
      </c>
      <c r="BA44" s="330" t="e">
        <f>SUM(#REF!)-#REF!</f>
        <v>#REF!</v>
      </c>
      <c r="BB44" s="330" t="e">
        <f>SUM(#REF!)-#REF!</f>
        <v>#REF!</v>
      </c>
      <c r="BC44" s="330" t="e">
        <f>SUM(#REF!)-#REF!</f>
        <v>#REF!</v>
      </c>
      <c r="BD44" s="330" t="e">
        <f>SUM(#REF!)-#REF!</f>
        <v>#REF!</v>
      </c>
      <c r="BE44" s="330" t="e">
        <f>SUM(#REF!)-#REF!</f>
        <v>#REF!</v>
      </c>
    </row>
    <row r="45" spans="1:57" s="328" customFormat="1">
      <c r="A45" s="332" t="s">
        <v>182</v>
      </c>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row>
    <row r="46" spans="1:57" s="328" customFormat="1">
      <c r="A46" s="326" t="s">
        <v>225</v>
      </c>
      <c r="B46" s="327" t="e">
        <f>SUM(#REF!,#REF!)-#REF!</f>
        <v>#REF!</v>
      </c>
      <c r="C46" s="327" t="e">
        <f>SUM(#REF!,#REF!)-#REF!</f>
        <v>#REF!</v>
      </c>
      <c r="D46" s="327" t="e">
        <f>SUM(#REF!,#REF!)-#REF!</f>
        <v>#REF!</v>
      </c>
      <c r="E46" s="327" t="e">
        <f>SUM(#REF!,#REF!)-#REF!</f>
        <v>#REF!</v>
      </c>
      <c r="F46" s="327" t="e">
        <f>SUM(#REF!,#REF!)-#REF!</f>
        <v>#REF!</v>
      </c>
      <c r="G46" s="327" t="e">
        <f>SUM(#REF!,#REF!)-#REF!</f>
        <v>#REF!</v>
      </c>
      <c r="H46" s="327" t="e">
        <f>SUM(#REF!,#REF!)-#REF!</f>
        <v>#REF!</v>
      </c>
      <c r="I46" s="327" t="e">
        <f>SUM(#REF!,#REF!)-#REF!</f>
        <v>#REF!</v>
      </c>
      <c r="J46" s="327" t="e">
        <f>SUM(#REF!,#REF!)-#REF!</f>
        <v>#REF!</v>
      </c>
      <c r="K46" s="327" t="e">
        <f>SUM(#REF!,#REF!)-#REF!</f>
        <v>#REF!</v>
      </c>
      <c r="L46" s="327" t="e">
        <f>SUM(#REF!,#REF!)-#REF!</f>
        <v>#REF!</v>
      </c>
      <c r="M46" s="327" t="e">
        <f>SUM(#REF!,#REF!)-#REF!</f>
        <v>#REF!</v>
      </c>
      <c r="N46" s="327" t="e">
        <f>SUM(#REF!,#REF!)-#REF!</f>
        <v>#REF!</v>
      </c>
      <c r="O46" s="327" t="e">
        <f>SUM(#REF!,#REF!)-#REF!</f>
        <v>#REF!</v>
      </c>
      <c r="P46" s="327" t="e">
        <f>SUM(#REF!,#REF!)-#REF!</f>
        <v>#REF!</v>
      </c>
      <c r="Q46" s="327" t="e">
        <f>SUM(#REF!,#REF!)-#REF!</f>
        <v>#REF!</v>
      </c>
      <c r="R46" s="327" t="e">
        <f>SUM(#REF!,#REF!)-#REF!</f>
        <v>#REF!</v>
      </c>
      <c r="S46" s="327" t="e">
        <f>SUM(#REF!,#REF!)-#REF!</f>
        <v>#REF!</v>
      </c>
      <c r="T46" s="327" t="e">
        <f>SUM(#REF!,#REF!)-#REF!</f>
        <v>#REF!</v>
      </c>
      <c r="U46" s="327" t="e">
        <f>SUM(#REF!,#REF!)-#REF!</f>
        <v>#REF!</v>
      </c>
      <c r="V46" s="327" t="e">
        <f>SUM(#REF!,#REF!)-#REF!</f>
        <v>#REF!</v>
      </c>
      <c r="W46" s="327" t="e">
        <f>SUM(#REF!,#REF!)-#REF!</f>
        <v>#REF!</v>
      </c>
      <c r="X46" s="327" t="e">
        <f>SUM(#REF!,#REF!)-#REF!</f>
        <v>#REF!</v>
      </c>
      <c r="Y46" s="327" t="e">
        <f>SUM(#REF!,#REF!)-#REF!</f>
        <v>#REF!</v>
      </c>
      <c r="Z46" s="327" t="e">
        <f>SUM(#REF!,#REF!)-#REF!</f>
        <v>#REF!</v>
      </c>
      <c r="AA46" s="327" t="e">
        <f>SUM(#REF!,#REF!)-#REF!</f>
        <v>#REF!</v>
      </c>
      <c r="AB46" s="327" t="e">
        <f>SUM(#REF!,#REF!)-#REF!</f>
        <v>#REF!</v>
      </c>
      <c r="AC46" s="327" t="e">
        <f>SUM(#REF!,#REF!)-#REF!</f>
        <v>#REF!</v>
      </c>
      <c r="AD46" s="327" t="e">
        <f>SUM(#REF!,#REF!)-#REF!</f>
        <v>#REF!</v>
      </c>
      <c r="AE46" s="327" t="e">
        <f>SUM(#REF!,#REF!)-#REF!</f>
        <v>#REF!</v>
      </c>
      <c r="AF46" s="327" t="e">
        <f>SUM(#REF!,#REF!)-#REF!</f>
        <v>#REF!</v>
      </c>
      <c r="AG46" s="327" t="e">
        <f>SUM(#REF!,#REF!)-#REF!</f>
        <v>#REF!</v>
      </c>
      <c r="AH46" s="327" t="e">
        <f>SUM(#REF!,#REF!)-#REF!</f>
        <v>#REF!</v>
      </c>
      <c r="AI46" s="327" t="e">
        <f>SUM(#REF!,#REF!)-#REF!</f>
        <v>#REF!</v>
      </c>
      <c r="AJ46" s="327" t="e">
        <f>SUM(#REF!,#REF!)-#REF!</f>
        <v>#REF!</v>
      </c>
      <c r="AK46" s="327" t="e">
        <f>SUM(#REF!,#REF!)-#REF!</f>
        <v>#REF!</v>
      </c>
      <c r="AL46" s="327" t="e">
        <f>SUM(#REF!,#REF!)-#REF!</f>
        <v>#REF!</v>
      </c>
      <c r="AM46" s="327" t="e">
        <f>SUM(#REF!,#REF!)-#REF!</f>
        <v>#REF!</v>
      </c>
      <c r="AN46" s="327" t="e">
        <f>SUM(#REF!,#REF!)-#REF!</f>
        <v>#REF!</v>
      </c>
      <c r="AO46" s="327" t="e">
        <f>SUM(#REF!,#REF!)-#REF!</f>
        <v>#REF!</v>
      </c>
      <c r="AP46" s="327" t="e">
        <f>SUM(#REF!,#REF!)-#REF!</f>
        <v>#REF!</v>
      </c>
      <c r="AQ46" s="327" t="e">
        <f>SUM(#REF!,#REF!)-#REF!</f>
        <v>#REF!</v>
      </c>
      <c r="AR46" s="327" t="e">
        <f>SUM(#REF!,#REF!)-#REF!</f>
        <v>#REF!</v>
      </c>
      <c r="AS46" s="327" t="e">
        <f>SUM(#REF!,#REF!)-#REF!</f>
        <v>#REF!</v>
      </c>
      <c r="AT46" s="327" t="e">
        <f>SUM(#REF!,#REF!)-#REF!</f>
        <v>#REF!</v>
      </c>
      <c r="AU46" s="327" t="e">
        <f>SUM(#REF!,#REF!)-#REF!</f>
        <v>#REF!</v>
      </c>
      <c r="AV46" s="327" t="e">
        <f>SUM(#REF!,#REF!)-#REF!</f>
        <v>#REF!</v>
      </c>
      <c r="AW46" s="327" t="e">
        <f>SUM(#REF!,#REF!)-#REF!</f>
        <v>#REF!</v>
      </c>
      <c r="AX46" s="327" t="e">
        <f>SUM(#REF!,#REF!)-#REF!</f>
        <v>#REF!</v>
      </c>
      <c r="AY46" s="327" t="e">
        <f>SUM(#REF!,#REF!)-#REF!</f>
        <v>#REF!</v>
      </c>
      <c r="AZ46" s="327" t="e">
        <f>SUM(#REF!,#REF!)-#REF!</f>
        <v>#REF!</v>
      </c>
      <c r="BA46" s="327" t="e">
        <f>SUM(#REF!,#REF!)-#REF!</f>
        <v>#REF!</v>
      </c>
      <c r="BB46" s="327" t="e">
        <f>SUM(#REF!,#REF!)-#REF!</f>
        <v>#REF!</v>
      </c>
      <c r="BC46" s="327" t="e">
        <f>SUM(#REF!,#REF!)-#REF!</f>
        <v>#REF!</v>
      </c>
      <c r="BD46" s="327" t="e">
        <f>SUM(#REF!,#REF!)-#REF!</f>
        <v>#REF!</v>
      </c>
      <c r="BE46" s="327" t="e">
        <f>SUM(#REF!,#REF!)-#REF!</f>
        <v>#REF!</v>
      </c>
    </row>
    <row r="47" spans="1:57" s="328" customFormat="1">
      <c r="A47" s="332" t="s">
        <v>175</v>
      </c>
      <c r="B47" s="331" t="e">
        <f>SUM(#REF!)-#REF!</f>
        <v>#REF!</v>
      </c>
      <c r="C47" s="331" t="e">
        <f>SUM(#REF!)-#REF!</f>
        <v>#REF!</v>
      </c>
      <c r="D47" s="331" t="e">
        <f>SUM(#REF!)-#REF!</f>
        <v>#REF!</v>
      </c>
      <c r="E47" s="331" t="e">
        <f>SUM(#REF!)-#REF!</f>
        <v>#REF!</v>
      </c>
      <c r="F47" s="331" t="e">
        <f>SUM(#REF!)-#REF!</f>
        <v>#REF!</v>
      </c>
      <c r="G47" s="331" t="e">
        <f>SUM(#REF!)-#REF!</f>
        <v>#REF!</v>
      </c>
      <c r="H47" s="331" t="e">
        <f>SUM(#REF!)-#REF!</f>
        <v>#REF!</v>
      </c>
      <c r="I47" s="331" t="e">
        <f>SUM(#REF!)-#REF!</f>
        <v>#REF!</v>
      </c>
      <c r="J47" s="331" t="e">
        <f>SUM(#REF!)-#REF!</f>
        <v>#REF!</v>
      </c>
      <c r="K47" s="331" t="e">
        <f>SUM(#REF!)-#REF!</f>
        <v>#REF!</v>
      </c>
      <c r="L47" s="331" t="e">
        <f>SUM(#REF!)-#REF!</f>
        <v>#REF!</v>
      </c>
      <c r="M47" s="331" t="e">
        <f>SUM(#REF!)-#REF!</f>
        <v>#REF!</v>
      </c>
      <c r="N47" s="331" t="e">
        <f>SUM(#REF!)-#REF!</f>
        <v>#REF!</v>
      </c>
      <c r="O47" s="331" t="e">
        <f>SUM(#REF!)-#REF!</f>
        <v>#REF!</v>
      </c>
      <c r="P47" s="331" t="e">
        <f>SUM(#REF!)-#REF!</f>
        <v>#REF!</v>
      </c>
      <c r="Q47" s="331" t="e">
        <f>SUM(#REF!)-#REF!</f>
        <v>#REF!</v>
      </c>
      <c r="R47" s="331" t="e">
        <f>SUM(#REF!)-#REF!</f>
        <v>#REF!</v>
      </c>
      <c r="S47" s="331" t="e">
        <f>SUM(#REF!)-#REF!</f>
        <v>#REF!</v>
      </c>
      <c r="T47" s="331" t="e">
        <f>SUM(#REF!)-#REF!</f>
        <v>#REF!</v>
      </c>
      <c r="U47" s="331" t="e">
        <f>SUM(#REF!)-#REF!</f>
        <v>#REF!</v>
      </c>
      <c r="V47" s="331" t="e">
        <f>SUM(#REF!)-#REF!</f>
        <v>#REF!</v>
      </c>
      <c r="W47" s="331" t="e">
        <f>SUM(#REF!)-#REF!</f>
        <v>#REF!</v>
      </c>
      <c r="X47" s="331" t="e">
        <f>SUM(#REF!)-#REF!</f>
        <v>#REF!</v>
      </c>
      <c r="Y47" s="331" t="e">
        <f>SUM(#REF!)-#REF!</f>
        <v>#REF!</v>
      </c>
      <c r="Z47" s="331" t="e">
        <f>SUM(#REF!)-#REF!</f>
        <v>#REF!</v>
      </c>
      <c r="AA47" s="331" t="e">
        <f>SUM(#REF!)-#REF!</f>
        <v>#REF!</v>
      </c>
      <c r="AB47" s="331" t="e">
        <f>SUM(#REF!)-#REF!</f>
        <v>#REF!</v>
      </c>
      <c r="AC47" s="331" t="e">
        <f>SUM(#REF!)-#REF!</f>
        <v>#REF!</v>
      </c>
      <c r="AD47" s="331" t="e">
        <f>SUM(#REF!)-#REF!</f>
        <v>#REF!</v>
      </c>
      <c r="AE47" s="331" t="e">
        <f>SUM(#REF!)-#REF!</f>
        <v>#REF!</v>
      </c>
      <c r="AF47" s="331" t="e">
        <f>SUM(#REF!)-#REF!</f>
        <v>#REF!</v>
      </c>
      <c r="AG47" s="331" t="e">
        <f>SUM(#REF!)-#REF!</f>
        <v>#REF!</v>
      </c>
      <c r="AH47" s="331" t="e">
        <f>SUM(#REF!)-#REF!</f>
        <v>#REF!</v>
      </c>
      <c r="AI47" s="331" t="e">
        <f>SUM(#REF!)-#REF!</f>
        <v>#REF!</v>
      </c>
      <c r="AJ47" s="331" t="e">
        <f>SUM(#REF!)-#REF!</f>
        <v>#REF!</v>
      </c>
      <c r="AK47" s="331" t="e">
        <f>SUM(#REF!)-#REF!</f>
        <v>#REF!</v>
      </c>
      <c r="AL47" s="331" t="e">
        <f>SUM(#REF!)-#REF!</f>
        <v>#REF!</v>
      </c>
      <c r="AM47" s="331" t="e">
        <f>SUM(#REF!)-#REF!</f>
        <v>#REF!</v>
      </c>
      <c r="AN47" s="331" t="e">
        <f>SUM(#REF!)-#REF!</f>
        <v>#REF!</v>
      </c>
      <c r="AO47" s="331" t="e">
        <f>SUM(#REF!)-#REF!</f>
        <v>#REF!</v>
      </c>
      <c r="AP47" s="331" t="e">
        <f>SUM(#REF!)-#REF!</f>
        <v>#REF!</v>
      </c>
      <c r="AQ47" s="331" t="e">
        <f>SUM(#REF!)-#REF!</f>
        <v>#REF!</v>
      </c>
      <c r="AR47" s="331" t="e">
        <f>SUM(#REF!)-#REF!</f>
        <v>#REF!</v>
      </c>
      <c r="AS47" s="331" t="e">
        <f>SUM(#REF!)-#REF!</f>
        <v>#REF!</v>
      </c>
      <c r="AT47" s="331" t="e">
        <f>SUM(#REF!)-#REF!</f>
        <v>#REF!</v>
      </c>
      <c r="AU47" s="331" t="e">
        <f>SUM(#REF!)-#REF!</f>
        <v>#REF!</v>
      </c>
      <c r="AV47" s="331" t="e">
        <f>SUM(#REF!)-#REF!</f>
        <v>#REF!</v>
      </c>
      <c r="AW47" s="331" t="e">
        <f>SUM(#REF!)-#REF!</f>
        <v>#REF!</v>
      </c>
      <c r="AX47" s="331" t="e">
        <f>SUM(#REF!)-#REF!</f>
        <v>#REF!</v>
      </c>
      <c r="AY47" s="331" t="e">
        <f>SUM(#REF!)-#REF!</f>
        <v>#REF!</v>
      </c>
      <c r="AZ47" s="331" t="e">
        <f>SUM(#REF!)-#REF!</f>
        <v>#REF!</v>
      </c>
      <c r="BA47" s="331" t="e">
        <f>SUM(#REF!)-#REF!</f>
        <v>#REF!</v>
      </c>
      <c r="BB47" s="331" t="e">
        <f>SUM(#REF!)-#REF!</f>
        <v>#REF!</v>
      </c>
      <c r="BC47" s="331" t="e">
        <f>SUM(#REF!)-#REF!</f>
        <v>#REF!</v>
      </c>
      <c r="BD47" s="331" t="e">
        <f>SUM(#REF!)-#REF!</f>
        <v>#REF!</v>
      </c>
      <c r="BE47" s="331" t="e">
        <f>SUM(#REF!)-#REF!</f>
        <v>#REF!</v>
      </c>
    </row>
    <row r="48" spans="1:57" s="328" customFormat="1">
      <c r="A48" s="332" t="s">
        <v>182</v>
      </c>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1"/>
      <c r="AZ48" s="331"/>
      <c r="BA48" s="331"/>
      <c r="BB48" s="331"/>
      <c r="BC48" s="331"/>
      <c r="BD48" s="331"/>
      <c r="BE48" s="331"/>
    </row>
    <row r="49" spans="1:57" s="328" customFormat="1">
      <c r="A49" s="333" t="s">
        <v>226</v>
      </c>
      <c r="B49" s="334" t="e">
        <f>(#REF!-SUM(#REF!,#REF!))-#REF!</f>
        <v>#REF!</v>
      </c>
      <c r="C49" s="334" t="e">
        <f>(#REF!-SUM(#REF!,#REF!))-#REF!</f>
        <v>#REF!</v>
      </c>
      <c r="D49" s="334" t="e">
        <f>(#REF!-SUM(#REF!,#REF!))-#REF!</f>
        <v>#REF!</v>
      </c>
      <c r="E49" s="334" t="e">
        <f>(#REF!-SUM(#REF!,#REF!))-#REF!</f>
        <v>#REF!</v>
      </c>
      <c r="F49" s="334" t="e">
        <f>(#REF!-SUM(#REF!,#REF!))-#REF!</f>
        <v>#REF!</v>
      </c>
      <c r="G49" s="334" t="e">
        <f>(#REF!-SUM(#REF!,#REF!))-#REF!</f>
        <v>#REF!</v>
      </c>
      <c r="H49" s="334" t="e">
        <f>(#REF!-SUM(#REF!,#REF!))-#REF!</f>
        <v>#REF!</v>
      </c>
      <c r="I49" s="334" t="e">
        <f>(#REF!-SUM(#REF!,#REF!))-#REF!</f>
        <v>#REF!</v>
      </c>
      <c r="J49" s="334" t="e">
        <f>(#REF!-SUM(#REF!,#REF!))-#REF!</f>
        <v>#REF!</v>
      </c>
      <c r="K49" s="334" t="e">
        <f>(#REF!-SUM(#REF!,#REF!))-#REF!</f>
        <v>#REF!</v>
      </c>
      <c r="L49" s="334" t="e">
        <f>(#REF!-SUM(#REF!,#REF!))-#REF!</f>
        <v>#REF!</v>
      </c>
      <c r="M49" s="334" t="e">
        <f>(#REF!-SUM(#REF!,#REF!))-#REF!</f>
        <v>#REF!</v>
      </c>
      <c r="N49" s="334" t="e">
        <f>(#REF!-SUM(#REF!,#REF!))-#REF!</f>
        <v>#REF!</v>
      </c>
      <c r="O49" s="334" t="e">
        <f>(#REF!-SUM(#REF!,#REF!))-#REF!</f>
        <v>#REF!</v>
      </c>
      <c r="P49" s="334" t="e">
        <f>(#REF!-SUM(#REF!,#REF!))-#REF!</f>
        <v>#REF!</v>
      </c>
      <c r="Q49" s="334" t="e">
        <f>(#REF!-SUM(#REF!,#REF!))-#REF!</f>
        <v>#REF!</v>
      </c>
      <c r="R49" s="334" t="e">
        <f>(#REF!-SUM(#REF!,#REF!))-#REF!</f>
        <v>#REF!</v>
      </c>
      <c r="S49" s="334" t="e">
        <f>(#REF!-SUM(#REF!,#REF!))-#REF!</f>
        <v>#REF!</v>
      </c>
      <c r="T49" s="334" t="e">
        <f>(#REF!-SUM(#REF!,#REF!))-#REF!</f>
        <v>#REF!</v>
      </c>
      <c r="U49" s="334" t="e">
        <f>(#REF!-SUM(#REF!,#REF!))-#REF!</f>
        <v>#REF!</v>
      </c>
      <c r="V49" s="334" t="e">
        <f>(#REF!-SUM(#REF!,#REF!))-#REF!</f>
        <v>#REF!</v>
      </c>
      <c r="W49" s="334" t="e">
        <f>(#REF!-SUM(#REF!,#REF!))-#REF!</f>
        <v>#REF!</v>
      </c>
      <c r="X49" s="334" t="e">
        <f>(#REF!-SUM(#REF!,#REF!))-#REF!</f>
        <v>#REF!</v>
      </c>
      <c r="Y49" s="334" t="e">
        <f>(#REF!-SUM(#REF!,#REF!))-#REF!</f>
        <v>#REF!</v>
      </c>
      <c r="Z49" s="334" t="e">
        <f>(#REF!-SUM(#REF!,#REF!))-#REF!</f>
        <v>#REF!</v>
      </c>
      <c r="AA49" s="334" t="e">
        <f>(#REF!-SUM(#REF!,#REF!))-#REF!</f>
        <v>#REF!</v>
      </c>
      <c r="AB49" s="334" t="e">
        <f>(#REF!-SUM(#REF!,#REF!))-#REF!</f>
        <v>#REF!</v>
      </c>
      <c r="AC49" s="334" t="e">
        <f>(#REF!-SUM(#REF!,#REF!))-#REF!</f>
        <v>#REF!</v>
      </c>
      <c r="AD49" s="334" t="e">
        <f>(#REF!-SUM(#REF!,#REF!))-#REF!</f>
        <v>#REF!</v>
      </c>
      <c r="AE49" s="334" t="e">
        <f>(#REF!-SUM(#REF!,#REF!))-#REF!</f>
        <v>#REF!</v>
      </c>
      <c r="AF49" s="334" t="e">
        <f>(#REF!-SUM(#REF!,#REF!))-#REF!</f>
        <v>#REF!</v>
      </c>
      <c r="AG49" s="334" t="e">
        <f>(#REF!-SUM(#REF!,#REF!))-#REF!</f>
        <v>#REF!</v>
      </c>
      <c r="AH49" s="334" t="e">
        <f>(#REF!-SUM(#REF!,#REF!))-#REF!</f>
        <v>#REF!</v>
      </c>
      <c r="AI49" s="334" t="e">
        <f>(#REF!-SUM(#REF!,#REF!))-#REF!</f>
        <v>#REF!</v>
      </c>
      <c r="AJ49" s="334" t="e">
        <f>(#REF!-SUM(#REF!,#REF!))-#REF!</f>
        <v>#REF!</v>
      </c>
      <c r="AK49" s="334" t="e">
        <f>(#REF!-SUM(#REF!,#REF!))-#REF!</f>
        <v>#REF!</v>
      </c>
      <c r="AL49" s="334" t="e">
        <f>(#REF!-SUM(#REF!,#REF!))-#REF!</f>
        <v>#REF!</v>
      </c>
      <c r="AM49" s="334" t="e">
        <f>(#REF!-SUM(#REF!,#REF!))-#REF!</f>
        <v>#REF!</v>
      </c>
      <c r="AN49" s="334" t="e">
        <f>(#REF!-SUM(#REF!,#REF!))-#REF!</f>
        <v>#REF!</v>
      </c>
      <c r="AO49" s="334" t="e">
        <f>(#REF!-SUM(#REF!,#REF!))-#REF!</f>
        <v>#REF!</v>
      </c>
      <c r="AP49" s="334" t="e">
        <f>(#REF!-SUM(#REF!,#REF!))-#REF!</f>
        <v>#REF!</v>
      </c>
      <c r="AQ49" s="334" t="e">
        <f>(#REF!-SUM(#REF!,#REF!))-#REF!</f>
        <v>#REF!</v>
      </c>
      <c r="AR49" s="334" t="e">
        <f>(#REF!-SUM(#REF!,#REF!))-#REF!</f>
        <v>#REF!</v>
      </c>
      <c r="AS49" s="334" t="e">
        <f>(#REF!-SUM(#REF!,#REF!))-#REF!</f>
        <v>#REF!</v>
      </c>
      <c r="AT49" s="334" t="e">
        <f>(#REF!-SUM(#REF!,#REF!))-#REF!</f>
        <v>#REF!</v>
      </c>
      <c r="AU49" s="334" t="e">
        <f>(#REF!-SUM(#REF!,#REF!))-#REF!</f>
        <v>#REF!</v>
      </c>
      <c r="AV49" s="334" t="e">
        <f>(#REF!-SUM(#REF!,#REF!))-#REF!</f>
        <v>#REF!</v>
      </c>
      <c r="AW49" s="334" t="e">
        <f>(#REF!-SUM(#REF!,#REF!))-#REF!</f>
        <v>#REF!</v>
      </c>
      <c r="AX49" s="334" t="e">
        <f>(#REF!-SUM(#REF!,#REF!))-#REF!</f>
        <v>#REF!</v>
      </c>
      <c r="AY49" s="334" t="e">
        <f>(#REF!-SUM(#REF!,#REF!))-#REF!</f>
        <v>#REF!</v>
      </c>
      <c r="AZ49" s="334" t="e">
        <f>(#REF!-SUM(#REF!,#REF!))-#REF!</f>
        <v>#REF!</v>
      </c>
      <c r="BA49" s="334" t="e">
        <f>(#REF!-SUM(#REF!,#REF!))-#REF!</f>
        <v>#REF!</v>
      </c>
      <c r="BB49" s="334" t="e">
        <f>(#REF!-SUM(#REF!,#REF!))-#REF!</f>
        <v>#REF!</v>
      </c>
      <c r="BC49" s="334" t="e">
        <f>(#REF!-SUM(#REF!,#REF!))-#REF!</f>
        <v>#REF!</v>
      </c>
      <c r="BD49" s="334" t="e">
        <f>(#REF!-SUM(#REF!,#REF!))-#REF!</f>
        <v>#REF!</v>
      </c>
      <c r="BE49" s="334" t="e">
        <f>(#REF!-SUM(#REF!,#REF!))-#REF!</f>
        <v>#REF!</v>
      </c>
    </row>
    <row r="50" spans="1:57" s="328" customFormat="1">
      <c r="A50" s="332" t="s">
        <v>182</v>
      </c>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1"/>
      <c r="AZ50" s="331"/>
      <c r="BA50" s="331"/>
      <c r="BB50" s="331"/>
      <c r="BC50" s="331"/>
      <c r="BD50" s="331"/>
      <c r="BE50" s="331"/>
    </row>
    <row r="51" spans="1:57" s="328" customFormat="1"/>
  </sheetData>
  <conditionalFormatting sqref="B6:BE49">
    <cfRule type="cellIs" dxfId="15" priority="6" operator="lessThan">
      <formula>-0.5</formula>
    </cfRule>
    <cfRule type="cellIs" dxfId="14" priority="8" operator="greaterThan">
      <formula>0.5</formula>
    </cfRule>
  </conditionalFormatting>
  <conditionalFormatting sqref="B6:BE50">
    <cfRule type="cellIs" dxfId="13" priority="4" operator="lessThan">
      <formula>-1</formula>
    </cfRule>
    <cfRule type="cellIs" dxfId="12" priority="5" operator="greaterThan">
      <formula>1</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2867-ED5F-493F-B512-769A6500E9B4}">
  <sheetPr>
    <tabColor rgb="FFFFFF00"/>
  </sheetPr>
  <dimension ref="A1:BE23"/>
  <sheetViews>
    <sheetView showGridLines="0" workbookViewId="0" xr3:uid="{63FFB421-C96B-57C2-AE6A-28845D60B82A}">
      <pane xSplit="1" ySplit="4" topLeftCell="AL5" activePane="bottomRight" state="frozen"/>
      <selection pane="bottomRight" activeCell="BG22" sqref="BG22"/>
      <selection pane="bottomLeft" activeCell="BG22" sqref="BG22"/>
      <selection pane="topRight" activeCell="BG22" sqref="BG22"/>
    </sheetView>
  </sheetViews>
  <sheetFormatPr defaultColWidth="9.1640625" defaultRowHeight="14.45"/>
  <cols>
    <col min="1" max="1" width="54.6640625" style="4" customWidth="1"/>
    <col min="2" max="57" width="11.83203125" style="4" customWidth="1"/>
    <col min="58" max="58" width="0.5" style="4" customWidth="1"/>
    <col min="59" max="16384" width="9.1640625" style="4"/>
  </cols>
  <sheetData>
    <row r="1" spans="1:57" ht="15">
      <c r="A1" s="323" t="s">
        <v>247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3" t="s">
        <v>228</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
      <c r="A3" s="325" t="s">
        <v>243</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t="s">
        <v>182</v>
      </c>
      <c r="C5" s="11" t="s">
        <v>182</v>
      </c>
      <c r="D5" s="11" t="s">
        <v>182</v>
      </c>
      <c r="E5" s="11" t="s">
        <v>182</v>
      </c>
      <c r="F5" s="11" t="s">
        <v>182</v>
      </c>
      <c r="G5" s="11" t="s">
        <v>182</v>
      </c>
      <c r="H5" s="11" t="s">
        <v>182</v>
      </c>
      <c r="I5" s="11" t="s">
        <v>182</v>
      </c>
      <c r="J5" s="11" t="s">
        <v>182</v>
      </c>
      <c r="K5" s="11" t="s">
        <v>182</v>
      </c>
      <c r="L5" s="11" t="s">
        <v>182</v>
      </c>
      <c r="M5" s="11" t="s">
        <v>182</v>
      </c>
      <c r="N5" s="11" t="s">
        <v>182</v>
      </c>
      <c r="O5" s="11" t="s">
        <v>182</v>
      </c>
      <c r="P5" s="11" t="s">
        <v>182</v>
      </c>
      <c r="Q5" s="11" t="s">
        <v>182</v>
      </c>
      <c r="R5" s="11" t="s">
        <v>182</v>
      </c>
      <c r="S5" s="11" t="s">
        <v>182</v>
      </c>
      <c r="T5" s="11" t="s">
        <v>182</v>
      </c>
      <c r="U5" s="11" t="s">
        <v>182</v>
      </c>
      <c r="V5" s="11" t="s">
        <v>182</v>
      </c>
      <c r="W5" s="11" t="s">
        <v>182</v>
      </c>
      <c r="X5" s="11" t="s">
        <v>182</v>
      </c>
      <c r="Y5" s="11" t="s">
        <v>182</v>
      </c>
      <c r="Z5" s="11" t="s">
        <v>182</v>
      </c>
      <c r="AA5" s="11" t="s">
        <v>182</v>
      </c>
      <c r="AB5" s="11" t="s">
        <v>182</v>
      </c>
      <c r="AC5" s="11" t="s">
        <v>182</v>
      </c>
      <c r="AD5" s="11" t="s">
        <v>182</v>
      </c>
      <c r="AE5" s="11" t="s">
        <v>182</v>
      </c>
      <c r="AF5" s="11" t="s">
        <v>182</v>
      </c>
      <c r="AG5" s="11" t="s">
        <v>182</v>
      </c>
      <c r="AH5" s="11" t="s">
        <v>182</v>
      </c>
      <c r="AI5" s="11" t="s">
        <v>182</v>
      </c>
      <c r="AJ5" s="11" t="s">
        <v>182</v>
      </c>
      <c r="AK5" s="11" t="s">
        <v>182</v>
      </c>
      <c r="AL5" s="11" t="s">
        <v>182</v>
      </c>
      <c r="AM5" s="11" t="s">
        <v>182</v>
      </c>
      <c r="AN5" s="11" t="s">
        <v>182</v>
      </c>
      <c r="AO5" s="11" t="s">
        <v>182</v>
      </c>
      <c r="AP5" s="11" t="s">
        <v>182</v>
      </c>
      <c r="AQ5" s="11" t="s">
        <v>182</v>
      </c>
      <c r="AR5" s="11" t="s">
        <v>182</v>
      </c>
      <c r="AS5" s="11" t="s">
        <v>182</v>
      </c>
      <c r="AT5" s="11" t="s">
        <v>182</v>
      </c>
      <c r="AU5" s="11" t="s">
        <v>182</v>
      </c>
      <c r="AV5" s="11" t="s">
        <v>182</v>
      </c>
      <c r="AW5" s="11" t="s">
        <v>182</v>
      </c>
      <c r="AX5" s="11" t="s">
        <v>182</v>
      </c>
      <c r="AY5" s="11" t="s">
        <v>182</v>
      </c>
      <c r="AZ5" s="11" t="s">
        <v>182</v>
      </c>
      <c r="BA5" s="11" t="s">
        <v>182</v>
      </c>
      <c r="BB5" s="11" t="s">
        <v>182</v>
      </c>
      <c r="BC5" s="11" t="s">
        <v>182</v>
      </c>
      <c r="BD5" s="11" t="s">
        <v>182</v>
      </c>
      <c r="BE5" s="11" t="s">
        <v>182</v>
      </c>
    </row>
    <row r="6" spans="1:57" s="328" customFormat="1">
      <c r="A6" s="329" t="s">
        <v>236</v>
      </c>
      <c r="B6" s="330" t="e">
        <f>SUM(#REF!,#REF!,#REF!)-#REF!</f>
        <v>#REF!</v>
      </c>
      <c r="C6" s="330" t="e">
        <f>SUM(#REF!,#REF!,#REF!)-#REF!</f>
        <v>#REF!</v>
      </c>
      <c r="D6" s="330" t="e">
        <f>SUM(#REF!,#REF!,#REF!)-#REF!</f>
        <v>#REF!</v>
      </c>
      <c r="E6" s="330" t="e">
        <f>SUM(#REF!,#REF!,#REF!)-#REF!</f>
        <v>#REF!</v>
      </c>
      <c r="F6" s="330" t="e">
        <f>SUM(#REF!,#REF!,#REF!)-#REF!</f>
        <v>#REF!</v>
      </c>
      <c r="G6" s="330" t="e">
        <f>SUM(#REF!,#REF!,#REF!)-#REF!</f>
        <v>#REF!</v>
      </c>
      <c r="H6" s="330" t="e">
        <f>SUM(#REF!,#REF!,#REF!)-#REF!</f>
        <v>#REF!</v>
      </c>
      <c r="I6" s="330" t="e">
        <f>SUM(#REF!,#REF!,#REF!)-#REF!</f>
        <v>#REF!</v>
      </c>
      <c r="J6" s="330" t="e">
        <f>SUM(#REF!,#REF!,#REF!)-#REF!</f>
        <v>#REF!</v>
      </c>
      <c r="K6" s="330" t="e">
        <f>SUM(#REF!,#REF!,#REF!)-#REF!</f>
        <v>#REF!</v>
      </c>
      <c r="L6" s="330" t="e">
        <f>SUM(#REF!,#REF!,#REF!)-#REF!</f>
        <v>#REF!</v>
      </c>
      <c r="M6" s="330" t="e">
        <f>SUM(#REF!,#REF!,#REF!)-#REF!</f>
        <v>#REF!</v>
      </c>
      <c r="N6" s="330" t="e">
        <f>SUM(#REF!,#REF!,#REF!)-#REF!</f>
        <v>#REF!</v>
      </c>
      <c r="O6" s="330" t="e">
        <f>SUM(#REF!,#REF!,#REF!)-#REF!</f>
        <v>#REF!</v>
      </c>
      <c r="P6" s="330" t="e">
        <f>SUM(#REF!,#REF!,#REF!)-#REF!</f>
        <v>#REF!</v>
      </c>
      <c r="Q6" s="330" t="e">
        <f>SUM(#REF!,#REF!,#REF!)-#REF!</f>
        <v>#REF!</v>
      </c>
      <c r="R6" s="330" t="e">
        <f>SUM(#REF!,#REF!,#REF!)-#REF!</f>
        <v>#REF!</v>
      </c>
      <c r="S6" s="330" t="e">
        <f>SUM(#REF!,#REF!,#REF!)-#REF!</f>
        <v>#REF!</v>
      </c>
      <c r="T6" s="330" t="e">
        <f>SUM(#REF!,#REF!,#REF!)-#REF!</f>
        <v>#REF!</v>
      </c>
      <c r="U6" s="330" t="e">
        <f>SUM(#REF!,#REF!,#REF!)-#REF!</f>
        <v>#REF!</v>
      </c>
      <c r="V6" s="330" t="e">
        <f>SUM(#REF!,#REF!,#REF!)-#REF!</f>
        <v>#REF!</v>
      </c>
      <c r="W6" s="330" t="e">
        <f>SUM(#REF!,#REF!,#REF!)-#REF!</f>
        <v>#REF!</v>
      </c>
      <c r="X6" s="330" t="e">
        <f>SUM(#REF!,#REF!,#REF!)-#REF!</f>
        <v>#REF!</v>
      </c>
      <c r="Y6" s="330" t="e">
        <f>SUM(#REF!,#REF!,#REF!)-#REF!</f>
        <v>#REF!</v>
      </c>
      <c r="Z6" s="330" t="e">
        <f>SUM(#REF!,#REF!,#REF!)-#REF!</f>
        <v>#REF!</v>
      </c>
      <c r="AA6" s="330" t="e">
        <f>SUM(#REF!,#REF!,#REF!)-#REF!</f>
        <v>#REF!</v>
      </c>
      <c r="AB6" s="330" t="e">
        <f>SUM(#REF!,#REF!,#REF!)-#REF!</f>
        <v>#REF!</v>
      </c>
      <c r="AC6" s="330" t="e">
        <f>SUM(#REF!,#REF!,#REF!)-#REF!</f>
        <v>#REF!</v>
      </c>
      <c r="AD6" s="330" t="e">
        <f>SUM(#REF!,#REF!,#REF!)-#REF!</f>
        <v>#REF!</v>
      </c>
      <c r="AE6" s="330" t="e">
        <f>SUM(#REF!,#REF!,#REF!)-#REF!</f>
        <v>#REF!</v>
      </c>
      <c r="AF6" s="330" t="e">
        <f>SUM(#REF!,#REF!,#REF!)-#REF!</f>
        <v>#REF!</v>
      </c>
      <c r="AG6" s="330" t="e">
        <f>SUM(#REF!,#REF!,#REF!)-#REF!</f>
        <v>#REF!</v>
      </c>
      <c r="AH6" s="330" t="e">
        <f>SUM(#REF!,#REF!,#REF!)-#REF!</f>
        <v>#REF!</v>
      </c>
      <c r="AI6" s="330" t="e">
        <f>SUM(#REF!,#REF!,#REF!)-#REF!</f>
        <v>#REF!</v>
      </c>
      <c r="AJ6" s="330" t="e">
        <f>SUM(#REF!,#REF!,#REF!)-#REF!</f>
        <v>#REF!</v>
      </c>
      <c r="AK6" s="330" t="e">
        <f>SUM(#REF!,#REF!,#REF!)-#REF!</f>
        <v>#REF!</v>
      </c>
      <c r="AL6" s="330" t="e">
        <f>SUM(#REF!,#REF!,#REF!)-#REF!</f>
        <v>#REF!</v>
      </c>
      <c r="AM6" s="330" t="e">
        <f>SUM(#REF!,#REF!,#REF!)-#REF!</f>
        <v>#REF!</v>
      </c>
      <c r="AN6" s="330" t="e">
        <f>SUM(#REF!,#REF!,#REF!)-#REF!</f>
        <v>#REF!</v>
      </c>
      <c r="AO6" s="330" t="e">
        <f>SUM(#REF!,#REF!,#REF!)-#REF!</f>
        <v>#REF!</v>
      </c>
      <c r="AP6" s="330" t="e">
        <f>SUM(#REF!,#REF!,#REF!)-#REF!</f>
        <v>#REF!</v>
      </c>
      <c r="AQ6" s="330" t="e">
        <f>SUM(#REF!,#REF!,#REF!)-#REF!</f>
        <v>#REF!</v>
      </c>
      <c r="AR6" s="330" t="e">
        <f>SUM(#REF!,#REF!,#REF!)-#REF!</f>
        <v>#REF!</v>
      </c>
      <c r="AS6" s="330" t="e">
        <f>SUM(#REF!,#REF!,#REF!)-#REF!</f>
        <v>#REF!</v>
      </c>
      <c r="AT6" s="330" t="e">
        <f>SUM(#REF!,#REF!,#REF!)-#REF!</f>
        <v>#REF!</v>
      </c>
      <c r="AU6" s="330" t="e">
        <f>SUM(#REF!,#REF!,#REF!)-#REF!</f>
        <v>#REF!</v>
      </c>
      <c r="AV6" s="330" t="e">
        <f>SUM(#REF!,#REF!,#REF!)-#REF!</f>
        <v>#REF!</v>
      </c>
      <c r="AW6" s="330" t="e">
        <f>SUM(#REF!,#REF!,#REF!)-#REF!</f>
        <v>#REF!</v>
      </c>
      <c r="AX6" s="330" t="e">
        <f>SUM(#REF!,#REF!,#REF!)-#REF!</f>
        <v>#REF!</v>
      </c>
      <c r="AY6" s="330" t="e">
        <f>SUM(#REF!,#REF!,#REF!)-#REF!</f>
        <v>#REF!</v>
      </c>
      <c r="AZ6" s="330" t="e">
        <f>SUM(#REF!,#REF!,#REF!)-#REF!</f>
        <v>#REF!</v>
      </c>
      <c r="BA6" s="330" t="e">
        <f>SUM(#REF!,#REF!,#REF!)-#REF!</f>
        <v>#REF!</v>
      </c>
      <c r="BB6" s="330" t="e">
        <f>SUM(#REF!,#REF!,#REF!)-#REF!</f>
        <v>#REF!</v>
      </c>
      <c r="BC6" s="330" t="e">
        <f>SUM(#REF!,#REF!,#REF!)-#REF!</f>
        <v>#REF!</v>
      </c>
      <c r="BD6" s="330" t="e">
        <f>SUM(#REF!,#REF!,#REF!)-#REF!</f>
        <v>#REF!</v>
      </c>
      <c r="BE6" s="330" t="e">
        <f>SUM(#REF!,#REF!,#REF!)-#REF!</f>
        <v>#REF!</v>
      </c>
    </row>
    <row r="7" spans="1:57" s="328" customFormat="1">
      <c r="A7" s="332" t="s">
        <v>113</v>
      </c>
      <c r="B7" s="331" t="e">
        <f>SUM(#REF!)-#REF!</f>
        <v>#REF!</v>
      </c>
      <c r="C7" s="331" t="e">
        <f>SUM(#REF!)-#REF!</f>
        <v>#REF!</v>
      </c>
      <c r="D7" s="331" t="e">
        <f>SUM(#REF!)-#REF!</f>
        <v>#REF!</v>
      </c>
      <c r="E7" s="331" t="e">
        <f>SUM(#REF!)-#REF!</f>
        <v>#REF!</v>
      </c>
      <c r="F7" s="331" t="e">
        <f>SUM(#REF!)-#REF!</f>
        <v>#REF!</v>
      </c>
      <c r="G7" s="331" t="e">
        <f>SUM(#REF!)-#REF!</f>
        <v>#REF!</v>
      </c>
      <c r="H7" s="331" t="e">
        <f>SUM(#REF!)-#REF!</f>
        <v>#REF!</v>
      </c>
      <c r="I7" s="331" t="e">
        <f>SUM(#REF!)-#REF!</f>
        <v>#REF!</v>
      </c>
      <c r="J7" s="331" t="e">
        <f>SUM(#REF!)-#REF!</f>
        <v>#REF!</v>
      </c>
      <c r="K7" s="331" t="e">
        <f>SUM(#REF!)-#REF!</f>
        <v>#REF!</v>
      </c>
      <c r="L7" s="331" t="e">
        <f>SUM(#REF!)-#REF!</f>
        <v>#REF!</v>
      </c>
      <c r="M7" s="331" t="e">
        <f>SUM(#REF!)-#REF!</f>
        <v>#REF!</v>
      </c>
      <c r="N7" s="331" t="e">
        <f>SUM(#REF!)-#REF!</f>
        <v>#REF!</v>
      </c>
      <c r="O7" s="331" t="e">
        <f>SUM(#REF!)-#REF!</f>
        <v>#REF!</v>
      </c>
      <c r="P7" s="331" t="e">
        <f>SUM(#REF!)-#REF!</f>
        <v>#REF!</v>
      </c>
      <c r="Q7" s="331" t="e">
        <f>SUM(#REF!)-#REF!</f>
        <v>#REF!</v>
      </c>
      <c r="R7" s="331" t="e">
        <f>SUM(#REF!)-#REF!</f>
        <v>#REF!</v>
      </c>
      <c r="S7" s="331" t="e">
        <f>SUM(#REF!)-#REF!</f>
        <v>#REF!</v>
      </c>
      <c r="T7" s="331" t="e">
        <f>SUM(#REF!)-#REF!</f>
        <v>#REF!</v>
      </c>
      <c r="U7" s="331" t="e">
        <f>SUM(#REF!)-#REF!</f>
        <v>#REF!</v>
      </c>
      <c r="V7" s="331" t="e">
        <f>SUM(#REF!)-#REF!</f>
        <v>#REF!</v>
      </c>
      <c r="W7" s="331" t="e">
        <f>SUM(#REF!)-#REF!</f>
        <v>#REF!</v>
      </c>
      <c r="X7" s="331" t="e">
        <f>SUM(#REF!)-#REF!</f>
        <v>#REF!</v>
      </c>
      <c r="Y7" s="331" t="e">
        <f>SUM(#REF!)-#REF!</f>
        <v>#REF!</v>
      </c>
      <c r="Z7" s="331" t="e">
        <f>SUM(#REF!)-#REF!</f>
        <v>#REF!</v>
      </c>
      <c r="AA7" s="331" t="e">
        <f>SUM(#REF!)-#REF!</f>
        <v>#REF!</v>
      </c>
      <c r="AB7" s="331" t="e">
        <f>SUM(#REF!)-#REF!</f>
        <v>#REF!</v>
      </c>
      <c r="AC7" s="331" t="e">
        <f>SUM(#REF!)-#REF!</f>
        <v>#REF!</v>
      </c>
      <c r="AD7" s="331" t="e">
        <f>SUM(#REF!)-#REF!</f>
        <v>#REF!</v>
      </c>
      <c r="AE7" s="331" t="e">
        <f>SUM(#REF!)-#REF!</f>
        <v>#REF!</v>
      </c>
      <c r="AF7" s="331" t="e">
        <f>SUM(#REF!)-#REF!</f>
        <v>#REF!</v>
      </c>
      <c r="AG7" s="331" t="e">
        <f>SUM(#REF!)-#REF!</f>
        <v>#REF!</v>
      </c>
      <c r="AH7" s="331" t="e">
        <f>SUM(#REF!)-#REF!</f>
        <v>#REF!</v>
      </c>
      <c r="AI7" s="331" t="e">
        <f>SUM(#REF!)-#REF!</f>
        <v>#REF!</v>
      </c>
      <c r="AJ7" s="331" t="e">
        <f>SUM(#REF!)-#REF!</f>
        <v>#REF!</v>
      </c>
      <c r="AK7" s="331" t="e">
        <f>SUM(#REF!)-#REF!</f>
        <v>#REF!</v>
      </c>
      <c r="AL7" s="331" t="e">
        <f>SUM(#REF!)-#REF!</f>
        <v>#REF!</v>
      </c>
      <c r="AM7" s="331" t="e">
        <f>SUM(#REF!)-#REF!</f>
        <v>#REF!</v>
      </c>
      <c r="AN7" s="331" t="e">
        <f>SUM(#REF!)-#REF!</f>
        <v>#REF!</v>
      </c>
      <c r="AO7" s="331" t="e">
        <f>SUM(#REF!)-#REF!</f>
        <v>#REF!</v>
      </c>
      <c r="AP7" s="331" t="e">
        <f>SUM(#REF!)-#REF!</f>
        <v>#REF!</v>
      </c>
      <c r="AQ7" s="331" t="e">
        <f>SUM(#REF!)-#REF!</f>
        <v>#REF!</v>
      </c>
      <c r="AR7" s="331" t="e">
        <f>SUM(#REF!)-#REF!</f>
        <v>#REF!</v>
      </c>
      <c r="AS7" s="331" t="e">
        <f>SUM(#REF!)-#REF!</f>
        <v>#REF!</v>
      </c>
      <c r="AT7" s="331" t="e">
        <f>SUM(#REF!)-#REF!</f>
        <v>#REF!</v>
      </c>
      <c r="AU7" s="331" t="e">
        <f>SUM(#REF!)-#REF!</f>
        <v>#REF!</v>
      </c>
      <c r="AV7" s="331" t="e">
        <f>SUM(#REF!)-#REF!</f>
        <v>#REF!</v>
      </c>
      <c r="AW7" s="331" t="e">
        <f>SUM(#REF!)-#REF!</f>
        <v>#REF!</v>
      </c>
      <c r="AX7" s="331" t="e">
        <f>SUM(#REF!)-#REF!</f>
        <v>#REF!</v>
      </c>
      <c r="AY7" s="331" t="e">
        <f>SUM(#REF!)-#REF!</f>
        <v>#REF!</v>
      </c>
      <c r="AZ7" s="331" t="e">
        <f>SUM(#REF!)-#REF!</f>
        <v>#REF!</v>
      </c>
      <c r="BA7" s="331" t="e">
        <f>SUM(#REF!)-#REF!</f>
        <v>#REF!</v>
      </c>
      <c r="BB7" s="331" t="e">
        <f>SUM(#REF!)-#REF!</f>
        <v>#REF!</v>
      </c>
      <c r="BC7" s="331" t="e">
        <f>SUM(#REF!)-#REF!</f>
        <v>#REF!</v>
      </c>
      <c r="BD7" s="331" t="e">
        <f>SUM(#REF!)-#REF!</f>
        <v>#REF!</v>
      </c>
      <c r="BE7" s="331" t="e">
        <f>SUM(#REF!)-#REF!</f>
        <v>#REF!</v>
      </c>
    </row>
    <row r="8" spans="1:57" s="328" customFormat="1">
      <c r="A8" s="332" t="s">
        <v>117</v>
      </c>
      <c r="B8" s="331" t="e">
        <f>SUM(#REF!)-#REF!</f>
        <v>#REF!</v>
      </c>
      <c r="C8" s="331" t="e">
        <f>SUM(#REF!)-#REF!</f>
        <v>#REF!</v>
      </c>
      <c r="D8" s="331" t="e">
        <f>SUM(#REF!)-#REF!</f>
        <v>#REF!</v>
      </c>
      <c r="E8" s="331" t="e">
        <f>SUM(#REF!)-#REF!</f>
        <v>#REF!</v>
      </c>
      <c r="F8" s="331" t="e">
        <f>SUM(#REF!)-#REF!</f>
        <v>#REF!</v>
      </c>
      <c r="G8" s="331" t="e">
        <f>SUM(#REF!)-#REF!</f>
        <v>#REF!</v>
      </c>
      <c r="H8" s="331" t="e">
        <f>SUM(#REF!)-#REF!</f>
        <v>#REF!</v>
      </c>
      <c r="I8" s="331" t="e">
        <f>SUM(#REF!)-#REF!</f>
        <v>#REF!</v>
      </c>
      <c r="J8" s="331" t="e">
        <f>SUM(#REF!)-#REF!</f>
        <v>#REF!</v>
      </c>
      <c r="K8" s="331" t="e">
        <f>SUM(#REF!)-#REF!</f>
        <v>#REF!</v>
      </c>
      <c r="L8" s="331" t="e">
        <f>SUM(#REF!)-#REF!</f>
        <v>#REF!</v>
      </c>
      <c r="M8" s="331" t="e">
        <f>SUM(#REF!)-#REF!</f>
        <v>#REF!</v>
      </c>
      <c r="N8" s="331" t="e">
        <f>SUM(#REF!)-#REF!</f>
        <v>#REF!</v>
      </c>
      <c r="O8" s="331" t="e">
        <f>SUM(#REF!)-#REF!</f>
        <v>#REF!</v>
      </c>
      <c r="P8" s="331" t="e">
        <f>SUM(#REF!)-#REF!</f>
        <v>#REF!</v>
      </c>
      <c r="Q8" s="331" t="e">
        <f>SUM(#REF!)-#REF!</f>
        <v>#REF!</v>
      </c>
      <c r="R8" s="331" t="e">
        <f>SUM(#REF!)-#REF!</f>
        <v>#REF!</v>
      </c>
      <c r="S8" s="331" t="e">
        <f>SUM(#REF!)-#REF!</f>
        <v>#REF!</v>
      </c>
      <c r="T8" s="331" t="e">
        <f>SUM(#REF!)-#REF!</f>
        <v>#REF!</v>
      </c>
      <c r="U8" s="331" t="e">
        <f>SUM(#REF!)-#REF!</f>
        <v>#REF!</v>
      </c>
      <c r="V8" s="331" t="e">
        <f>SUM(#REF!)-#REF!</f>
        <v>#REF!</v>
      </c>
      <c r="W8" s="331" t="e">
        <f>SUM(#REF!)-#REF!</f>
        <v>#REF!</v>
      </c>
      <c r="X8" s="331" t="e">
        <f>SUM(#REF!)-#REF!</f>
        <v>#REF!</v>
      </c>
      <c r="Y8" s="331" t="e">
        <f>SUM(#REF!)-#REF!</f>
        <v>#REF!</v>
      </c>
      <c r="Z8" s="331" t="e">
        <f>SUM(#REF!)-#REF!</f>
        <v>#REF!</v>
      </c>
      <c r="AA8" s="331" t="e">
        <f>SUM(#REF!)-#REF!</f>
        <v>#REF!</v>
      </c>
      <c r="AB8" s="331" t="e">
        <f>SUM(#REF!)-#REF!</f>
        <v>#REF!</v>
      </c>
      <c r="AC8" s="331" t="e">
        <f>SUM(#REF!)-#REF!</f>
        <v>#REF!</v>
      </c>
      <c r="AD8" s="331" t="e">
        <f>SUM(#REF!)-#REF!</f>
        <v>#REF!</v>
      </c>
      <c r="AE8" s="331" t="e">
        <f>SUM(#REF!)-#REF!</f>
        <v>#REF!</v>
      </c>
      <c r="AF8" s="331" t="e">
        <f>SUM(#REF!)-#REF!</f>
        <v>#REF!</v>
      </c>
      <c r="AG8" s="331" t="e">
        <f>SUM(#REF!)-#REF!</f>
        <v>#REF!</v>
      </c>
      <c r="AH8" s="331" t="e">
        <f>SUM(#REF!)-#REF!</f>
        <v>#REF!</v>
      </c>
      <c r="AI8" s="331" t="e">
        <f>SUM(#REF!)-#REF!</f>
        <v>#REF!</v>
      </c>
      <c r="AJ8" s="331" t="e">
        <f>SUM(#REF!)-#REF!</f>
        <v>#REF!</v>
      </c>
      <c r="AK8" s="331" t="e">
        <f>SUM(#REF!)-#REF!</f>
        <v>#REF!</v>
      </c>
      <c r="AL8" s="331" t="e">
        <f>SUM(#REF!)-#REF!</f>
        <v>#REF!</v>
      </c>
      <c r="AM8" s="331" t="e">
        <f>SUM(#REF!)-#REF!</f>
        <v>#REF!</v>
      </c>
      <c r="AN8" s="331" t="e">
        <f>SUM(#REF!)-#REF!</f>
        <v>#REF!</v>
      </c>
      <c r="AO8" s="331" t="e">
        <f>SUM(#REF!)-#REF!</f>
        <v>#REF!</v>
      </c>
      <c r="AP8" s="331" t="e">
        <f>SUM(#REF!)-#REF!</f>
        <v>#REF!</v>
      </c>
      <c r="AQ8" s="331" t="e">
        <f>SUM(#REF!)-#REF!</f>
        <v>#REF!</v>
      </c>
      <c r="AR8" s="331" t="e">
        <f>SUM(#REF!)-#REF!</f>
        <v>#REF!</v>
      </c>
      <c r="AS8" s="331" t="e">
        <f>SUM(#REF!)-#REF!</f>
        <v>#REF!</v>
      </c>
      <c r="AT8" s="331" t="e">
        <f>SUM(#REF!)-#REF!</f>
        <v>#REF!</v>
      </c>
      <c r="AU8" s="331" t="e">
        <f>SUM(#REF!)-#REF!</f>
        <v>#REF!</v>
      </c>
      <c r="AV8" s="331" t="e">
        <f>SUM(#REF!)-#REF!</f>
        <v>#REF!</v>
      </c>
      <c r="AW8" s="331" t="e">
        <f>SUM(#REF!)-#REF!</f>
        <v>#REF!</v>
      </c>
      <c r="AX8" s="331" t="e">
        <f>SUM(#REF!)-#REF!</f>
        <v>#REF!</v>
      </c>
      <c r="AY8" s="331" t="e">
        <f>SUM(#REF!)-#REF!</f>
        <v>#REF!</v>
      </c>
      <c r="AZ8" s="331" t="e">
        <f>SUM(#REF!)-#REF!</f>
        <v>#REF!</v>
      </c>
      <c r="BA8" s="331" t="e">
        <f>SUM(#REF!)-#REF!</f>
        <v>#REF!</v>
      </c>
      <c r="BB8" s="331" t="e">
        <f>SUM(#REF!)-#REF!</f>
        <v>#REF!</v>
      </c>
      <c r="BC8" s="331" t="e">
        <f>SUM(#REF!)-#REF!</f>
        <v>#REF!</v>
      </c>
      <c r="BD8" s="331" t="e">
        <f>SUM(#REF!)-#REF!</f>
        <v>#REF!</v>
      </c>
      <c r="BE8" s="331" t="e">
        <f>SUM(#REF!)-#REF!</f>
        <v>#REF!</v>
      </c>
    </row>
    <row r="9" spans="1:57" s="328" customFormat="1">
      <c r="A9" s="332" t="s">
        <v>182</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row>
    <row r="10" spans="1:57" s="328" customFormat="1">
      <c r="A10" s="329" t="s">
        <v>237</v>
      </c>
      <c r="B10" s="330" t="e">
        <f>SUM(#REF!,#REF!,#REF!)-#REF!</f>
        <v>#REF!</v>
      </c>
      <c r="C10" s="330" t="e">
        <f>SUM(#REF!,#REF!,#REF!)-#REF!</f>
        <v>#REF!</v>
      </c>
      <c r="D10" s="330" t="e">
        <f>SUM(#REF!,#REF!,#REF!)-#REF!</f>
        <v>#REF!</v>
      </c>
      <c r="E10" s="330" t="e">
        <f>SUM(#REF!,#REF!,#REF!)-#REF!</f>
        <v>#REF!</v>
      </c>
      <c r="F10" s="330" t="e">
        <f>SUM(#REF!,#REF!,#REF!)-#REF!</f>
        <v>#REF!</v>
      </c>
      <c r="G10" s="330" t="e">
        <f>SUM(#REF!,#REF!,#REF!)-#REF!</f>
        <v>#REF!</v>
      </c>
      <c r="H10" s="330" t="e">
        <f>SUM(#REF!,#REF!,#REF!)-#REF!</f>
        <v>#REF!</v>
      </c>
      <c r="I10" s="330" t="e">
        <f>SUM(#REF!,#REF!,#REF!)-#REF!</f>
        <v>#REF!</v>
      </c>
      <c r="J10" s="330" t="e">
        <f>SUM(#REF!,#REF!,#REF!)-#REF!</f>
        <v>#REF!</v>
      </c>
      <c r="K10" s="330" t="e">
        <f>SUM(#REF!,#REF!,#REF!)-#REF!</f>
        <v>#REF!</v>
      </c>
      <c r="L10" s="330" t="e">
        <f>SUM(#REF!,#REF!,#REF!)-#REF!</f>
        <v>#REF!</v>
      </c>
      <c r="M10" s="330" t="e">
        <f>SUM(#REF!,#REF!,#REF!)-#REF!</f>
        <v>#REF!</v>
      </c>
      <c r="N10" s="330" t="e">
        <f>SUM(#REF!,#REF!,#REF!)-#REF!</f>
        <v>#REF!</v>
      </c>
      <c r="O10" s="330" t="e">
        <f>SUM(#REF!,#REF!,#REF!)-#REF!</f>
        <v>#REF!</v>
      </c>
      <c r="P10" s="330" t="e">
        <f>SUM(#REF!,#REF!,#REF!)-#REF!</f>
        <v>#REF!</v>
      </c>
      <c r="Q10" s="330" t="e">
        <f>SUM(#REF!,#REF!,#REF!)-#REF!</f>
        <v>#REF!</v>
      </c>
      <c r="R10" s="330" t="e">
        <f>SUM(#REF!,#REF!,#REF!)-#REF!</f>
        <v>#REF!</v>
      </c>
      <c r="S10" s="330" t="e">
        <f>SUM(#REF!,#REF!,#REF!)-#REF!</f>
        <v>#REF!</v>
      </c>
      <c r="T10" s="330" t="e">
        <f>SUM(#REF!,#REF!,#REF!)-#REF!</f>
        <v>#REF!</v>
      </c>
      <c r="U10" s="330" t="e">
        <f>SUM(#REF!,#REF!,#REF!)-#REF!</f>
        <v>#REF!</v>
      </c>
      <c r="V10" s="330" t="e">
        <f>SUM(#REF!,#REF!,#REF!)-#REF!</f>
        <v>#REF!</v>
      </c>
      <c r="W10" s="330" t="e">
        <f>SUM(#REF!,#REF!,#REF!)-#REF!</f>
        <v>#REF!</v>
      </c>
      <c r="X10" s="330" t="e">
        <f>SUM(#REF!,#REF!,#REF!)-#REF!</f>
        <v>#REF!</v>
      </c>
      <c r="Y10" s="330" t="e">
        <f>SUM(#REF!,#REF!,#REF!)-#REF!</f>
        <v>#REF!</v>
      </c>
      <c r="Z10" s="330" t="e">
        <f>SUM(#REF!,#REF!,#REF!)-#REF!</f>
        <v>#REF!</v>
      </c>
      <c r="AA10" s="330" t="e">
        <f>SUM(#REF!,#REF!,#REF!)-#REF!</f>
        <v>#REF!</v>
      </c>
      <c r="AB10" s="330" t="e">
        <f>SUM(#REF!,#REF!,#REF!)-#REF!</f>
        <v>#REF!</v>
      </c>
      <c r="AC10" s="330" t="e">
        <f>SUM(#REF!,#REF!,#REF!)-#REF!</f>
        <v>#REF!</v>
      </c>
      <c r="AD10" s="330" t="e">
        <f>SUM(#REF!,#REF!,#REF!)-#REF!</f>
        <v>#REF!</v>
      </c>
      <c r="AE10" s="330" t="e">
        <f>SUM(#REF!,#REF!,#REF!)-#REF!</f>
        <v>#REF!</v>
      </c>
      <c r="AF10" s="330" t="e">
        <f>SUM(#REF!,#REF!,#REF!)-#REF!</f>
        <v>#REF!</v>
      </c>
      <c r="AG10" s="330" t="e">
        <f>SUM(#REF!,#REF!,#REF!)-#REF!</f>
        <v>#REF!</v>
      </c>
      <c r="AH10" s="330" t="e">
        <f>SUM(#REF!,#REF!,#REF!)-#REF!</f>
        <v>#REF!</v>
      </c>
      <c r="AI10" s="330" t="e">
        <f>SUM(#REF!,#REF!,#REF!)-#REF!</f>
        <v>#REF!</v>
      </c>
      <c r="AJ10" s="330" t="e">
        <f>SUM(#REF!,#REF!,#REF!)-#REF!</f>
        <v>#REF!</v>
      </c>
      <c r="AK10" s="330" t="e">
        <f>SUM(#REF!,#REF!,#REF!)-#REF!</f>
        <v>#REF!</v>
      </c>
      <c r="AL10" s="330" t="e">
        <f>SUM(#REF!,#REF!,#REF!)-#REF!</f>
        <v>#REF!</v>
      </c>
      <c r="AM10" s="330" t="e">
        <f>SUM(#REF!,#REF!,#REF!)-#REF!</f>
        <v>#REF!</v>
      </c>
      <c r="AN10" s="330" t="e">
        <f>SUM(#REF!,#REF!,#REF!)-#REF!</f>
        <v>#REF!</v>
      </c>
      <c r="AO10" s="330" t="e">
        <f>SUM(#REF!,#REF!,#REF!)-#REF!</f>
        <v>#REF!</v>
      </c>
      <c r="AP10" s="330" t="e">
        <f>SUM(#REF!,#REF!,#REF!)-#REF!</f>
        <v>#REF!</v>
      </c>
      <c r="AQ10" s="330" t="e">
        <f>SUM(#REF!,#REF!,#REF!)-#REF!</f>
        <v>#REF!</v>
      </c>
      <c r="AR10" s="330" t="e">
        <f>SUM(#REF!,#REF!,#REF!)-#REF!</f>
        <v>#REF!</v>
      </c>
      <c r="AS10" s="330" t="e">
        <f>SUM(#REF!,#REF!,#REF!)-#REF!</f>
        <v>#REF!</v>
      </c>
      <c r="AT10" s="330" t="e">
        <f>SUM(#REF!,#REF!,#REF!)-#REF!</f>
        <v>#REF!</v>
      </c>
      <c r="AU10" s="330" t="e">
        <f>SUM(#REF!,#REF!,#REF!)-#REF!</f>
        <v>#REF!</v>
      </c>
      <c r="AV10" s="330" t="e">
        <f>SUM(#REF!,#REF!,#REF!)-#REF!</f>
        <v>#REF!</v>
      </c>
      <c r="AW10" s="330" t="e">
        <f>SUM(#REF!,#REF!,#REF!)-#REF!</f>
        <v>#REF!</v>
      </c>
      <c r="AX10" s="330" t="e">
        <f>SUM(#REF!,#REF!,#REF!)-#REF!</f>
        <v>#REF!</v>
      </c>
      <c r="AY10" s="330" t="e">
        <f>SUM(#REF!,#REF!,#REF!)-#REF!</f>
        <v>#REF!</v>
      </c>
      <c r="AZ10" s="330" t="e">
        <f>SUM(#REF!,#REF!,#REF!)-#REF!</f>
        <v>#REF!</v>
      </c>
      <c r="BA10" s="330" t="e">
        <f>SUM(#REF!,#REF!,#REF!)-#REF!</f>
        <v>#REF!</v>
      </c>
      <c r="BB10" s="330" t="e">
        <f>SUM(#REF!,#REF!,#REF!)-#REF!</f>
        <v>#REF!</v>
      </c>
      <c r="BC10" s="330" t="e">
        <f>SUM(#REF!,#REF!,#REF!)-#REF!</f>
        <v>#REF!</v>
      </c>
      <c r="BD10" s="330" t="e">
        <f>SUM(#REF!,#REF!,#REF!)-#REF!</f>
        <v>#REF!</v>
      </c>
      <c r="BE10" s="330" t="e">
        <f>SUM(#REF!,#REF!,#REF!)-#REF!</f>
        <v>#REF!</v>
      </c>
    </row>
    <row r="11" spans="1:57" s="328" customFormat="1">
      <c r="A11" s="332" t="s">
        <v>113</v>
      </c>
      <c r="B11" s="331" t="e">
        <f>SUM(#REF!)-#REF!</f>
        <v>#REF!</v>
      </c>
      <c r="C11" s="331" t="e">
        <f>SUM(#REF!)-#REF!</f>
        <v>#REF!</v>
      </c>
      <c r="D11" s="331" t="e">
        <f>SUM(#REF!)-#REF!</f>
        <v>#REF!</v>
      </c>
      <c r="E11" s="331" t="e">
        <f>SUM(#REF!)-#REF!</f>
        <v>#REF!</v>
      </c>
      <c r="F11" s="331" t="e">
        <f>SUM(#REF!)-#REF!</f>
        <v>#REF!</v>
      </c>
      <c r="G11" s="331" t="e">
        <f>SUM(#REF!)-#REF!</f>
        <v>#REF!</v>
      </c>
      <c r="H11" s="331" t="e">
        <f>SUM(#REF!)-#REF!</f>
        <v>#REF!</v>
      </c>
      <c r="I11" s="331" t="e">
        <f>SUM(#REF!)-#REF!</f>
        <v>#REF!</v>
      </c>
      <c r="J11" s="331" t="e">
        <f>SUM(#REF!)-#REF!</f>
        <v>#REF!</v>
      </c>
      <c r="K11" s="331" t="e">
        <f>SUM(#REF!)-#REF!</f>
        <v>#REF!</v>
      </c>
      <c r="L11" s="331" t="e">
        <f>SUM(#REF!)-#REF!</f>
        <v>#REF!</v>
      </c>
      <c r="M11" s="331" t="e">
        <f>SUM(#REF!)-#REF!</f>
        <v>#REF!</v>
      </c>
      <c r="N11" s="331" t="e">
        <f>SUM(#REF!)-#REF!</f>
        <v>#REF!</v>
      </c>
      <c r="O11" s="331" t="e">
        <f>SUM(#REF!)-#REF!</f>
        <v>#REF!</v>
      </c>
      <c r="P11" s="331" t="e">
        <f>SUM(#REF!)-#REF!</f>
        <v>#REF!</v>
      </c>
      <c r="Q11" s="331" t="e">
        <f>SUM(#REF!)-#REF!</f>
        <v>#REF!</v>
      </c>
      <c r="R11" s="331" t="e">
        <f>SUM(#REF!)-#REF!</f>
        <v>#REF!</v>
      </c>
      <c r="S11" s="331" t="e">
        <f>SUM(#REF!)-#REF!</f>
        <v>#REF!</v>
      </c>
      <c r="T11" s="331" t="e">
        <f>SUM(#REF!)-#REF!</f>
        <v>#REF!</v>
      </c>
      <c r="U11" s="331" t="e">
        <f>SUM(#REF!)-#REF!</f>
        <v>#REF!</v>
      </c>
      <c r="V11" s="331" t="e">
        <f>SUM(#REF!)-#REF!</f>
        <v>#REF!</v>
      </c>
      <c r="W11" s="331" t="e">
        <f>SUM(#REF!)-#REF!</f>
        <v>#REF!</v>
      </c>
      <c r="X11" s="331" t="e">
        <f>SUM(#REF!)-#REF!</f>
        <v>#REF!</v>
      </c>
      <c r="Y11" s="331" t="e">
        <f>SUM(#REF!)-#REF!</f>
        <v>#REF!</v>
      </c>
      <c r="Z11" s="331" t="e">
        <f>SUM(#REF!)-#REF!</f>
        <v>#REF!</v>
      </c>
      <c r="AA11" s="331" t="e">
        <f>SUM(#REF!)-#REF!</f>
        <v>#REF!</v>
      </c>
      <c r="AB11" s="331" t="e">
        <f>SUM(#REF!)-#REF!</f>
        <v>#REF!</v>
      </c>
      <c r="AC11" s="331" t="e">
        <f>SUM(#REF!)-#REF!</f>
        <v>#REF!</v>
      </c>
      <c r="AD11" s="331" t="e">
        <f>SUM(#REF!)-#REF!</f>
        <v>#REF!</v>
      </c>
      <c r="AE11" s="331" t="e">
        <f>SUM(#REF!)-#REF!</f>
        <v>#REF!</v>
      </c>
      <c r="AF11" s="331" t="e">
        <f>SUM(#REF!)-#REF!</f>
        <v>#REF!</v>
      </c>
      <c r="AG11" s="331" t="e">
        <f>SUM(#REF!)-#REF!</f>
        <v>#REF!</v>
      </c>
      <c r="AH11" s="331" t="e">
        <f>SUM(#REF!)-#REF!</f>
        <v>#REF!</v>
      </c>
      <c r="AI11" s="331" t="e">
        <f>SUM(#REF!)-#REF!</f>
        <v>#REF!</v>
      </c>
      <c r="AJ11" s="331" t="e">
        <f>SUM(#REF!)-#REF!</f>
        <v>#REF!</v>
      </c>
      <c r="AK11" s="331" t="e">
        <f>SUM(#REF!)-#REF!</f>
        <v>#REF!</v>
      </c>
      <c r="AL11" s="331" t="e">
        <f>SUM(#REF!)-#REF!</f>
        <v>#REF!</v>
      </c>
      <c r="AM11" s="331" t="e">
        <f>SUM(#REF!)-#REF!</f>
        <v>#REF!</v>
      </c>
      <c r="AN11" s="331" t="e">
        <f>SUM(#REF!)-#REF!</f>
        <v>#REF!</v>
      </c>
      <c r="AO11" s="331" t="e">
        <f>SUM(#REF!)-#REF!</f>
        <v>#REF!</v>
      </c>
      <c r="AP11" s="331" t="e">
        <f>SUM(#REF!)-#REF!</f>
        <v>#REF!</v>
      </c>
      <c r="AQ11" s="331" t="e">
        <f>SUM(#REF!)-#REF!</f>
        <v>#REF!</v>
      </c>
      <c r="AR11" s="331" t="e">
        <f>SUM(#REF!)-#REF!</f>
        <v>#REF!</v>
      </c>
      <c r="AS11" s="331" t="e">
        <f>SUM(#REF!)-#REF!</f>
        <v>#REF!</v>
      </c>
      <c r="AT11" s="331" t="e">
        <f>SUM(#REF!)-#REF!</f>
        <v>#REF!</v>
      </c>
      <c r="AU11" s="331" t="e">
        <f>SUM(#REF!)-#REF!</f>
        <v>#REF!</v>
      </c>
      <c r="AV11" s="331" t="e">
        <f>SUM(#REF!)-#REF!</f>
        <v>#REF!</v>
      </c>
      <c r="AW11" s="331" t="e">
        <f>SUM(#REF!)-#REF!</f>
        <v>#REF!</v>
      </c>
      <c r="AX11" s="331" t="e">
        <f>SUM(#REF!)-#REF!</f>
        <v>#REF!</v>
      </c>
      <c r="AY11" s="331" t="e">
        <f>SUM(#REF!)-#REF!</f>
        <v>#REF!</v>
      </c>
      <c r="AZ11" s="331" t="e">
        <f>SUM(#REF!)-#REF!</f>
        <v>#REF!</v>
      </c>
      <c r="BA11" s="331" t="e">
        <f>SUM(#REF!)-#REF!</f>
        <v>#REF!</v>
      </c>
      <c r="BB11" s="331" t="e">
        <f>SUM(#REF!)-#REF!</f>
        <v>#REF!</v>
      </c>
      <c r="BC11" s="331" t="e">
        <f>SUM(#REF!)-#REF!</f>
        <v>#REF!</v>
      </c>
      <c r="BD11" s="331" t="e">
        <f>SUM(#REF!)-#REF!</f>
        <v>#REF!</v>
      </c>
      <c r="BE11" s="331" t="e">
        <f>SUM(#REF!)-#REF!</f>
        <v>#REF!</v>
      </c>
    </row>
    <row r="12" spans="1:57" s="328" customFormat="1">
      <c r="A12" s="332" t="s">
        <v>117</v>
      </c>
      <c r="B12" s="331" t="e">
        <f>SUM(#REF!)-#REF!</f>
        <v>#REF!</v>
      </c>
      <c r="C12" s="331" t="e">
        <f>SUM(#REF!)-#REF!</f>
        <v>#REF!</v>
      </c>
      <c r="D12" s="331" t="e">
        <f>SUM(#REF!)-#REF!</f>
        <v>#REF!</v>
      </c>
      <c r="E12" s="331" t="e">
        <f>SUM(#REF!)-#REF!</f>
        <v>#REF!</v>
      </c>
      <c r="F12" s="331" t="e">
        <f>SUM(#REF!)-#REF!</f>
        <v>#REF!</v>
      </c>
      <c r="G12" s="331" t="e">
        <f>SUM(#REF!)-#REF!</f>
        <v>#REF!</v>
      </c>
      <c r="H12" s="331" t="e">
        <f>SUM(#REF!)-#REF!</f>
        <v>#REF!</v>
      </c>
      <c r="I12" s="331" t="e">
        <f>SUM(#REF!)-#REF!</f>
        <v>#REF!</v>
      </c>
      <c r="J12" s="331" t="e">
        <f>SUM(#REF!)-#REF!</f>
        <v>#REF!</v>
      </c>
      <c r="K12" s="331" t="e">
        <f>SUM(#REF!)-#REF!</f>
        <v>#REF!</v>
      </c>
      <c r="L12" s="331" t="e">
        <f>SUM(#REF!)-#REF!</f>
        <v>#REF!</v>
      </c>
      <c r="M12" s="331" t="e">
        <f>SUM(#REF!)-#REF!</f>
        <v>#REF!</v>
      </c>
      <c r="N12" s="331" t="e">
        <f>SUM(#REF!)-#REF!</f>
        <v>#REF!</v>
      </c>
      <c r="O12" s="331" t="e">
        <f>SUM(#REF!)-#REF!</f>
        <v>#REF!</v>
      </c>
      <c r="P12" s="331" t="e">
        <f>SUM(#REF!)-#REF!</f>
        <v>#REF!</v>
      </c>
      <c r="Q12" s="331" t="e">
        <f>SUM(#REF!)-#REF!</f>
        <v>#REF!</v>
      </c>
      <c r="R12" s="331" t="e">
        <f>SUM(#REF!)-#REF!</f>
        <v>#REF!</v>
      </c>
      <c r="S12" s="331" t="e">
        <f>SUM(#REF!)-#REF!</f>
        <v>#REF!</v>
      </c>
      <c r="T12" s="331" t="e">
        <f>SUM(#REF!)-#REF!</f>
        <v>#REF!</v>
      </c>
      <c r="U12" s="331" t="e">
        <f>SUM(#REF!)-#REF!</f>
        <v>#REF!</v>
      </c>
      <c r="V12" s="331" t="e">
        <f>SUM(#REF!)-#REF!</f>
        <v>#REF!</v>
      </c>
      <c r="W12" s="331" t="e">
        <f>SUM(#REF!)-#REF!</f>
        <v>#REF!</v>
      </c>
      <c r="X12" s="331" t="e">
        <f>SUM(#REF!)-#REF!</f>
        <v>#REF!</v>
      </c>
      <c r="Y12" s="331" t="e">
        <f>SUM(#REF!)-#REF!</f>
        <v>#REF!</v>
      </c>
      <c r="Z12" s="331" t="e">
        <f>SUM(#REF!)-#REF!</f>
        <v>#REF!</v>
      </c>
      <c r="AA12" s="331" t="e">
        <f>SUM(#REF!)-#REF!</f>
        <v>#REF!</v>
      </c>
      <c r="AB12" s="331" t="e">
        <f>SUM(#REF!)-#REF!</f>
        <v>#REF!</v>
      </c>
      <c r="AC12" s="331" t="e">
        <f>SUM(#REF!)-#REF!</f>
        <v>#REF!</v>
      </c>
      <c r="AD12" s="331" t="e">
        <f>SUM(#REF!)-#REF!</f>
        <v>#REF!</v>
      </c>
      <c r="AE12" s="331" t="e">
        <f>SUM(#REF!)-#REF!</f>
        <v>#REF!</v>
      </c>
      <c r="AF12" s="331" t="e">
        <f>SUM(#REF!)-#REF!</f>
        <v>#REF!</v>
      </c>
      <c r="AG12" s="331" t="e">
        <f>SUM(#REF!)-#REF!</f>
        <v>#REF!</v>
      </c>
      <c r="AH12" s="331" t="e">
        <f>SUM(#REF!)-#REF!</f>
        <v>#REF!</v>
      </c>
      <c r="AI12" s="331" t="e">
        <f>SUM(#REF!)-#REF!</f>
        <v>#REF!</v>
      </c>
      <c r="AJ12" s="331" t="e">
        <f>SUM(#REF!)-#REF!</f>
        <v>#REF!</v>
      </c>
      <c r="AK12" s="331" t="e">
        <f>SUM(#REF!)-#REF!</f>
        <v>#REF!</v>
      </c>
      <c r="AL12" s="331" t="e">
        <f>SUM(#REF!)-#REF!</f>
        <v>#REF!</v>
      </c>
      <c r="AM12" s="331" t="e">
        <f>SUM(#REF!)-#REF!</f>
        <v>#REF!</v>
      </c>
      <c r="AN12" s="331" t="e">
        <f>SUM(#REF!)-#REF!</f>
        <v>#REF!</v>
      </c>
      <c r="AO12" s="331" t="e">
        <f>SUM(#REF!)-#REF!</f>
        <v>#REF!</v>
      </c>
      <c r="AP12" s="331" t="e">
        <f>SUM(#REF!)-#REF!</f>
        <v>#REF!</v>
      </c>
      <c r="AQ12" s="331" t="e">
        <f>SUM(#REF!)-#REF!</f>
        <v>#REF!</v>
      </c>
      <c r="AR12" s="331" t="e">
        <f>SUM(#REF!)-#REF!</f>
        <v>#REF!</v>
      </c>
      <c r="AS12" s="331" t="e">
        <f>SUM(#REF!)-#REF!</f>
        <v>#REF!</v>
      </c>
      <c r="AT12" s="331" t="e">
        <f>SUM(#REF!)-#REF!</f>
        <v>#REF!</v>
      </c>
      <c r="AU12" s="331" t="e">
        <f>SUM(#REF!)-#REF!</f>
        <v>#REF!</v>
      </c>
      <c r="AV12" s="331" t="e">
        <f>SUM(#REF!)-#REF!</f>
        <v>#REF!</v>
      </c>
      <c r="AW12" s="331" t="e">
        <f>SUM(#REF!)-#REF!</f>
        <v>#REF!</v>
      </c>
      <c r="AX12" s="331" t="e">
        <f>SUM(#REF!)-#REF!</f>
        <v>#REF!</v>
      </c>
      <c r="AY12" s="331" t="e">
        <f>SUM(#REF!)-#REF!</f>
        <v>#REF!</v>
      </c>
      <c r="AZ12" s="331" t="e">
        <f>SUM(#REF!)-#REF!</f>
        <v>#REF!</v>
      </c>
      <c r="BA12" s="331" t="e">
        <f>SUM(#REF!)-#REF!</f>
        <v>#REF!</v>
      </c>
      <c r="BB12" s="331" t="e">
        <f>SUM(#REF!)-#REF!</f>
        <v>#REF!</v>
      </c>
      <c r="BC12" s="331" t="e">
        <f>SUM(#REF!)-#REF!</f>
        <v>#REF!</v>
      </c>
      <c r="BD12" s="331" t="e">
        <f>SUM(#REF!)-#REF!</f>
        <v>#REF!</v>
      </c>
      <c r="BE12" s="331" t="e">
        <f>SUM(#REF!)-#REF!</f>
        <v>#REF!</v>
      </c>
    </row>
    <row r="13" spans="1:57" s="328" customFormat="1">
      <c r="A13" s="332" t="s">
        <v>182</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row>
    <row r="14" spans="1:57" s="328" customFormat="1">
      <c r="A14" s="329" t="s">
        <v>238</v>
      </c>
      <c r="B14" s="330" t="e">
        <f>SUM(#REF!,#REF!,#REF!)-#REF!</f>
        <v>#REF!</v>
      </c>
      <c r="C14" s="330" t="e">
        <f>SUM(#REF!,#REF!,#REF!)-#REF!</f>
        <v>#REF!</v>
      </c>
      <c r="D14" s="330" t="e">
        <f>SUM(#REF!,#REF!,#REF!)-#REF!</f>
        <v>#REF!</v>
      </c>
      <c r="E14" s="330" t="e">
        <f>SUM(#REF!,#REF!,#REF!)-#REF!</f>
        <v>#REF!</v>
      </c>
      <c r="F14" s="330" t="e">
        <f>SUM(#REF!,#REF!,#REF!)-#REF!</f>
        <v>#REF!</v>
      </c>
      <c r="G14" s="330" t="e">
        <f>SUM(#REF!,#REF!,#REF!)-#REF!</f>
        <v>#REF!</v>
      </c>
      <c r="H14" s="330" t="e">
        <f>SUM(#REF!,#REF!,#REF!)-#REF!</f>
        <v>#REF!</v>
      </c>
      <c r="I14" s="330" t="e">
        <f>SUM(#REF!,#REF!,#REF!)-#REF!</f>
        <v>#REF!</v>
      </c>
      <c r="J14" s="330" t="e">
        <f>SUM(#REF!,#REF!,#REF!)-#REF!</f>
        <v>#REF!</v>
      </c>
      <c r="K14" s="330" t="e">
        <f>SUM(#REF!,#REF!,#REF!)-#REF!</f>
        <v>#REF!</v>
      </c>
      <c r="L14" s="330" t="e">
        <f>SUM(#REF!,#REF!,#REF!)-#REF!</f>
        <v>#REF!</v>
      </c>
      <c r="M14" s="330" t="e">
        <f>SUM(#REF!,#REF!,#REF!)-#REF!</f>
        <v>#REF!</v>
      </c>
      <c r="N14" s="330" t="e">
        <f>SUM(#REF!,#REF!,#REF!)-#REF!</f>
        <v>#REF!</v>
      </c>
      <c r="O14" s="330" t="e">
        <f>SUM(#REF!,#REF!,#REF!)-#REF!</f>
        <v>#REF!</v>
      </c>
      <c r="P14" s="330" t="e">
        <f>SUM(#REF!,#REF!,#REF!)-#REF!</f>
        <v>#REF!</v>
      </c>
      <c r="Q14" s="330" t="e">
        <f>SUM(#REF!,#REF!,#REF!)-#REF!</f>
        <v>#REF!</v>
      </c>
      <c r="R14" s="330" t="e">
        <f>SUM(#REF!,#REF!,#REF!)-#REF!</f>
        <v>#REF!</v>
      </c>
      <c r="S14" s="330" t="e">
        <f>SUM(#REF!,#REF!,#REF!)-#REF!</f>
        <v>#REF!</v>
      </c>
      <c r="T14" s="330" t="e">
        <f>SUM(#REF!,#REF!,#REF!)-#REF!</f>
        <v>#REF!</v>
      </c>
      <c r="U14" s="330" t="e">
        <f>SUM(#REF!,#REF!,#REF!)-#REF!</f>
        <v>#REF!</v>
      </c>
      <c r="V14" s="330" t="e">
        <f>SUM(#REF!,#REF!,#REF!)-#REF!</f>
        <v>#REF!</v>
      </c>
      <c r="W14" s="330" t="e">
        <f>SUM(#REF!,#REF!,#REF!)-#REF!</f>
        <v>#REF!</v>
      </c>
      <c r="X14" s="330" t="e">
        <f>SUM(#REF!,#REF!,#REF!)-#REF!</f>
        <v>#REF!</v>
      </c>
      <c r="Y14" s="330" t="e">
        <f>SUM(#REF!,#REF!,#REF!)-#REF!</f>
        <v>#REF!</v>
      </c>
      <c r="Z14" s="330" t="e">
        <f>SUM(#REF!,#REF!,#REF!)-#REF!</f>
        <v>#REF!</v>
      </c>
      <c r="AA14" s="330" t="e">
        <f>SUM(#REF!,#REF!,#REF!)-#REF!</f>
        <v>#REF!</v>
      </c>
      <c r="AB14" s="330" t="e">
        <f>SUM(#REF!,#REF!,#REF!)-#REF!</f>
        <v>#REF!</v>
      </c>
      <c r="AC14" s="330" t="e">
        <f>SUM(#REF!,#REF!,#REF!)-#REF!</f>
        <v>#REF!</v>
      </c>
      <c r="AD14" s="330" t="e">
        <f>SUM(#REF!,#REF!,#REF!)-#REF!</f>
        <v>#REF!</v>
      </c>
      <c r="AE14" s="330" t="e">
        <f>SUM(#REF!,#REF!,#REF!)-#REF!</f>
        <v>#REF!</v>
      </c>
      <c r="AF14" s="330" t="e">
        <f>SUM(#REF!,#REF!,#REF!)-#REF!</f>
        <v>#REF!</v>
      </c>
      <c r="AG14" s="330" t="e">
        <f>SUM(#REF!,#REF!,#REF!)-#REF!</f>
        <v>#REF!</v>
      </c>
      <c r="AH14" s="330" t="e">
        <f>SUM(#REF!,#REF!,#REF!)-#REF!</f>
        <v>#REF!</v>
      </c>
      <c r="AI14" s="330" t="e">
        <f>SUM(#REF!,#REF!,#REF!)-#REF!</f>
        <v>#REF!</v>
      </c>
      <c r="AJ14" s="330" t="e">
        <f>SUM(#REF!,#REF!,#REF!)-#REF!</f>
        <v>#REF!</v>
      </c>
      <c r="AK14" s="330" t="e">
        <f>SUM(#REF!,#REF!,#REF!)-#REF!</f>
        <v>#REF!</v>
      </c>
      <c r="AL14" s="330" t="e">
        <f>SUM(#REF!,#REF!,#REF!)-#REF!</f>
        <v>#REF!</v>
      </c>
      <c r="AM14" s="330" t="e">
        <f>SUM(#REF!,#REF!,#REF!)-#REF!</f>
        <v>#REF!</v>
      </c>
      <c r="AN14" s="330" t="e">
        <f>SUM(#REF!,#REF!,#REF!)-#REF!</f>
        <v>#REF!</v>
      </c>
      <c r="AO14" s="330" t="e">
        <f>SUM(#REF!,#REF!,#REF!)-#REF!</f>
        <v>#REF!</v>
      </c>
      <c r="AP14" s="330" t="e">
        <f>SUM(#REF!,#REF!,#REF!)-#REF!</f>
        <v>#REF!</v>
      </c>
      <c r="AQ14" s="330" t="e">
        <f>SUM(#REF!,#REF!,#REF!)-#REF!</f>
        <v>#REF!</v>
      </c>
      <c r="AR14" s="330" t="e">
        <f>SUM(#REF!,#REF!,#REF!)-#REF!</f>
        <v>#REF!</v>
      </c>
      <c r="AS14" s="330" t="e">
        <f>SUM(#REF!,#REF!,#REF!)-#REF!</f>
        <v>#REF!</v>
      </c>
      <c r="AT14" s="330" t="e">
        <f>SUM(#REF!,#REF!,#REF!)-#REF!</f>
        <v>#REF!</v>
      </c>
      <c r="AU14" s="330" t="e">
        <f>SUM(#REF!,#REF!,#REF!)-#REF!</f>
        <v>#REF!</v>
      </c>
      <c r="AV14" s="330" t="e">
        <f>SUM(#REF!,#REF!,#REF!)-#REF!</f>
        <v>#REF!</v>
      </c>
      <c r="AW14" s="330" t="e">
        <f>SUM(#REF!,#REF!,#REF!)-#REF!</f>
        <v>#REF!</v>
      </c>
      <c r="AX14" s="330" t="e">
        <f>SUM(#REF!,#REF!,#REF!)-#REF!</f>
        <v>#REF!</v>
      </c>
      <c r="AY14" s="330" t="e">
        <f>SUM(#REF!,#REF!,#REF!)-#REF!</f>
        <v>#REF!</v>
      </c>
      <c r="AZ14" s="330" t="e">
        <f>SUM(#REF!,#REF!,#REF!)-#REF!</f>
        <v>#REF!</v>
      </c>
      <c r="BA14" s="330" t="e">
        <f>SUM(#REF!,#REF!,#REF!)-#REF!</f>
        <v>#REF!</v>
      </c>
      <c r="BB14" s="330" t="e">
        <f>SUM(#REF!,#REF!,#REF!)-#REF!</f>
        <v>#REF!</v>
      </c>
      <c r="BC14" s="330" t="e">
        <f>SUM(#REF!,#REF!,#REF!)-#REF!</f>
        <v>#REF!</v>
      </c>
      <c r="BD14" s="330" t="e">
        <f>SUM(#REF!,#REF!,#REF!)-#REF!</f>
        <v>#REF!</v>
      </c>
      <c r="BE14" s="330" t="e">
        <f>SUM(#REF!,#REF!,#REF!)-#REF!</f>
        <v>#REF!</v>
      </c>
    </row>
    <row r="15" spans="1:57" s="328" customFormat="1">
      <c r="A15" s="332" t="s">
        <v>239</v>
      </c>
      <c r="B15" s="331" t="e">
        <f>SUM(#REF!)-#REF!</f>
        <v>#REF!</v>
      </c>
      <c r="C15" s="331" t="e">
        <f>SUM(#REF!)-#REF!</f>
        <v>#REF!</v>
      </c>
      <c r="D15" s="331" t="e">
        <f>SUM(#REF!)-#REF!</f>
        <v>#REF!</v>
      </c>
      <c r="E15" s="331" t="e">
        <f>SUM(#REF!)-#REF!</f>
        <v>#REF!</v>
      </c>
      <c r="F15" s="331" t="e">
        <f>SUM(#REF!)-#REF!</f>
        <v>#REF!</v>
      </c>
      <c r="G15" s="331" t="e">
        <f>SUM(#REF!)-#REF!</f>
        <v>#REF!</v>
      </c>
      <c r="H15" s="331" t="e">
        <f>SUM(#REF!)-#REF!</f>
        <v>#REF!</v>
      </c>
      <c r="I15" s="331" t="e">
        <f>SUM(#REF!)-#REF!</f>
        <v>#REF!</v>
      </c>
      <c r="J15" s="331" t="e">
        <f>SUM(#REF!)-#REF!</f>
        <v>#REF!</v>
      </c>
      <c r="K15" s="331" t="e">
        <f>SUM(#REF!)-#REF!</f>
        <v>#REF!</v>
      </c>
      <c r="L15" s="331" t="e">
        <f>SUM(#REF!)-#REF!</f>
        <v>#REF!</v>
      </c>
      <c r="M15" s="331" t="e">
        <f>SUM(#REF!)-#REF!</f>
        <v>#REF!</v>
      </c>
      <c r="N15" s="331" t="e">
        <f>SUM(#REF!)-#REF!</f>
        <v>#REF!</v>
      </c>
      <c r="O15" s="331" t="e">
        <f>SUM(#REF!)-#REF!</f>
        <v>#REF!</v>
      </c>
      <c r="P15" s="331" t="e">
        <f>SUM(#REF!)-#REF!</f>
        <v>#REF!</v>
      </c>
      <c r="Q15" s="331" t="e">
        <f>SUM(#REF!)-#REF!</f>
        <v>#REF!</v>
      </c>
      <c r="R15" s="331" t="e">
        <f>SUM(#REF!)-#REF!</f>
        <v>#REF!</v>
      </c>
      <c r="S15" s="331" t="e">
        <f>SUM(#REF!)-#REF!</f>
        <v>#REF!</v>
      </c>
      <c r="T15" s="331" t="e">
        <f>SUM(#REF!)-#REF!</f>
        <v>#REF!</v>
      </c>
      <c r="U15" s="331" t="e">
        <f>SUM(#REF!)-#REF!</f>
        <v>#REF!</v>
      </c>
      <c r="V15" s="331" t="e">
        <f>SUM(#REF!)-#REF!</f>
        <v>#REF!</v>
      </c>
      <c r="W15" s="331" t="e">
        <f>SUM(#REF!)-#REF!</f>
        <v>#REF!</v>
      </c>
      <c r="X15" s="331" t="e">
        <f>SUM(#REF!)-#REF!</f>
        <v>#REF!</v>
      </c>
      <c r="Y15" s="331" t="e">
        <f>SUM(#REF!)-#REF!</f>
        <v>#REF!</v>
      </c>
      <c r="Z15" s="331" t="e">
        <f>SUM(#REF!)-#REF!</f>
        <v>#REF!</v>
      </c>
      <c r="AA15" s="331" t="e">
        <f>SUM(#REF!)-#REF!</f>
        <v>#REF!</v>
      </c>
      <c r="AB15" s="331" t="e">
        <f>SUM(#REF!)-#REF!</f>
        <v>#REF!</v>
      </c>
      <c r="AC15" s="331" t="e">
        <f>SUM(#REF!)-#REF!</f>
        <v>#REF!</v>
      </c>
      <c r="AD15" s="331" t="e">
        <f>SUM(#REF!)-#REF!</f>
        <v>#REF!</v>
      </c>
      <c r="AE15" s="331" t="e">
        <f>SUM(#REF!)-#REF!</f>
        <v>#REF!</v>
      </c>
      <c r="AF15" s="331" t="e">
        <f>SUM(#REF!)-#REF!</f>
        <v>#REF!</v>
      </c>
      <c r="AG15" s="331" t="e">
        <f>SUM(#REF!)-#REF!</f>
        <v>#REF!</v>
      </c>
      <c r="AH15" s="331" t="e">
        <f>SUM(#REF!)-#REF!</f>
        <v>#REF!</v>
      </c>
      <c r="AI15" s="331" t="e">
        <f>SUM(#REF!)-#REF!</f>
        <v>#REF!</v>
      </c>
      <c r="AJ15" s="331" t="e">
        <f>SUM(#REF!)-#REF!</f>
        <v>#REF!</v>
      </c>
      <c r="AK15" s="331" t="e">
        <f>SUM(#REF!)-#REF!</f>
        <v>#REF!</v>
      </c>
      <c r="AL15" s="331" t="e">
        <f>SUM(#REF!)-#REF!</f>
        <v>#REF!</v>
      </c>
      <c r="AM15" s="331" t="e">
        <f>SUM(#REF!)-#REF!</f>
        <v>#REF!</v>
      </c>
      <c r="AN15" s="331" t="e">
        <f>SUM(#REF!)-#REF!</f>
        <v>#REF!</v>
      </c>
      <c r="AO15" s="331" t="e">
        <f>SUM(#REF!)-#REF!</f>
        <v>#REF!</v>
      </c>
      <c r="AP15" s="331" t="e">
        <f>SUM(#REF!)-#REF!</f>
        <v>#REF!</v>
      </c>
      <c r="AQ15" s="331" t="e">
        <f>SUM(#REF!)-#REF!</f>
        <v>#REF!</v>
      </c>
      <c r="AR15" s="331" t="e">
        <f>SUM(#REF!)-#REF!</f>
        <v>#REF!</v>
      </c>
      <c r="AS15" s="331" t="e">
        <f>SUM(#REF!)-#REF!</f>
        <v>#REF!</v>
      </c>
      <c r="AT15" s="331" t="e">
        <f>SUM(#REF!)-#REF!</f>
        <v>#REF!</v>
      </c>
      <c r="AU15" s="331" t="e">
        <f>SUM(#REF!)-#REF!</f>
        <v>#REF!</v>
      </c>
      <c r="AV15" s="331" t="e">
        <f>SUM(#REF!)-#REF!</f>
        <v>#REF!</v>
      </c>
      <c r="AW15" s="331" t="e">
        <f>SUM(#REF!)-#REF!</f>
        <v>#REF!</v>
      </c>
      <c r="AX15" s="331" t="e">
        <f>SUM(#REF!)-#REF!</f>
        <v>#REF!</v>
      </c>
      <c r="AY15" s="331" t="e">
        <f>SUM(#REF!)-#REF!</f>
        <v>#REF!</v>
      </c>
      <c r="AZ15" s="331" t="e">
        <f>SUM(#REF!)-#REF!</f>
        <v>#REF!</v>
      </c>
      <c r="BA15" s="331" t="e">
        <f>SUM(#REF!)-#REF!</f>
        <v>#REF!</v>
      </c>
      <c r="BB15" s="331" t="e">
        <f>SUM(#REF!)-#REF!</f>
        <v>#REF!</v>
      </c>
      <c r="BC15" s="331" t="e">
        <f>SUM(#REF!)-#REF!</f>
        <v>#REF!</v>
      </c>
      <c r="BD15" s="331" t="e">
        <f>SUM(#REF!)-#REF!</f>
        <v>#REF!</v>
      </c>
      <c r="BE15" s="331" t="e">
        <f>SUM(#REF!)-#REF!</f>
        <v>#REF!</v>
      </c>
    </row>
    <row r="16" spans="1:57" s="328" customFormat="1">
      <c r="A16" s="332" t="s">
        <v>240</v>
      </c>
      <c r="B16" s="331" t="e">
        <f>SUM(#REF!)-#REF!</f>
        <v>#REF!</v>
      </c>
      <c r="C16" s="331" t="e">
        <f>SUM(#REF!)-#REF!</f>
        <v>#REF!</v>
      </c>
      <c r="D16" s="331" t="e">
        <f>SUM(#REF!)-#REF!</f>
        <v>#REF!</v>
      </c>
      <c r="E16" s="331" t="e">
        <f>SUM(#REF!)-#REF!</f>
        <v>#REF!</v>
      </c>
      <c r="F16" s="331" t="e">
        <f>SUM(#REF!)-#REF!</f>
        <v>#REF!</v>
      </c>
      <c r="G16" s="331" t="e">
        <f>SUM(#REF!)-#REF!</f>
        <v>#REF!</v>
      </c>
      <c r="H16" s="331" t="e">
        <f>SUM(#REF!)-#REF!</f>
        <v>#REF!</v>
      </c>
      <c r="I16" s="331" t="e">
        <f>SUM(#REF!)-#REF!</f>
        <v>#REF!</v>
      </c>
      <c r="J16" s="331" t="e">
        <f>SUM(#REF!)-#REF!</f>
        <v>#REF!</v>
      </c>
      <c r="K16" s="331" t="e">
        <f>SUM(#REF!)-#REF!</f>
        <v>#REF!</v>
      </c>
      <c r="L16" s="331" t="e">
        <f>SUM(#REF!)-#REF!</f>
        <v>#REF!</v>
      </c>
      <c r="M16" s="331" t="e">
        <f>SUM(#REF!)-#REF!</f>
        <v>#REF!</v>
      </c>
      <c r="N16" s="331" t="e">
        <f>SUM(#REF!)-#REF!</f>
        <v>#REF!</v>
      </c>
      <c r="O16" s="331" t="e">
        <f>SUM(#REF!)-#REF!</f>
        <v>#REF!</v>
      </c>
      <c r="P16" s="331" t="e">
        <f>SUM(#REF!)-#REF!</f>
        <v>#REF!</v>
      </c>
      <c r="Q16" s="331" t="e">
        <f>SUM(#REF!)-#REF!</f>
        <v>#REF!</v>
      </c>
      <c r="R16" s="331" t="e">
        <f>SUM(#REF!)-#REF!</f>
        <v>#REF!</v>
      </c>
      <c r="S16" s="331" t="e">
        <f>SUM(#REF!)-#REF!</f>
        <v>#REF!</v>
      </c>
      <c r="T16" s="331" t="e">
        <f>SUM(#REF!)-#REF!</f>
        <v>#REF!</v>
      </c>
      <c r="U16" s="331" t="e">
        <f>SUM(#REF!)-#REF!</f>
        <v>#REF!</v>
      </c>
      <c r="V16" s="331" t="e">
        <f>SUM(#REF!)-#REF!</f>
        <v>#REF!</v>
      </c>
      <c r="W16" s="331" t="e">
        <f>SUM(#REF!)-#REF!</f>
        <v>#REF!</v>
      </c>
      <c r="X16" s="331" t="e">
        <f>SUM(#REF!)-#REF!</f>
        <v>#REF!</v>
      </c>
      <c r="Y16" s="331" t="e">
        <f>SUM(#REF!)-#REF!</f>
        <v>#REF!</v>
      </c>
      <c r="Z16" s="331" t="e">
        <f>SUM(#REF!)-#REF!</f>
        <v>#REF!</v>
      </c>
      <c r="AA16" s="331" t="e">
        <f>SUM(#REF!)-#REF!</f>
        <v>#REF!</v>
      </c>
      <c r="AB16" s="331" t="e">
        <f>SUM(#REF!)-#REF!</f>
        <v>#REF!</v>
      </c>
      <c r="AC16" s="331" t="e">
        <f>SUM(#REF!)-#REF!</f>
        <v>#REF!</v>
      </c>
      <c r="AD16" s="331" t="e">
        <f>SUM(#REF!)-#REF!</f>
        <v>#REF!</v>
      </c>
      <c r="AE16" s="331" t="e">
        <f>SUM(#REF!)-#REF!</f>
        <v>#REF!</v>
      </c>
      <c r="AF16" s="331" t="e">
        <f>SUM(#REF!)-#REF!</f>
        <v>#REF!</v>
      </c>
      <c r="AG16" s="331" t="e">
        <f>SUM(#REF!)-#REF!</f>
        <v>#REF!</v>
      </c>
      <c r="AH16" s="331" t="e">
        <f>SUM(#REF!)-#REF!</f>
        <v>#REF!</v>
      </c>
      <c r="AI16" s="331" t="e">
        <f>SUM(#REF!)-#REF!</f>
        <v>#REF!</v>
      </c>
      <c r="AJ16" s="331" t="e">
        <f>SUM(#REF!)-#REF!</f>
        <v>#REF!</v>
      </c>
      <c r="AK16" s="331" t="e">
        <f>SUM(#REF!)-#REF!</f>
        <v>#REF!</v>
      </c>
      <c r="AL16" s="331" t="e">
        <f>SUM(#REF!)-#REF!</f>
        <v>#REF!</v>
      </c>
      <c r="AM16" s="331" t="e">
        <f>SUM(#REF!)-#REF!</f>
        <v>#REF!</v>
      </c>
      <c r="AN16" s="331" t="e">
        <f>SUM(#REF!)-#REF!</f>
        <v>#REF!</v>
      </c>
      <c r="AO16" s="331" t="e">
        <f>SUM(#REF!)-#REF!</f>
        <v>#REF!</v>
      </c>
      <c r="AP16" s="331" t="e">
        <f>SUM(#REF!)-#REF!</f>
        <v>#REF!</v>
      </c>
      <c r="AQ16" s="331" t="e">
        <f>SUM(#REF!)-#REF!</f>
        <v>#REF!</v>
      </c>
      <c r="AR16" s="331" t="e">
        <f>SUM(#REF!)-#REF!</f>
        <v>#REF!</v>
      </c>
      <c r="AS16" s="331" t="e">
        <f>SUM(#REF!)-#REF!</f>
        <v>#REF!</v>
      </c>
      <c r="AT16" s="331" t="e">
        <f>SUM(#REF!)-#REF!</f>
        <v>#REF!</v>
      </c>
      <c r="AU16" s="331" t="e">
        <f>SUM(#REF!)-#REF!</f>
        <v>#REF!</v>
      </c>
      <c r="AV16" s="331" t="e">
        <f>SUM(#REF!)-#REF!</f>
        <v>#REF!</v>
      </c>
      <c r="AW16" s="331" t="e">
        <f>SUM(#REF!)-#REF!</f>
        <v>#REF!</v>
      </c>
      <c r="AX16" s="331" t="e">
        <f>SUM(#REF!)-#REF!</f>
        <v>#REF!</v>
      </c>
      <c r="AY16" s="331" t="e">
        <f>SUM(#REF!)-#REF!</f>
        <v>#REF!</v>
      </c>
      <c r="AZ16" s="331" t="e">
        <f>SUM(#REF!)-#REF!</f>
        <v>#REF!</v>
      </c>
      <c r="BA16" s="331" t="e">
        <f>SUM(#REF!)-#REF!</f>
        <v>#REF!</v>
      </c>
      <c r="BB16" s="331" t="e">
        <f>SUM(#REF!)-#REF!</f>
        <v>#REF!</v>
      </c>
      <c r="BC16" s="331" t="e">
        <f>SUM(#REF!)-#REF!</f>
        <v>#REF!</v>
      </c>
      <c r="BD16" s="331" t="e">
        <f>SUM(#REF!)-#REF!</f>
        <v>#REF!</v>
      </c>
      <c r="BE16" s="331" t="e">
        <f>SUM(#REF!)-#REF!</f>
        <v>#REF!</v>
      </c>
    </row>
    <row r="17" spans="1:57" s="328" customFormat="1">
      <c r="A17" s="332" t="s">
        <v>182</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c r="BD17" s="331"/>
      <c r="BE17" s="331"/>
    </row>
    <row r="18" spans="1:57" s="328" customFormat="1">
      <c r="A18" s="329" t="s">
        <v>241</v>
      </c>
      <c r="B18" s="330" t="e">
        <f>SUM(#REF!,#REF!,#REF!)-#REF!</f>
        <v>#REF!</v>
      </c>
      <c r="C18" s="330" t="e">
        <f>SUM(#REF!,#REF!,#REF!)-#REF!</f>
        <v>#REF!</v>
      </c>
      <c r="D18" s="330" t="e">
        <f>SUM(#REF!,#REF!,#REF!)-#REF!</f>
        <v>#REF!</v>
      </c>
      <c r="E18" s="330" t="e">
        <f>SUM(#REF!,#REF!,#REF!)-#REF!</f>
        <v>#REF!</v>
      </c>
      <c r="F18" s="330" t="e">
        <f>SUM(#REF!,#REF!,#REF!)-#REF!</f>
        <v>#REF!</v>
      </c>
      <c r="G18" s="330" t="e">
        <f>SUM(#REF!,#REF!,#REF!)-#REF!</f>
        <v>#REF!</v>
      </c>
      <c r="H18" s="330" t="e">
        <f>SUM(#REF!,#REF!,#REF!)-#REF!</f>
        <v>#REF!</v>
      </c>
      <c r="I18" s="330" t="e">
        <f>SUM(#REF!,#REF!,#REF!)-#REF!</f>
        <v>#REF!</v>
      </c>
      <c r="J18" s="330" t="e">
        <f>SUM(#REF!,#REF!,#REF!)-#REF!</f>
        <v>#REF!</v>
      </c>
      <c r="K18" s="330" t="e">
        <f>SUM(#REF!,#REF!,#REF!)-#REF!</f>
        <v>#REF!</v>
      </c>
      <c r="L18" s="330" t="e">
        <f>SUM(#REF!,#REF!,#REF!)-#REF!</f>
        <v>#REF!</v>
      </c>
      <c r="M18" s="330" t="e">
        <f>SUM(#REF!,#REF!,#REF!)-#REF!</f>
        <v>#REF!</v>
      </c>
      <c r="N18" s="330" t="e">
        <f>SUM(#REF!,#REF!,#REF!)-#REF!</f>
        <v>#REF!</v>
      </c>
      <c r="O18" s="330" t="e">
        <f>SUM(#REF!,#REF!,#REF!)-#REF!</f>
        <v>#REF!</v>
      </c>
      <c r="P18" s="330" t="e">
        <f>SUM(#REF!,#REF!,#REF!)-#REF!</f>
        <v>#REF!</v>
      </c>
      <c r="Q18" s="330" t="e">
        <f>SUM(#REF!,#REF!,#REF!)-#REF!</f>
        <v>#REF!</v>
      </c>
      <c r="R18" s="330" t="e">
        <f>SUM(#REF!,#REF!,#REF!)-#REF!</f>
        <v>#REF!</v>
      </c>
      <c r="S18" s="330" t="e">
        <f>SUM(#REF!,#REF!,#REF!)-#REF!</f>
        <v>#REF!</v>
      </c>
      <c r="T18" s="330" t="e">
        <f>SUM(#REF!,#REF!,#REF!)-#REF!</f>
        <v>#REF!</v>
      </c>
      <c r="U18" s="330" t="e">
        <f>SUM(#REF!,#REF!,#REF!)-#REF!</f>
        <v>#REF!</v>
      </c>
      <c r="V18" s="330" t="e">
        <f>SUM(#REF!,#REF!,#REF!)-#REF!</f>
        <v>#REF!</v>
      </c>
      <c r="W18" s="330" t="e">
        <f>SUM(#REF!,#REF!,#REF!)-#REF!</f>
        <v>#REF!</v>
      </c>
      <c r="X18" s="330" t="e">
        <f>SUM(#REF!,#REF!,#REF!)-#REF!</f>
        <v>#REF!</v>
      </c>
      <c r="Y18" s="330" t="e">
        <f>SUM(#REF!,#REF!,#REF!)-#REF!</f>
        <v>#REF!</v>
      </c>
      <c r="Z18" s="330" t="e">
        <f>SUM(#REF!,#REF!,#REF!)-#REF!</f>
        <v>#REF!</v>
      </c>
      <c r="AA18" s="330" t="e">
        <f>SUM(#REF!,#REF!,#REF!)-#REF!</f>
        <v>#REF!</v>
      </c>
      <c r="AB18" s="330" t="e">
        <f>SUM(#REF!,#REF!,#REF!)-#REF!</f>
        <v>#REF!</v>
      </c>
      <c r="AC18" s="330" t="e">
        <f>SUM(#REF!,#REF!,#REF!)-#REF!</f>
        <v>#REF!</v>
      </c>
      <c r="AD18" s="330" t="e">
        <f>SUM(#REF!,#REF!,#REF!)-#REF!</f>
        <v>#REF!</v>
      </c>
      <c r="AE18" s="330" t="e">
        <f>SUM(#REF!,#REF!,#REF!)-#REF!</f>
        <v>#REF!</v>
      </c>
      <c r="AF18" s="330" t="e">
        <f>SUM(#REF!,#REF!,#REF!)-#REF!</f>
        <v>#REF!</v>
      </c>
      <c r="AG18" s="330" t="e">
        <f>SUM(#REF!,#REF!,#REF!)-#REF!</f>
        <v>#REF!</v>
      </c>
      <c r="AH18" s="330" t="e">
        <f>SUM(#REF!,#REF!,#REF!)-#REF!</f>
        <v>#REF!</v>
      </c>
      <c r="AI18" s="330" t="e">
        <f>SUM(#REF!,#REF!,#REF!)-#REF!</f>
        <v>#REF!</v>
      </c>
      <c r="AJ18" s="330" t="e">
        <f>SUM(#REF!,#REF!,#REF!)-#REF!</f>
        <v>#REF!</v>
      </c>
      <c r="AK18" s="330" t="e">
        <f>SUM(#REF!,#REF!,#REF!)-#REF!</f>
        <v>#REF!</v>
      </c>
      <c r="AL18" s="330" t="e">
        <f>SUM(#REF!,#REF!,#REF!)-#REF!</f>
        <v>#REF!</v>
      </c>
      <c r="AM18" s="330" t="e">
        <f>SUM(#REF!,#REF!,#REF!)-#REF!</f>
        <v>#REF!</v>
      </c>
      <c r="AN18" s="330" t="e">
        <f>SUM(#REF!,#REF!,#REF!)-#REF!</f>
        <v>#REF!</v>
      </c>
      <c r="AO18" s="330" t="e">
        <f>SUM(#REF!,#REF!,#REF!)-#REF!</f>
        <v>#REF!</v>
      </c>
      <c r="AP18" s="330" t="e">
        <f>SUM(#REF!,#REF!,#REF!)-#REF!</f>
        <v>#REF!</v>
      </c>
      <c r="AQ18" s="330" t="e">
        <f>SUM(#REF!,#REF!,#REF!)-#REF!</f>
        <v>#REF!</v>
      </c>
      <c r="AR18" s="330" t="e">
        <f>SUM(#REF!,#REF!,#REF!)-#REF!</f>
        <v>#REF!</v>
      </c>
      <c r="AS18" s="330" t="e">
        <f>SUM(#REF!,#REF!,#REF!)-#REF!</f>
        <v>#REF!</v>
      </c>
      <c r="AT18" s="330" t="e">
        <f>SUM(#REF!,#REF!,#REF!)-#REF!</f>
        <v>#REF!</v>
      </c>
      <c r="AU18" s="330" t="e">
        <f>SUM(#REF!,#REF!,#REF!)-#REF!</f>
        <v>#REF!</v>
      </c>
      <c r="AV18" s="330" t="e">
        <f>SUM(#REF!,#REF!,#REF!)-#REF!</f>
        <v>#REF!</v>
      </c>
      <c r="AW18" s="330" t="e">
        <f>SUM(#REF!,#REF!,#REF!)-#REF!</f>
        <v>#REF!</v>
      </c>
      <c r="AX18" s="330" t="e">
        <f>SUM(#REF!,#REF!,#REF!)-#REF!</f>
        <v>#REF!</v>
      </c>
      <c r="AY18" s="330" t="e">
        <f>SUM(#REF!,#REF!,#REF!)-#REF!</f>
        <v>#REF!</v>
      </c>
      <c r="AZ18" s="330" t="e">
        <f>SUM(#REF!,#REF!,#REF!)-#REF!</f>
        <v>#REF!</v>
      </c>
      <c r="BA18" s="330" t="e">
        <f>SUM(#REF!,#REF!,#REF!)-#REF!</f>
        <v>#REF!</v>
      </c>
      <c r="BB18" s="330" t="e">
        <f>SUM(#REF!,#REF!,#REF!)-#REF!</f>
        <v>#REF!</v>
      </c>
      <c r="BC18" s="330" t="e">
        <f>SUM(#REF!,#REF!,#REF!)-#REF!</f>
        <v>#REF!</v>
      </c>
      <c r="BD18" s="330" t="e">
        <f>SUM(#REF!,#REF!,#REF!)-#REF!</f>
        <v>#REF!</v>
      </c>
      <c r="BE18" s="330" t="e">
        <f>SUM(#REF!,#REF!,#REF!)-#REF!</f>
        <v>#REF!</v>
      </c>
    </row>
    <row r="19" spans="1:57" s="328" customFormat="1">
      <c r="A19" s="332" t="s">
        <v>239</v>
      </c>
      <c r="B19" s="331" t="e">
        <f>SUM(#REF!)-#REF!</f>
        <v>#REF!</v>
      </c>
      <c r="C19" s="331" t="e">
        <f>SUM(#REF!)-#REF!</f>
        <v>#REF!</v>
      </c>
      <c r="D19" s="331" t="e">
        <f>SUM(#REF!)-#REF!</f>
        <v>#REF!</v>
      </c>
      <c r="E19" s="331" t="e">
        <f>SUM(#REF!)-#REF!</f>
        <v>#REF!</v>
      </c>
      <c r="F19" s="331" t="e">
        <f>SUM(#REF!)-#REF!</f>
        <v>#REF!</v>
      </c>
      <c r="G19" s="331" t="e">
        <f>SUM(#REF!)-#REF!</f>
        <v>#REF!</v>
      </c>
      <c r="H19" s="331" t="e">
        <f>SUM(#REF!)-#REF!</f>
        <v>#REF!</v>
      </c>
      <c r="I19" s="331" t="e">
        <f>SUM(#REF!)-#REF!</f>
        <v>#REF!</v>
      </c>
      <c r="J19" s="331" t="e">
        <f>SUM(#REF!)-#REF!</f>
        <v>#REF!</v>
      </c>
      <c r="K19" s="331" t="e">
        <f>SUM(#REF!)-#REF!</f>
        <v>#REF!</v>
      </c>
      <c r="L19" s="331" t="e">
        <f>SUM(#REF!)-#REF!</f>
        <v>#REF!</v>
      </c>
      <c r="M19" s="331" t="e">
        <f>SUM(#REF!)-#REF!</f>
        <v>#REF!</v>
      </c>
      <c r="N19" s="331" t="e">
        <f>SUM(#REF!)-#REF!</f>
        <v>#REF!</v>
      </c>
      <c r="O19" s="331" t="e">
        <f>SUM(#REF!)-#REF!</f>
        <v>#REF!</v>
      </c>
      <c r="P19" s="331" t="e">
        <f>SUM(#REF!)-#REF!</f>
        <v>#REF!</v>
      </c>
      <c r="Q19" s="331" t="e">
        <f>SUM(#REF!)-#REF!</f>
        <v>#REF!</v>
      </c>
      <c r="R19" s="331" t="e">
        <f>SUM(#REF!)-#REF!</f>
        <v>#REF!</v>
      </c>
      <c r="S19" s="331" t="e">
        <f>SUM(#REF!)-#REF!</f>
        <v>#REF!</v>
      </c>
      <c r="T19" s="331" t="e">
        <f>SUM(#REF!)-#REF!</f>
        <v>#REF!</v>
      </c>
      <c r="U19" s="331" t="e">
        <f>SUM(#REF!)-#REF!</f>
        <v>#REF!</v>
      </c>
      <c r="V19" s="331" t="e">
        <f>SUM(#REF!)-#REF!</f>
        <v>#REF!</v>
      </c>
      <c r="W19" s="331" t="e">
        <f>SUM(#REF!)-#REF!</f>
        <v>#REF!</v>
      </c>
      <c r="X19" s="331" t="e">
        <f>SUM(#REF!)-#REF!</f>
        <v>#REF!</v>
      </c>
      <c r="Y19" s="331" t="e">
        <f>SUM(#REF!)-#REF!</f>
        <v>#REF!</v>
      </c>
      <c r="Z19" s="331" t="e">
        <f>SUM(#REF!)-#REF!</f>
        <v>#REF!</v>
      </c>
      <c r="AA19" s="331" t="e">
        <f>SUM(#REF!)-#REF!</f>
        <v>#REF!</v>
      </c>
      <c r="AB19" s="331" t="e">
        <f>SUM(#REF!)-#REF!</f>
        <v>#REF!</v>
      </c>
      <c r="AC19" s="331" t="e">
        <f>SUM(#REF!)-#REF!</f>
        <v>#REF!</v>
      </c>
      <c r="AD19" s="331" t="e">
        <f>SUM(#REF!)-#REF!</f>
        <v>#REF!</v>
      </c>
      <c r="AE19" s="331" t="e">
        <f>SUM(#REF!)-#REF!</f>
        <v>#REF!</v>
      </c>
      <c r="AF19" s="331" t="e">
        <f>SUM(#REF!)-#REF!</f>
        <v>#REF!</v>
      </c>
      <c r="AG19" s="331" t="e">
        <f>SUM(#REF!)-#REF!</f>
        <v>#REF!</v>
      </c>
      <c r="AH19" s="331" t="e">
        <f>SUM(#REF!)-#REF!</f>
        <v>#REF!</v>
      </c>
      <c r="AI19" s="331" t="e">
        <f>SUM(#REF!)-#REF!</f>
        <v>#REF!</v>
      </c>
      <c r="AJ19" s="331" t="e">
        <f>SUM(#REF!)-#REF!</f>
        <v>#REF!</v>
      </c>
      <c r="AK19" s="331" t="e">
        <f>SUM(#REF!)-#REF!</f>
        <v>#REF!</v>
      </c>
      <c r="AL19" s="331" t="e">
        <f>SUM(#REF!)-#REF!</f>
        <v>#REF!</v>
      </c>
      <c r="AM19" s="331" t="e">
        <f>SUM(#REF!)-#REF!</f>
        <v>#REF!</v>
      </c>
      <c r="AN19" s="331" t="e">
        <f>SUM(#REF!)-#REF!</f>
        <v>#REF!</v>
      </c>
      <c r="AO19" s="331" t="e">
        <f>SUM(#REF!)-#REF!</f>
        <v>#REF!</v>
      </c>
      <c r="AP19" s="331" t="e">
        <f>SUM(#REF!)-#REF!</f>
        <v>#REF!</v>
      </c>
      <c r="AQ19" s="331" t="e">
        <f>SUM(#REF!)-#REF!</f>
        <v>#REF!</v>
      </c>
      <c r="AR19" s="331" t="e">
        <f>SUM(#REF!)-#REF!</f>
        <v>#REF!</v>
      </c>
      <c r="AS19" s="331" t="e">
        <f>SUM(#REF!)-#REF!</f>
        <v>#REF!</v>
      </c>
      <c r="AT19" s="331" t="e">
        <f>SUM(#REF!)-#REF!</f>
        <v>#REF!</v>
      </c>
      <c r="AU19" s="331" t="e">
        <f>SUM(#REF!)-#REF!</f>
        <v>#REF!</v>
      </c>
      <c r="AV19" s="331" t="e">
        <f>SUM(#REF!)-#REF!</f>
        <v>#REF!</v>
      </c>
      <c r="AW19" s="331" t="e">
        <f>SUM(#REF!)-#REF!</f>
        <v>#REF!</v>
      </c>
      <c r="AX19" s="331" t="e">
        <f>SUM(#REF!)-#REF!</f>
        <v>#REF!</v>
      </c>
      <c r="AY19" s="331" t="e">
        <f>SUM(#REF!)-#REF!</f>
        <v>#REF!</v>
      </c>
      <c r="AZ19" s="331" t="e">
        <f>SUM(#REF!)-#REF!</f>
        <v>#REF!</v>
      </c>
      <c r="BA19" s="331" t="e">
        <f>SUM(#REF!)-#REF!</f>
        <v>#REF!</v>
      </c>
      <c r="BB19" s="331" t="e">
        <f>SUM(#REF!)-#REF!</f>
        <v>#REF!</v>
      </c>
      <c r="BC19" s="331" t="e">
        <f>SUM(#REF!)-#REF!</f>
        <v>#REF!</v>
      </c>
      <c r="BD19" s="331" t="e">
        <f>SUM(#REF!)-#REF!</f>
        <v>#REF!</v>
      </c>
      <c r="BE19" s="331" t="e">
        <f>SUM(#REF!)-#REF!</f>
        <v>#REF!</v>
      </c>
    </row>
    <row r="20" spans="1:57" s="328" customFormat="1">
      <c r="A20" s="332" t="s">
        <v>240</v>
      </c>
      <c r="B20" s="331" t="e">
        <f>SUM(#REF!)-#REF!</f>
        <v>#REF!</v>
      </c>
      <c r="C20" s="331" t="e">
        <f>SUM(#REF!)-#REF!</f>
        <v>#REF!</v>
      </c>
      <c r="D20" s="331" t="e">
        <f>SUM(#REF!)-#REF!</f>
        <v>#REF!</v>
      </c>
      <c r="E20" s="331" t="e">
        <f>SUM(#REF!)-#REF!</f>
        <v>#REF!</v>
      </c>
      <c r="F20" s="331" t="e">
        <f>SUM(#REF!)-#REF!</f>
        <v>#REF!</v>
      </c>
      <c r="G20" s="331" t="e">
        <f>SUM(#REF!)-#REF!</f>
        <v>#REF!</v>
      </c>
      <c r="H20" s="331" t="e">
        <f>SUM(#REF!)-#REF!</f>
        <v>#REF!</v>
      </c>
      <c r="I20" s="331" t="e">
        <f>SUM(#REF!)-#REF!</f>
        <v>#REF!</v>
      </c>
      <c r="J20" s="331" t="e">
        <f>SUM(#REF!)-#REF!</f>
        <v>#REF!</v>
      </c>
      <c r="K20" s="331" t="e">
        <f>SUM(#REF!)-#REF!</f>
        <v>#REF!</v>
      </c>
      <c r="L20" s="331" t="e">
        <f>SUM(#REF!)-#REF!</f>
        <v>#REF!</v>
      </c>
      <c r="M20" s="331" t="e">
        <f>SUM(#REF!)-#REF!</f>
        <v>#REF!</v>
      </c>
      <c r="N20" s="331" t="e">
        <f>SUM(#REF!)-#REF!</f>
        <v>#REF!</v>
      </c>
      <c r="O20" s="331" t="e">
        <f>SUM(#REF!)-#REF!</f>
        <v>#REF!</v>
      </c>
      <c r="P20" s="331" t="e">
        <f>SUM(#REF!)-#REF!</f>
        <v>#REF!</v>
      </c>
      <c r="Q20" s="331" t="e">
        <f>SUM(#REF!)-#REF!</f>
        <v>#REF!</v>
      </c>
      <c r="R20" s="331" t="e">
        <f>SUM(#REF!)-#REF!</f>
        <v>#REF!</v>
      </c>
      <c r="S20" s="331" t="e">
        <f>SUM(#REF!)-#REF!</f>
        <v>#REF!</v>
      </c>
      <c r="T20" s="331" t="e">
        <f>SUM(#REF!)-#REF!</f>
        <v>#REF!</v>
      </c>
      <c r="U20" s="331" t="e">
        <f>SUM(#REF!)-#REF!</f>
        <v>#REF!</v>
      </c>
      <c r="V20" s="331" t="e">
        <f>SUM(#REF!)-#REF!</f>
        <v>#REF!</v>
      </c>
      <c r="W20" s="331" t="e">
        <f>SUM(#REF!)-#REF!</f>
        <v>#REF!</v>
      </c>
      <c r="X20" s="331" t="e">
        <f>SUM(#REF!)-#REF!</f>
        <v>#REF!</v>
      </c>
      <c r="Y20" s="331" t="e">
        <f>SUM(#REF!)-#REF!</f>
        <v>#REF!</v>
      </c>
      <c r="Z20" s="331" t="e">
        <f>SUM(#REF!)-#REF!</f>
        <v>#REF!</v>
      </c>
      <c r="AA20" s="331" t="e">
        <f>SUM(#REF!)-#REF!</f>
        <v>#REF!</v>
      </c>
      <c r="AB20" s="331" t="e">
        <f>SUM(#REF!)-#REF!</f>
        <v>#REF!</v>
      </c>
      <c r="AC20" s="331" t="e">
        <f>SUM(#REF!)-#REF!</f>
        <v>#REF!</v>
      </c>
      <c r="AD20" s="331" t="e">
        <f>SUM(#REF!)-#REF!</f>
        <v>#REF!</v>
      </c>
      <c r="AE20" s="331" t="e">
        <f>SUM(#REF!)-#REF!</f>
        <v>#REF!</v>
      </c>
      <c r="AF20" s="331" t="e">
        <f>SUM(#REF!)-#REF!</f>
        <v>#REF!</v>
      </c>
      <c r="AG20" s="331" t="e">
        <f>SUM(#REF!)-#REF!</f>
        <v>#REF!</v>
      </c>
      <c r="AH20" s="331" t="e">
        <f>SUM(#REF!)-#REF!</f>
        <v>#REF!</v>
      </c>
      <c r="AI20" s="331" t="e">
        <f>SUM(#REF!)-#REF!</f>
        <v>#REF!</v>
      </c>
      <c r="AJ20" s="331" t="e">
        <f>SUM(#REF!)-#REF!</f>
        <v>#REF!</v>
      </c>
      <c r="AK20" s="331" t="e">
        <f>SUM(#REF!)-#REF!</f>
        <v>#REF!</v>
      </c>
      <c r="AL20" s="331" t="e">
        <f>SUM(#REF!)-#REF!</f>
        <v>#REF!</v>
      </c>
      <c r="AM20" s="331" t="e">
        <f>SUM(#REF!)-#REF!</f>
        <v>#REF!</v>
      </c>
      <c r="AN20" s="331" t="e">
        <f>SUM(#REF!)-#REF!</f>
        <v>#REF!</v>
      </c>
      <c r="AO20" s="331" t="e">
        <f>SUM(#REF!)-#REF!</f>
        <v>#REF!</v>
      </c>
      <c r="AP20" s="331" t="e">
        <f>SUM(#REF!)-#REF!</f>
        <v>#REF!</v>
      </c>
      <c r="AQ20" s="331" t="e">
        <f>SUM(#REF!)-#REF!</f>
        <v>#REF!</v>
      </c>
      <c r="AR20" s="331" t="e">
        <f>SUM(#REF!)-#REF!</f>
        <v>#REF!</v>
      </c>
      <c r="AS20" s="331" t="e">
        <f>SUM(#REF!)-#REF!</f>
        <v>#REF!</v>
      </c>
      <c r="AT20" s="331" t="e">
        <f>SUM(#REF!)-#REF!</f>
        <v>#REF!</v>
      </c>
      <c r="AU20" s="331" t="e">
        <f>SUM(#REF!)-#REF!</f>
        <v>#REF!</v>
      </c>
      <c r="AV20" s="331" t="e">
        <f>SUM(#REF!)-#REF!</f>
        <v>#REF!</v>
      </c>
      <c r="AW20" s="331" t="e">
        <f>SUM(#REF!)-#REF!</f>
        <v>#REF!</v>
      </c>
      <c r="AX20" s="331" t="e">
        <f>SUM(#REF!)-#REF!</f>
        <v>#REF!</v>
      </c>
      <c r="AY20" s="331" t="e">
        <f>SUM(#REF!)-#REF!</f>
        <v>#REF!</v>
      </c>
      <c r="AZ20" s="331" t="e">
        <f>SUM(#REF!)-#REF!</f>
        <v>#REF!</v>
      </c>
      <c r="BA20" s="331" t="e">
        <f>SUM(#REF!)-#REF!</f>
        <v>#REF!</v>
      </c>
      <c r="BB20" s="331" t="e">
        <f>SUM(#REF!)-#REF!</f>
        <v>#REF!</v>
      </c>
      <c r="BC20" s="331" t="e">
        <f>SUM(#REF!)-#REF!</f>
        <v>#REF!</v>
      </c>
      <c r="BD20" s="331" t="e">
        <f>SUM(#REF!)-#REF!</f>
        <v>#REF!</v>
      </c>
      <c r="BE20" s="331" t="e">
        <f>SUM(#REF!)-#REF!</f>
        <v>#REF!</v>
      </c>
    </row>
    <row r="21" spans="1:57" s="324" customFormat="1"/>
    <row r="22" spans="1:57" s="324" customFormat="1"/>
    <row r="23" spans="1:57" s="324" customFormat="1"/>
  </sheetData>
  <conditionalFormatting sqref="B6:BE20">
    <cfRule type="cellIs" dxfId="11" priority="3" operator="lessThan">
      <formula>-0.5</formula>
    </cfRule>
    <cfRule type="cellIs" dxfId="10" priority="4" operator="greaterThan">
      <formula>0.5</formula>
    </cfRule>
  </conditionalFormatting>
  <pageMargins left="0.24" right="0.24" top="0.45" bottom="0.130416535433071" header="0.45" footer="0.1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8C4B-0D76-4739-B684-BFCC8971FC97}">
  <sheetPr>
    <tabColor rgb="FFFFFF00"/>
  </sheetPr>
  <dimension ref="A1:BF26"/>
  <sheetViews>
    <sheetView showGridLines="0" workbookViewId="0" xr3:uid="{1B0FA572-1872-59AB-8112-89E1B6DB5ACB}">
      <pane xSplit="1" ySplit="4" topLeftCell="B5" activePane="bottomRight" state="frozen"/>
      <selection pane="bottomRight" activeCell="BG22" sqref="BG22"/>
      <selection pane="bottomLeft" activeCell="BG22" sqref="BG22"/>
      <selection pane="topRight" activeCell="BG22" sqref="BG22"/>
    </sheetView>
  </sheetViews>
  <sheetFormatPr defaultColWidth="9.1640625" defaultRowHeight="14.45"/>
  <cols>
    <col min="1" max="1" width="54.6640625" style="4" customWidth="1"/>
    <col min="2" max="57" width="11.83203125" style="4" customWidth="1"/>
    <col min="58" max="58" width="0.5" style="4" customWidth="1"/>
    <col min="59" max="16384" width="9.1640625" style="4"/>
  </cols>
  <sheetData>
    <row r="1" spans="1:58" ht="15">
      <c r="A1" s="323" t="s">
        <v>248</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8" ht="15">
      <c r="A2" s="323" t="s">
        <v>242</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8" ht="15">
      <c r="A3" s="325" t="s">
        <v>243</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8"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8">
      <c r="A5" s="273" t="s">
        <v>182</v>
      </c>
      <c r="B5" s="11" t="s">
        <v>182</v>
      </c>
      <c r="C5" s="11" t="s">
        <v>182</v>
      </c>
      <c r="D5" s="11" t="s">
        <v>182</v>
      </c>
      <c r="E5" s="11" t="s">
        <v>182</v>
      </c>
      <c r="F5" s="11" t="s">
        <v>182</v>
      </c>
      <c r="G5" s="11" t="s">
        <v>182</v>
      </c>
      <c r="H5" s="11" t="s">
        <v>182</v>
      </c>
      <c r="I5" s="11" t="s">
        <v>182</v>
      </c>
      <c r="J5" s="11" t="s">
        <v>182</v>
      </c>
      <c r="K5" s="11" t="s">
        <v>182</v>
      </c>
      <c r="L5" s="11" t="s">
        <v>182</v>
      </c>
      <c r="M5" s="11" t="s">
        <v>182</v>
      </c>
      <c r="N5" s="11" t="s">
        <v>182</v>
      </c>
      <c r="O5" s="11" t="s">
        <v>182</v>
      </c>
      <c r="P5" s="11" t="s">
        <v>182</v>
      </c>
      <c r="Q5" s="11" t="s">
        <v>182</v>
      </c>
      <c r="R5" s="11" t="s">
        <v>182</v>
      </c>
      <c r="S5" s="11" t="s">
        <v>182</v>
      </c>
      <c r="T5" s="11" t="s">
        <v>182</v>
      </c>
      <c r="U5" s="11" t="s">
        <v>182</v>
      </c>
      <c r="V5" s="11" t="s">
        <v>182</v>
      </c>
      <c r="W5" s="11" t="s">
        <v>182</v>
      </c>
      <c r="X5" s="11" t="s">
        <v>182</v>
      </c>
      <c r="Y5" s="11" t="s">
        <v>182</v>
      </c>
      <c r="Z5" s="11" t="s">
        <v>182</v>
      </c>
      <c r="AA5" s="11" t="s">
        <v>182</v>
      </c>
      <c r="AB5" s="11" t="s">
        <v>182</v>
      </c>
      <c r="AC5" s="11" t="s">
        <v>182</v>
      </c>
      <c r="AD5" s="11" t="s">
        <v>182</v>
      </c>
      <c r="AE5" s="11" t="s">
        <v>182</v>
      </c>
      <c r="AF5" s="11" t="s">
        <v>182</v>
      </c>
      <c r="AG5" s="11" t="s">
        <v>182</v>
      </c>
      <c r="AH5" s="11" t="s">
        <v>182</v>
      </c>
      <c r="AI5" s="11" t="s">
        <v>182</v>
      </c>
      <c r="AJ5" s="11" t="s">
        <v>182</v>
      </c>
      <c r="AK5" s="11" t="s">
        <v>182</v>
      </c>
      <c r="AL5" s="11" t="s">
        <v>182</v>
      </c>
      <c r="AM5" s="11" t="s">
        <v>182</v>
      </c>
      <c r="AN5" s="11" t="s">
        <v>182</v>
      </c>
      <c r="AO5" s="11" t="s">
        <v>182</v>
      </c>
      <c r="AP5" s="11" t="s">
        <v>182</v>
      </c>
      <c r="AQ5" s="11" t="s">
        <v>182</v>
      </c>
      <c r="AR5" s="11" t="s">
        <v>182</v>
      </c>
      <c r="AS5" s="11" t="s">
        <v>182</v>
      </c>
      <c r="AT5" s="11" t="s">
        <v>182</v>
      </c>
      <c r="AU5" s="11" t="s">
        <v>182</v>
      </c>
      <c r="AV5" s="11" t="s">
        <v>182</v>
      </c>
      <c r="AW5" s="11" t="s">
        <v>182</v>
      </c>
      <c r="AX5" s="11" t="s">
        <v>182</v>
      </c>
      <c r="AY5" s="11" t="s">
        <v>182</v>
      </c>
      <c r="AZ5" s="11" t="s">
        <v>182</v>
      </c>
      <c r="BA5" s="11" t="s">
        <v>182</v>
      </c>
      <c r="BB5" s="11" t="s">
        <v>182</v>
      </c>
      <c r="BC5" s="11" t="s">
        <v>182</v>
      </c>
      <c r="BD5" s="11" t="s">
        <v>182</v>
      </c>
      <c r="BE5" s="11" t="s">
        <v>182</v>
      </c>
    </row>
    <row r="6" spans="1:58" s="328" customFormat="1">
      <c r="A6" s="326" t="s">
        <v>222</v>
      </c>
      <c r="B6" s="327" t="e">
        <f>(#REF!-#REF!)-#REF!</f>
        <v>#REF!</v>
      </c>
      <c r="C6" s="327" t="e">
        <f>(#REF!-#REF!)-#REF!</f>
        <v>#REF!</v>
      </c>
      <c r="D6" s="327" t="e">
        <f>(#REF!-#REF!)-#REF!</f>
        <v>#REF!</v>
      </c>
      <c r="E6" s="327" t="e">
        <f>(#REF!-#REF!)-#REF!</f>
        <v>#REF!</v>
      </c>
      <c r="F6" s="327" t="e">
        <f>(#REF!-#REF!)-#REF!</f>
        <v>#REF!</v>
      </c>
      <c r="G6" s="327" t="e">
        <f>(#REF!-#REF!)-#REF!</f>
        <v>#REF!</v>
      </c>
      <c r="H6" s="327" t="e">
        <f>(#REF!-#REF!)-#REF!</f>
        <v>#REF!</v>
      </c>
      <c r="I6" s="327" t="e">
        <f>(#REF!-#REF!)-#REF!</f>
        <v>#REF!</v>
      </c>
      <c r="J6" s="327" t="e">
        <f>(#REF!-#REF!)-#REF!</f>
        <v>#REF!</v>
      </c>
      <c r="K6" s="327" t="e">
        <f>(#REF!-#REF!)-#REF!</f>
        <v>#REF!</v>
      </c>
      <c r="L6" s="327" t="e">
        <f>(#REF!-#REF!)-#REF!</f>
        <v>#REF!</v>
      </c>
      <c r="M6" s="327" t="e">
        <f>(#REF!-#REF!)-#REF!</f>
        <v>#REF!</v>
      </c>
      <c r="N6" s="327" t="e">
        <f>(#REF!-#REF!)-#REF!</f>
        <v>#REF!</v>
      </c>
      <c r="O6" s="327" t="e">
        <f>(#REF!-#REF!)-#REF!</f>
        <v>#REF!</v>
      </c>
      <c r="P6" s="327" t="e">
        <f>(#REF!-#REF!)-#REF!</f>
        <v>#REF!</v>
      </c>
      <c r="Q6" s="327" t="e">
        <f>(#REF!-#REF!)-#REF!</f>
        <v>#REF!</v>
      </c>
      <c r="R6" s="327" t="e">
        <f>(#REF!-#REF!)-#REF!</f>
        <v>#REF!</v>
      </c>
      <c r="S6" s="327" t="e">
        <f>(#REF!-#REF!)-#REF!</f>
        <v>#REF!</v>
      </c>
      <c r="T6" s="327" t="e">
        <f>(#REF!-#REF!)-#REF!</f>
        <v>#REF!</v>
      </c>
      <c r="U6" s="327" t="e">
        <f>(#REF!-#REF!)-#REF!</f>
        <v>#REF!</v>
      </c>
      <c r="V6" s="327" t="e">
        <f>(#REF!-#REF!)-#REF!</f>
        <v>#REF!</v>
      </c>
      <c r="W6" s="327" t="e">
        <f>(#REF!-#REF!)-#REF!</f>
        <v>#REF!</v>
      </c>
      <c r="X6" s="327" t="e">
        <f>(#REF!-#REF!)-#REF!</f>
        <v>#REF!</v>
      </c>
      <c r="Y6" s="327" t="e">
        <f>(#REF!-#REF!)-#REF!</f>
        <v>#REF!</v>
      </c>
      <c r="Z6" s="327" t="e">
        <f>(#REF!-#REF!)-#REF!</f>
        <v>#REF!</v>
      </c>
      <c r="AA6" s="327" t="e">
        <f>(#REF!-#REF!)-#REF!</f>
        <v>#REF!</v>
      </c>
      <c r="AB6" s="327" t="e">
        <f>(#REF!-#REF!)-#REF!</f>
        <v>#REF!</v>
      </c>
      <c r="AC6" s="327" t="e">
        <f>(#REF!-#REF!)-#REF!</f>
        <v>#REF!</v>
      </c>
      <c r="AD6" s="327" t="e">
        <f>(#REF!-#REF!)-#REF!</f>
        <v>#REF!</v>
      </c>
      <c r="AE6" s="327" t="e">
        <f>(#REF!-#REF!)-#REF!</f>
        <v>#REF!</v>
      </c>
      <c r="AF6" s="327" t="e">
        <f>(#REF!-#REF!)-#REF!</f>
        <v>#REF!</v>
      </c>
      <c r="AG6" s="327" t="e">
        <f>(#REF!-#REF!)-#REF!</f>
        <v>#REF!</v>
      </c>
      <c r="AH6" s="327" t="e">
        <f>(#REF!-#REF!)-#REF!</f>
        <v>#REF!</v>
      </c>
      <c r="AI6" s="327" t="e">
        <f>(#REF!-#REF!)-#REF!</f>
        <v>#REF!</v>
      </c>
      <c r="AJ6" s="327" t="e">
        <f>(#REF!-#REF!)-#REF!</f>
        <v>#REF!</v>
      </c>
      <c r="AK6" s="327" t="e">
        <f>(#REF!-#REF!)-#REF!</f>
        <v>#REF!</v>
      </c>
      <c r="AL6" s="327" t="e">
        <f>(#REF!-#REF!)-#REF!</f>
        <v>#REF!</v>
      </c>
      <c r="AM6" s="327" t="e">
        <f>(#REF!-#REF!)-#REF!</f>
        <v>#REF!</v>
      </c>
      <c r="AN6" s="327" t="e">
        <f>(#REF!-#REF!)-#REF!</f>
        <v>#REF!</v>
      </c>
      <c r="AO6" s="327" t="e">
        <f>(#REF!-#REF!)-#REF!</f>
        <v>#REF!</v>
      </c>
      <c r="AP6" s="327" t="e">
        <f>(#REF!-#REF!)-#REF!</f>
        <v>#REF!</v>
      </c>
      <c r="AQ6" s="327" t="e">
        <f>(#REF!-#REF!)-#REF!</f>
        <v>#REF!</v>
      </c>
      <c r="AR6" s="327" t="e">
        <f>(#REF!-#REF!)-#REF!</f>
        <v>#REF!</v>
      </c>
      <c r="AS6" s="327" t="e">
        <f>(#REF!-#REF!)-#REF!</f>
        <v>#REF!</v>
      </c>
      <c r="AT6" s="327" t="e">
        <f>(#REF!-#REF!)-#REF!</f>
        <v>#REF!</v>
      </c>
      <c r="AU6" s="327" t="e">
        <f>(#REF!-#REF!)-#REF!</f>
        <v>#REF!</v>
      </c>
      <c r="AV6" s="327" t="e">
        <f>(#REF!-#REF!)-#REF!</f>
        <v>#REF!</v>
      </c>
      <c r="AW6" s="327" t="e">
        <f>(#REF!-#REF!)-#REF!</f>
        <v>#REF!</v>
      </c>
      <c r="AX6" s="327" t="e">
        <f>(#REF!-#REF!)-#REF!</f>
        <v>#REF!</v>
      </c>
      <c r="AY6" s="327" t="e">
        <f>(#REF!-#REF!)-#REF!</f>
        <v>#REF!</v>
      </c>
      <c r="AZ6" s="327" t="e">
        <f>(#REF!-#REF!)-#REF!</f>
        <v>#REF!</v>
      </c>
      <c r="BA6" s="327" t="e">
        <f>(#REF!-#REF!)-#REF!</f>
        <v>#REF!</v>
      </c>
      <c r="BB6" s="327" t="e">
        <f>(#REF!-#REF!)-#REF!</f>
        <v>#REF!</v>
      </c>
      <c r="BC6" s="327" t="e">
        <f>(#REF!-#REF!)-#REF!</f>
        <v>#REF!</v>
      </c>
      <c r="BD6" s="327" t="e">
        <f>(#REF!-#REF!)-#REF!</f>
        <v>#REF!</v>
      </c>
      <c r="BE6" s="327" t="e">
        <f>(#REF!-#REF!)-#REF!</f>
        <v>#REF!</v>
      </c>
      <c r="BF6" s="327" t="e">
        <f>(#REF!-#REF!)-#REF!</f>
        <v>#REF!</v>
      </c>
    </row>
    <row r="7" spans="1:58" s="328" customFormat="1">
      <c r="A7" s="329" t="s">
        <v>151</v>
      </c>
      <c r="B7" s="330" t="e">
        <f>SUM(#REF!)-#REF!</f>
        <v>#REF!</v>
      </c>
      <c r="C7" s="330" t="e">
        <f>SUM(#REF!)-#REF!</f>
        <v>#REF!</v>
      </c>
      <c r="D7" s="330" t="e">
        <f>SUM(#REF!)-#REF!</f>
        <v>#REF!</v>
      </c>
      <c r="E7" s="330" t="e">
        <f>SUM(#REF!)-#REF!</f>
        <v>#REF!</v>
      </c>
      <c r="F7" s="330" t="e">
        <f>SUM(#REF!)-#REF!</f>
        <v>#REF!</v>
      </c>
      <c r="G7" s="330" t="e">
        <f>SUM(#REF!)-#REF!</f>
        <v>#REF!</v>
      </c>
      <c r="H7" s="330" t="e">
        <f>SUM(#REF!)-#REF!</f>
        <v>#REF!</v>
      </c>
      <c r="I7" s="330" t="e">
        <f>SUM(#REF!)-#REF!</f>
        <v>#REF!</v>
      </c>
      <c r="J7" s="330" t="e">
        <f>SUM(#REF!)-#REF!</f>
        <v>#REF!</v>
      </c>
      <c r="K7" s="330" t="e">
        <f>SUM(#REF!)-#REF!</f>
        <v>#REF!</v>
      </c>
      <c r="L7" s="330" t="e">
        <f>SUM(#REF!)-#REF!</f>
        <v>#REF!</v>
      </c>
      <c r="M7" s="330" t="e">
        <f>SUM(#REF!)-#REF!</f>
        <v>#REF!</v>
      </c>
      <c r="N7" s="330" t="e">
        <f>SUM(#REF!)-#REF!</f>
        <v>#REF!</v>
      </c>
      <c r="O7" s="330" t="e">
        <f>SUM(#REF!)-#REF!</f>
        <v>#REF!</v>
      </c>
      <c r="P7" s="330" t="e">
        <f>SUM(#REF!)-#REF!</f>
        <v>#REF!</v>
      </c>
      <c r="Q7" s="330" t="e">
        <f>SUM(#REF!)-#REF!</f>
        <v>#REF!</v>
      </c>
      <c r="R7" s="330" t="e">
        <f>SUM(#REF!)-#REF!</f>
        <v>#REF!</v>
      </c>
      <c r="S7" s="330" t="e">
        <f>SUM(#REF!)-#REF!</f>
        <v>#REF!</v>
      </c>
      <c r="T7" s="330" t="e">
        <f>SUM(#REF!)-#REF!</f>
        <v>#REF!</v>
      </c>
      <c r="U7" s="330" t="e">
        <f>SUM(#REF!)-#REF!</f>
        <v>#REF!</v>
      </c>
      <c r="V7" s="330" t="e">
        <f>SUM(#REF!)-#REF!</f>
        <v>#REF!</v>
      </c>
      <c r="W7" s="330" t="e">
        <f>SUM(#REF!)-#REF!</f>
        <v>#REF!</v>
      </c>
      <c r="X7" s="330" t="e">
        <f>SUM(#REF!)-#REF!</f>
        <v>#REF!</v>
      </c>
      <c r="Y7" s="330" t="e">
        <f>SUM(#REF!)-#REF!</f>
        <v>#REF!</v>
      </c>
      <c r="Z7" s="330" t="e">
        <f>SUM(#REF!)-#REF!</f>
        <v>#REF!</v>
      </c>
      <c r="AA7" s="330" t="e">
        <f>SUM(#REF!)-#REF!</f>
        <v>#REF!</v>
      </c>
      <c r="AB7" s="330" t="e">
        <f>SUM(#REF!)-#REF!</f>
        <v>#REF!</v>
      </c>
      <c r="AC7" s="330" t="e">
        <f>SUM(#REF!)-#REF!</f>
        <v>#REF!</v>
      </c>
      <c r="AD7" s="330" t="e">
        <f>SUM(#REF!)-#REF!</f>
        <v>#REF!</v>
      </c>
      <c r="AE7" s="330" t="e">
        <f>SUM(#REF!)-#REF!</f>
        <v>#REF!</v>
      </c>
      <c r="AF7" s="330" t="e">
        <f>SUM(#REF!)-#REF!</f>
        <v>#REF!</v>
      </c>
      <c r="AG7" s="330" t="e">
        <f>SUM(#REF!)-#REF!</f>
        <v>#REF!</v>
      </c>
      <c r="AH7" s="330" t="e">
        <f>SUM(#REF!)-#REF!</f>
        <v>#REF!</v>
      </c>
      <c r="AI7" s="330" t="e">
        <f>SUM(#REF!)-#REF!</f>
        <v>#REF!</v>
      </c>
      <c r="AJ7" s="330" t="e">
        <f>SUM(#REF!)-#REF!</f>
        <v>#REF!</v>
      </c>
      <c r="AK7" s="330" t="e">
        <f>SUM(#REF!)-#REF!</f>
        <v>#REF!</v>
      </c>
      <c r="AL7" s="330" t="e">
        <f>SUM(#REF!)-#REF!</f>
        <v>#REF!</v>
      </c>
      <c r="AM7" s="330" t="e">
        <f>SUM(#REF!)-#REF!</f>
        <v>#REF!</v>
      </c>
      <c r="AN7" s="330" t="e">
        <f>SUM(#REF!)-#REF!</f>
        <v>#REF!</v>
      </c>
      <c r="AO7" s="330" t="e">
        <f>SUM(#REF!)-#REF!</f>
        <v>#REF!</v>
      </c>
      <c r="AP7" s="330" t="e">
        <f>SUM(#REF!)-#REF!</f>
        <v>#REF!</v>
      </c>
      <c r="AQ7" s="330" t="e">
        <f>SUM(#REF!)-#REF!</f>
        <v>#REF!</v>
      </c>
      <c r="AR7" s="330" t="e">
        <f>SUM(#REF!)-#REF!</f>
        <v>#REF!</v>
      </c>
      <c r="AS7" s="330" t="e">
        <f>SUM(#REF!)-#REF!</f>
        <v>#REF!</v>
      </c>
      <c r="AT7" s="330" t="e">
        <f>SUM(#REF!)-#REF!</f>
        <v>#REF!</v>
      </c>
      <c r="AU7" s="330" t="e">
        <f>SUM(#REF!)-#REF!</f>
        <v>#REF!</v>
      </c>
      <c r="AV7" s="330" t="e">
        <f>SUM(#REF!)-#REF!</f>
        <v>#REF!</v>
      </c>
      <c r="AW7" s="330" t="e">
        <f>SUM(#REF!)-#REF!</f>
        <v>#REF!</v>
      </c>
      <c r="AX7" s="330" t="e">
        <f>SUM(#REF!)-#REF!</f>
        <v>#REF!</v>
      </c>
      <c r="AY7" s="330" t="e">
        <f>SUM(#REF!)-#REF!</f>
        <v>#REF!</v>
      </c>
      <c r="AZ7" s="330" t="e">
        <f>SUM(#REF!)-#REF!</f>
        <v>#REF!</v>
      </c>
      <c r="BA7" s="330" t="e">
        <f>SUM(#REF!)-#REF!</f>
        <v>#REF!</v>
      </c>
      <c r="BB7" s="330" t="e">
        <f>SUM(#REF!)-#REF!</f>
        <v>#REF!</v>
      </c>
      <c r="BC7" s="330" t="e">
        <f>SUM(#REF!)-#REF!</f>
        <v>#REF!</v>
      </c>
      <c r="BD7" s="330" t="e">
        <f>SUM(#REF!)-#REF!</f>
        <v>#REF!</v>
      </c>
      <c r="BE7" s="330" t="e">
        <f>SUM(#REF!)-#REF!</f>
        <v>#REF!</v>
      </c>
      <c r="BF7" s="330" t="e">
        <f>SUM(#REF!)-#REF!</f>
        <v>#REF!</v>
      </c>
    </row>
    <row r="8" spans="1:58" s="328" customFormat="1">
      <c r="A8" s="329" t="s">
        <v>178</v>
      </c>
      <c r="B8" s="330" t="e">
        <f>SUM(#REF!)-#REF!</f>
        <v>#REF!</v>
      </c>
      <c r="C8" s="330" t="e">
        <f>SUM(#REF!)-#REF!</f>
        <v>#REF!</v>
      </c>
      <c r="D8" s="330" t="e">
        <f>SUM(#REF!)-#REF!</f>
        <v>#REF!</v>
      </c>
      <c r="E8" s="330" t="e">
        <f>SUM(#REF!)-#REF!</f>
        <v>#REF!</v>
      </c>
      <c r="F8" s="330" t="e">
        <f>SUM(#REF!)-#REF!</f>
        <v>#REF!</v>
      </c>
      <c r="G8" s="330" t="e">
        <f>SUM(#REF!)-#REF!</f>
        <v>#REF!</v>
      </c>
      <c r="H8" s="330" t="e">
        <f>SUM(#REF!)-#REF!</f>
        <v>#REF!</v>
      </c>
      <c r="I8" s="330" t="e">
        <f>SUM(#REF!)-#REF!</f>
        <v>#REF!</v>
      </c>
      <c r="J8" s="330" t="e">
        <f>SUM(#REF!)-#REF!</f>
        <v>#REF!</v>
      </c>
      <c r="K8" s="330" t="e">
        <f>SUM(#REF!)-#REF!</f>
        <v>#REF!</v>
      </c>
      <c r="L8" s="330" t="e">
        <f>SUM(#REF!)-#REF!</f>
        <v>#REF!</v>
      </c>
      <c r="M8" s="330" t="e">
        <f>SUM(#REF!)-#REF!</f>
        <v>#REF!</v>
      </c>
      <c r="N8" s="330" t="e">
        <f>SUM(#REF!)-#REF!</f>
        <v>#REF!</v>
      </c>
      <c r="O8" s="330" t="e">
        <f>SUM(#REF!)-#REF!</f>
        <v>#REF!</v>
      </c>
      <c r="P8" s="330" t="e">
        <f>SUM(#REF!)-#REF!</f>
        <v>#REF!</v>
      </c>
      <c r="Q8" s="330" t="e">
        <f>SUM(#REF!)-#REF!</f>
        <v>#REF!</v>
      </c>
      <c r="R8" s="330" t="e">
        <f>SUM(#REF!)-#REF!</f>
        <v>#REF!</v>
      </c>
      <c r="S8" s="330" t="e">
        <f>SUM(#REF!)-#REF!</f>
        <v>#REF!</v>
      </c>
      <c r="T8" s="330" t="e">
        <f>SUM(#REF!)-#REF!</f>
        <v>#REF!</v>
      </c>
      <c r="U8" s="330" t="e">
        <f>SUM(#REF!)-#REF!</f>
        <v>#REF!</v>
      </c>
      <c r="V8" s="330" t="e">
        <f>SUM(#REF!)-#REF!</f>
        <v>#REF!</v>
      </c>
      <c r="W8" s="330" t="e">
        <f>SUM(#REF!)-#REF!</f>
        <v>#REF!</v>
      </c>
      <c r="X8" s="330" t="e">
        <f>SUM(#REF!)-#REF!</f>
        <v>#REF!</v>
      </c>
      <c r="Y8" s="330" t="e">
        <f>SUM(#REF!)-#REF!</f>
        <v>#REF!</v>
      </c>
      <c r="Z8" s="330" t="e">
        <f>SUM(#REF!)-#REF!</f>
        <v>#REF!</v>
      </c>
      <c r="AA8" s="330" t="e">
        <f>SUM(#REF!)-#REF!</f>
        <v>#REF!</v>
      </c>
      <c r="AB8" s="330" t="e">
        <f>SUM(#REF!)-#REF!</f>
        <v>#REF!</v>
      </c>
      <c r="AC8" s="330" t="e">
        <f>SUM(#REF!)-#REF!</f>
        <v>#REF!</v>
      </c>
      <c r="AD8" s="330" t="e">
        <f>SUM(#REF!)-#REF!</f>
        <v>#REF!</v>
      </c>
      <c r="AE8" s="330" t="e">
        <f>SUM(#REF!)-#REF!</f>
        <v>#REF!</v>
      </c>
      <c r="AF8" s="330" t="e">
        <f>SUM(#REF!)-#REF!</f>
        <v>#REF!</v>
      </c>
      <c r="AG8" s="330" t="e">
        <f>SUM(#REF!)-#REF!</f>
        <v>#REF!</v>
      </c>
      <c r="AH8" s="330" t="e">
        <f>SUM(#REF!)-#REF!</f>
        <v>#REF!</v>
      </c>
      <c r="AI8" s="330" t="e">
        <f>SUM(#REF!)-#REF!</f>
        <v>#REF!</v>
      </c>
      <c r="AJ8" s="330" t="e">
        <f>SUM(#REF!)-#REF!</f>
        <v>#REF!</v>
      </c>
      <c r="AK8" s="330" t="e">
        <f>SUM(#REF!)-#REF!</f>
        <v>#REF!</v>
      </c>
      <c r="AL8" s="330" t="e">
        <f>SUM(#REF!)-#REF!</f>
        <v>#REF!</v>
      </c>
      <c r="AM8" s="330" t="e">
        <f>SUM(#REF!)-#REF!</f>
        <v>#REF!</v>
      </c>
      <c r="AN8" s="330" t="e">
        <f>SUM(#REF!)-#REF!</f>
        <v>#REF!</v>
      </c>
      <c r="AO8" s="330" t="e">
        <f>SUM(#REF!)-#REF!</f>
        <v>#REF!</v>
      </c>
      <c r="AP8" s="330" t="e">
        <f>SUM(#REF!)-#REF!</f>
        <v>#REF!</v>
      </c>
      <c r="AQ8" s="330" t="e">
        <f>SUM(#REF!)-#REF!</f>
        <v>#REF!</v>
      </c>
      <c r="AR8" s="330" t="e">
        <f>SUM(#REF!)-#REF!</f>
        <v>#REF!</v>
      </c>
      <c r="AS8" s="330" t="e">
        <f>SUM(#REF!)-#REF!</f>
        <v>#REF!</v>
      </c>
      <c r="AT8" s="330" t="e">
        <f>SUM(#REF!)-#REF!</f>
        <v>#REF!</v>
      </c>
      <c r="AU8" s="330" t="e">
        <f>SUM(#REF!)-#REF!</f>
        <v>#REF!</v>
      </c>
      <c r="AV8" s="330" t="e">
        <f>SUM(#REF!)-#REF!</f>
        <v>#REF!</v>
      </c>
      <c r="AW8" s="330" t="e">
        <f>SUM(#REF!)-#REF!</f>
        <v>#REF!</v>
      </c>
      <c r="AX8" s="330" t="e">
        <f>SUM(#REF!)-#REF!</f>
        <v>#REF!</v>
      </c>
      <c r="AY8" s="330" t="e">
        <f>SUM(#REF!)-#REF!</f>
        <v>#REF!</v>
      </c>
      <c r="AZ8" s="330" t="e">
        <f>SUM(#REF!)-#REF!</f>
        <v>#REF!</v>
      </c>
      <c r="BA8" s="330" t="e">
        <f>SUM(#REF!)-#REF!</f>
        <v>#REF!</v>
      </c>
      <c r="BB8" s="330" t="e">
        <f>SUM(#REF!)-#REF!</f>
        <v>#REF!</v>
      </c>
      <c r="BC8" s="330" t="e">
        <f>SUM(#REF!)-#REF!</f>
        <v>#REF!</v>
      </c>
      <c r="BD8" s="330" t="e">
        <f>SUM(#REF!)-#REF!</f>
        <v>#REF!</v>
      </c>
      <c r="BE8" s="330" t="e">
        <f>SUM(#REF!)-#REF!</f>
        <v>#REF!</v>
      </c>
      <c r="BF8" s="330" t="e">
        <f>SUM(#REF!)-#REF!</f>
        <v>#REF!</v>
      </c>
    </row>
    <row r="9" spans="1:58" s="328" customFormat="1">
      <c r="A9" s="332" t="s">
        <v>182</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c r="BF9" s="331"/>
    </row>
    <row r="10" spans="1:58" s="328" customFormat="1">
      <c r="A10" s="326" t="s">
        <v>223</v>
      </c>
      <c r="B10" s="327" t="e">
        <f>(#REF!-#REF!)-(#REF!-#REF!)</f>
        <v>#REF!</v>
      </c>
      <c r="C10" s="327" t="e">
        <f>(#REF!-#REF!)-(#REF!-#REF!)</f>
        <v>#REF!</v>
      </c>
      <c r="D10" s="327" t="e">
        <f>(#REF!-#REF!)-(#REF!-#REF!)</f>
        <v>#REF!</v>
      </c>
      <c r="E10" s="327" t="e">
        <f>(#REF!-#REF!)-(#REF!-#REF!)</f>
        <v>#REF!</v>
      </c>
      <c r="F10" s="327" t="e">
        <f>(#REF!-#REF!)-(#REF!-#REF!)</f>
        <v>#REF!</v>
      </c>
      <c r="G10" s="327" t="e">
        <f>(#REF!-#REF!)-(#REF!-#REF!)</f>
        <v>#REF!</v>
      </c>
      <c r="H10" s="327" t="e">
        <f>(#REF!-#REF!)-(#REF!-#REF!)</f>
        <v>#REF!</v>
      </c>
      <c r="I10" s="327" t="e">
        <f>(#REF!-#REF!)-(#REF!-#REF!)</f>
        <v>#REF!</v>
      </c>
      <c r="J10" s="327" t="e">
        <f>(#REF!-#REF!)-(#REF!-#REF!)</f>
        <v>#REF!</v>
      </c>
      <c r="K10" s="327" t="e">
        <f>(#REF!-#REF!)-(#REF!-#REF!)</f>
        <v>#REF!</v>
      </c>
      <c r="L10" s="327" t="e">
        <f>(#REF!-#REF!)-(#REF!-#REF!)</f>
        <v>#REF!</v>
      </c>
      <c r="M10" s="327" t="e">
        <f>(#REF!-#REF!)-(#REF!-#REF!)</f>
        <v>#REF!</v>
      </c>
      <c r="N10" s="327" t="e">
        <f>(#REF!-#REF!)-(#REF!-#REF!)</f>
        <v>#REF!</v>
      </c>
      <c r="O10" s="327" t="e">
        <f>(#REF!-#REF!)-(#REF!-#REF!)</f>
        <v>#REF!</v>
      </c>
      <c r="P10" s="327" t="e">
        <f>(#REF!-#REF!)-(#REF!-#REF!)</f>
        <v>#REF!</v>
      </c>
      <c r="Q10" s="327" t="e">
        <f>(#REF!-#REF!)-(#REF!-#REF!)</f>
        <v>#REF!</v>
      </c>
      <c r="R10" s="327" t="e">
        <f>(#REF!-#REF!)-(#REF!-#REF!)</f>
        <v>#REF!</v>
      </c>
      <c r="S10" s="327" t="e">
        <f>(#REF!-#REF!)-(#REF!-#REF!)</f>
        <v>#REF!</v>
      </c>
      <c r="T10" s="327" t="e">
        <f>(#REF!-#REF!)-(#REF!-#REF!)</f>
        <v>#REF!</v>
      </c>
      <c r="U10" s="327" t="e">
        <f>(#REF!-#REF!)-(#REF!-#REF!)</f>
        <v>#REF!</v>
      </c>
      <c r="V10" s="327" t="e">
        <f>(#REF!-#REF!)-(#REF!-#REF!)</f>
        <v>#REF!</v>
      </c>
      <c r="W10" s="327" t="e">
        <f>(#REF!-#REF!)-(#REF!-#REF!)</f>
        <v>#REF!</v>
      </c>
      <c r="X10" s="327" t="e">
        <f>(#REF!-#REF!)-(#REF!-#REF!)</f>
        <v>#REF!</v>
      </c>
      <c r="Y10" s="327" t="e">
        <f>(#REF!-#REF!)-(#REF!-#REF!)</f>
        <v>#REF!</v>
      </c>
      <c r="Z10" s="327" t="e">
        <f>(#REF!-#REF!)-(#REF!-#REF!)</f>
        <v>#REF!</v>
      </c>
      <c r="AA10" s="327" t="e">
        <f>(#REF!-#REF!)-(#REF!-#REF!)</f>
        <v>#REF!</v>
      </c>
      <c r="AB10" s="327" t="e">
        <f>(#REF!-#REF!)-(#REF!-#REF!)</f>
        <v>#REF!</v>
      </c>
      <c r="AC10" s="327" t="e">
        <f>(#REF!-#REF!)-(#REF!-#REF!)</f>
        <v>#REF!</v>
      </c>
      <c r="AD10" s="327" t="e">
        <f>(#REF!-#REF!)-(#REF!-#REF!)</f>
        <v>#REF!</v>
      </c>
      <c r="AE10" s="327" t="e">
        <f>(#REF!-#REF!)-(#REF!-#REF!)</f>
        <v>#REF!</v>
      </c>
      <c r="AF10" s="327" t="e">
        <f>(#REF!-#REF!)-(#REF!-#REF!)</f>
        <v>#REF!</v>
      </c>
      <c r="AG10" s="327" t="e">
        <f>(#REF!-#REF!)-(#REF!-#REF!)</f>
        <v>#REF!</v>
      </c>
      <c r="AH10" s="327" t="e">
        <f>(#REF!-#REF!)-(#REF!-#REF!)</f>
        <v>#REF!</v>
      </c>
      <c r="AI10" s="327" t="e">
        <f>(#REF!-#REF!)-(#REF!-#REF!)</f>
        <v>#REF!</v>
      </c>
      <c r="AJ10" s="327" t="e">
        <f>(#REF!-#REF!)-(#REF!-#REF!)</f>
        <v>#REF!</v>
      </c>
      <c r="AK10" s="327" t="e">
        <f>(#REF!-#REF!)-(#REF!-#REF!)</f>
        <v>#REF!</v>
      </c>
      <c r="AL10" s="327" t="e">
        <f>(#REF!-#REF!)-(#REF!-#REF!)</f>
        <v>#REF!</v>
      </c>
      <c r="AM10" s="327" t="e">
        <f>(#REF!-#REF!)-(#REF!-#REF!)</f>
        <v>#REF!</v>
      </c>
      <c r="AN10" s="327" t="e">
        <f>(#REF!-#REF!)-(#REF!-#REF!)</f>
        <v>#REF!</v>
      </c>
      <c r="AO10" s="327" t="e">
        <f>(#REF!-#REF!)-(#REF!-#REF!)</f>
        <v>#REF!</v>
      </c>
      <c r="AP10" s="327" t="e">
        <f>(#REF!-#REF!)-(#REF!-#REF!)</f>
        <v>#REF!</v>
      </c>
      <c r="AQ10" s="327" t="e">
        <f>(#REF!-#REF!)-(#REF!-#REF!)</f>
        <v>#REF!</v>
      </c>
      <c r="AR10" s="327" t="e">
        <f>(#REF!-#REF!)-(#REF!-#REF!)</f>
        <v>#REF!</v>
      </c>
      <c r="AS10" s="327" t="e">
        <f>(#REF!-#REF!)-(#REF!-#REF!)</f>
        <v>#REF!</v>
      </c>
      <c r="AT10" s="327" t="e">
        <f>(#REF!-#REF!)-(#REF!-#REF!)</f>
        <v>#REF!</v>
      </c>
      <c r="AU10" s="327" t="e">
        <f>(#REF!-#REF!)-(#REF!-#REF!)</f>
        <v>#REF!</v>
      </c>
      <c r="AV10" s="327" t="e">
        <f>(#REF!-#REF!)-(#REF!-#REF!)</f>
        <v>#REF!</v>
      </c>
      <c r="AW10" s="327" t="e">
        <f>(#REF!-#REF!)-(#REF!-#REF!)</f>
        <v>#REF!</v>
      </c>
      <c r="AX10" s="327" t="e">
        <f>(#REF!-#REF!)-(#REF!-#REF!)</f>
        <v>#REF!</v>
      </c>
      <c r="AY10" s="327" t="e">
        <f>(#REF!-#REF!)-(#REF!-#REF!)</f>
        <v>#REF!</v>
      </c>
      <c r="AZ10" s="327" t="e">
        <f>(#REF!-#REF!)-(#REF!-#REF!)</f>
        <v>#REF!</v>
      </c>
      <c r="BA10" s="327" t="e">
        <f>(#REF!-#REF!)-(#REF!-#REF!)</f>
        <v>#REF!</v>
      </c>
      <c r="BB10" s="327" t="e">
        <f>(#REF!-#REF!)-(#REF!-#REF!)</f>
        <v>#REF!</v>
      </c>
      <c r="BC10" s="327" t="e">
        <f>(#REF!-#REF!)-(#REF!-#REF!)</f>
        <v>#REF!</v>
      </c>
      <c r="BD10" s="327" t="e">
        <f>(#REF!-#REF!)-(#REF!-#REF!)</f>
        <v>#REF!</v>
      </c>
      <c r="BE10" s="327" t="e">
        <f>(#REF!-#REF!)-(#REF!-#REF!)</f>
        <v>#REF!</v>
      </c>
      <c r="BF10" s="327" t="e">
        <f>(#REF!-#REF!)-(#REF!-#REF!)</f>
        <v>#REF!</v>
      </c>
    </row>
    <row r="11" spans="1:58" s="328" customFormat="1">
      <c r="A11" s="329" t="s">
        <v>150</v>
      </c>
      <c r="B11" s="330" t="e">
        <f>#REF!-#REF!</f>
        <v>#REF!</v>
      </c>
      <c r="C11" s="330" t="e">
        <f>#REF!-#REF!</f>
        <v>#REF!</v>
      </c>
      <c r="D11" s="330" t="e">
        <f>#REF!-#REF!</f>
        <v>#REF!</v>
      </c>
      <c r="E11" s="330" t="e">
        <f>#REF!-#REF!</f>
        <v>#REF!</v>
      </c>
      <c r="F11" s="330" t="e">
        <f>#REF!-#REF!</f>
        <v>#REF!</v>
      </c>
      <c r="G11" s="330" t="e">
        <f>#REF!-#REF!</f>
        <v>#REF!</v>
      </c>
      <c r="H11" s="330" t="e">
        <f>#REF!-#REF!</f>
        <v>#REF!</v>
      </c>
      <c r="I11" s="330" t="e">
        <f>#REF!-#REF!</f>
        <v>#REF!</v>
      </c>
      <c r="J11" s="330" t="e">
        <f>#REF!-#REF!</f>
        <v>#REF!</v>
      </c>
      <c r="K11" s="330" t="e">
        <f>#REF!-#REF!</f>
        <v>#REF!</v>
      </c>
      <c r="L11" s="330" t="e">
        <f>#REF!-#REF!</f>
        <v>#REF!</v>
      </c>
      <c r="M11" s="330" t="e">
        <f>#REF!-#REF!</f>
        <v>#REF!</v>
      </c>
      <c r="N11" s="330" t="e">
        <f>#REF!-#REF!</f>
        <v>#REF!</v>
      </c>
      <c r="O11" s="330" t="e">
        <f>#REF!-#REF!</f>
        <v>#REF!</v>
      </c>
      <c r="P11" s="330" t="e">
        <f>#REF!-#REF!</f>
        <v>#REF!</v>
      </c>
      <c r="Q11" s="330" t="e">
        <f>#REF!-#REF!</f>
        <v>#REF!</v>
      </c>
      <c r="R11" s="330" t="e">
        <f>#REF!-#REF!</f>
        <v>#REF!</v>
      </c>
      <c r="S11" s="330" t="e">
        <f>#REF!-#REF!</f>
        <v>#REF!</v>
      </c>
      <c r="T11" s="330" t="e">
        <f>#REF!-#REF!</f>
        <v>#REF!</v>
      </c>
      <c r="U11" s="330" t="e">
        <f>#REF!-#REF!</f>
        <v>#REF!</v>
      </c>
      <c r="V11" s="330" t="e">
        <f>#REF!-#REF!</f>
        <v>#REF!</v>
      </c>
      <c r="W11" s="330" t="e">
        <f>#REF!-#REF!</f>
        <v>#REF!</v>
      </c>
      <c r="X11" s="330" t="e">
        <f>#REF!-#REF!</f>
        <v>#REF!</v>
      </c>
      <c r="Y11" s="330" t="e">
        <f>#REF!-#REF!</f>
        <v>#REF!</v>
      </c>
      <c r="Z11" s="330" t="e">
        <f>#REF!-#REF!</f>
        <v>#REF!</v>
      </c>
      <c r="AA11" s="330" t="e">
        <f>#REF!-#REF!</f>
        <v>#REF!</v>
      </c>
      <c r="AB11" s="330" t="e">
        <f>#REF!-#REF!</f>
        <v>#REF!</v>
      </c>
      <c r="AC11" s="330" t="e">
        <f>#REF!-#REF!</f>
        <v>#REF!</v>
      </c>
      <c r="AD11" s="330" t="e">
        <f>#REF!-#REF!</f>
        <v>#REF!</v>
      </c>
      <c r="AE11" s="330" t="e">
        <f>#REF!-#REF!</f>
        <v>#REF!</v>
      </c>
      <c r="AF11" s="330" t="e">
        <f>#REF!-#REF!</f>
        <v>#REF!</v>
      </c>
      <c r="AG11" s="330" t="e">
        <f>#REF!-#REF!</f>
        <v>#REF!</v>
      </c>
      <c r="AH11" s="330" t="e">
        <f>#REF!-#REF!</f>
        <v>#REF!</v>
      </c>
      <c r="AI11" s="330" t="e">
        <f>#REF!-#REF!</f>
        <v>#REF!</v>
      </c>
      <c r="AJ11" s="330" t="e">
        <f>#REF!-#REF!</f>
        <v>#REF!</v>
      </c>
      <c r="AK11" s="330" t="e">
        <f>#REF!-#REF!</f>
        <v>#REF!</v>
      </c>
      <c r="AL11" s="330" t="e">
        <f>#REF!-#REF!</f>
        <v>#REF!</v>
      </c>
      <c r="AM11" s="330" t="e">
        <f>#REF!-#REF!</f>
        <v>#REF!</v>
      </c>
      <c r="AN11" s="330" t="e">
        <f>#REF!-#REF!</f>
        <v>#REF!</v>
      </c>
      <c r="AO11" s="330" t="e">
        <f>#REF!-#REF!</f>
        <v>#REF!</v>
      </c>
      <c r="AP11" s="330" t="e">
        <f>#REF!-#REF!</f>
        <v>#REF!</v>
      </c>
      <c r="AQ11" s="330" t="e">
        <f>#REF!-#REF!</f>
        <v>#REF!</v>
      </c>
      <c r="AR11" s="330" t="e">
        <f>#REF!-#REF!</f>
        <v>#REF!</v>
      </c>
      <c r="AS11" s="330" t="e">
        <f>#REF!-#REF!</f>
        <v>#REF!</v>
      </c>
      <c r="AT11" s="330" t="e">
        <f>#REF!-#REF!</f>
        <v>#REF!</v>
      </c>
      <c r="AU11" s="330" t="e">
        <f>#REF!-#REF!</f>
        <v>#REF!</v>
      </c>
      <c r="AV11" s="330" t="e">
        <f>#REF!-#REF!</f>
        <v>#REF!</v>
      </c>
      <c r="AW11" s="330" t="e">
        <f>#REF!-#REF!</f>
        <v>#REF!</v>
      </c>
      <c r="AX11" s="330" t="e">
        <f>#REF!-#REF!</f>
        <v>#REF!</v>
      </c>
      <c r="AY11" s="330" t="e">
        <f>#REF!-#REF!</f>
        <v>#REF!</v>
      </c>
      <c r="AZ11" s="330" t="e">
        <f>#REF!-#REF!</f>
        <v>#REF!</v>
      </c>
      <c r="BA11" s="330" t="e">
        <f>#REF!-#REF!</f>
        <v>#REF!</v>
      </c>
      <c r="BB11" s="330" t="e">
        <f>#REF!-#REF!</f>
        <v>#REF!</v>
      </c>
      <c r="BC11" s="330" t="e">
        <f>#REF!-#REF!</f>
        <v>#REF!</v>
      </c>
      <c r="BD11" s="330" t="e">
        <f>#REF!-#REF!</f>
        <v>#REF!</v>
      </c>
      <c r="BE11" s="330" t="e">
        <f>#REF!-#REF!</f>
        <v>#REF!</v>
      </c>
      <c r="BF11" s="330" t="e">
        <f>#REF!-#REF!</f>
        <v>#REF!</v>
      </c>
    </row>
    <row r="12" spans="1:58" s="328" customFormat="1">
      <c r="A12" s="332" t="s">
        <v>157</v>
      </c>
      <c r="B12" s="331" t="e">
        <f>SUM(#REF!)-#REF!</f>
        <v>#REF!</v>
      </c>
      <c r="C12" s="331" t="e">
        <f>SUM(#REF!)-#REF!</f>
        <v>#REF!</v>
      </c>
      <c r="D12" s="331" t="e">
        <f>SUM(#REF!)-#REF!</f>
        <v>#REF!</v>
      </c>
      <c r="E12" s="331" t="e">
        <f>SUM(#REF!)-#REF!</f>
        <v>#REF!</v>
      </c>
      <c r="F12" s="331" t="e">
        <f>SUM(#REF!)-#REF!</f>
        <v>#REF!</v>
      </c>
      <c r="G12" s="331" t="e">
        <f>SUM(#REF!)-#REF!</f>
        <v>#REF!</v>
      </c>
      <c r="H12" s="331" t="e">
        <f>SUM(#REF!)-#REF!</f>
        <v>#REF!</v>
      </c>
      <c r="I12" s="331" t="e">
        <f>SUM(#REF!)-#REF!</f>
        <v>#REF!</v>
      </c>
      <c r="J12" s="331" t="e">
        <f>SUM(#REF!)-#REF!</f>
        <v>#REF!</v>
      </c>
      <c r="K12" s="331" t="e">
        <f>SUM(#REF!)-#REF!</f>
        <v>#REF!</v>
      </c>
      <c r="L12" s="331" t="e">
        <f>SUM(#REF!)-#REF!</f>
        <v>#REF!</v>
      </c>
      <c r="M12" s="331" t="e">
        <f>SUM(#REF!)-#REF!</f>
        <v>#REF!</v>
      </c>
      <c r="N12" s="331" t="e">
        <f>SUM(#REF!)-#REF!</f>
        <v>#REF!</v>
      </c>
      <c r="O12" s="331" t="e">
        <f>SUM(#REF!)-#REF!</f>
        <v>#REF!</v>
      </c>
      <c r="P12" s="331" t="e">
        <f>SUM(#REF!)-#REF!</f>
        <v>#REF!</v>
      </c>
      <c r="Q12" s="331" t="e">
        <f>SUM(#REF!)-#REF!</f>
        <v>#REF!</v>
      </c>
      <c r="R12" s="331" t="e">
        <f>SUM(#REF!)-#REF!</f>
        <v>#REF!</v>
      </c>
      <c r="S12" s="331" t="e">
        <f>SUM(#REF!)-#REF!</f>
        <v>#REF!</v>
      </c>
      <c r="T12" s="331" t="e">
        <f>SUM(#REF!)-#REF!</f>
        <v>#REF!</v>
      </c>
      <c r="U12" s="331" t="e">
        <f>SUM(#REF!)-#REF!</f>
        <v>#REF!</v>
      </c>
      <c r="V12" s="331" t="e">
        <f>SUM(#REF!)-#REF!</f>
        <v>#REF!</v>
      </c>
      <c r="W12" s="331" t="e">
        <f>SUM(#REF!)-#REF!</f>
        <v>#REF!</v>
      </c>
      <c r="X12" s="331" t="e">
        <f>SUM(#REF!)-#REF!</f>
        <v>#REF!</v>
      </c>
      <c r="Y12" s="331" t="e">
        <f>SUM(#REF!)-#REF!</f>
        <v>#REF!</v>
      </c>
      <c r="Z12" s="331" t="e">
        <f>SUM(#REF!)-#REF!</f>
        <v>#REF!</v>
      </c>
      <c r="AA12" s="331" t="e">
        <f>SUM(#REF!)-#REF!</f>
        <v>#REF!</v>
      </c>
      <c r="AB12" s="331" t="e">
        <f>SUM(#REF!)-#REF!</f>
        <v>#REF!</v>
      </c>
      <c r="AC12" s="331" t="e">
        <f>SUM(#REF!)-#REF!</f>
        <v>#REF!</v>
      </c>
      <c r="AD12" s="331" t="e">
        <f>SUM(#REF!)-#REF!</f>
        <v>#REF!</v>
      </c>
      <c r="AE12" s="331" t="e">
        <f>SUM(#REF!)-#REF!</f>
        <v>#REF!</v>
      </c>
      <c r="AF12" s="331" t="e">
        <f>SUM(#REF!)-#REF!</f>
        <v>#REF!</v>
      </c>
      <c r="AG12" s="331" t="e">
        <f>SUM(#REF!)-#REF!</f>
        <v>#REF!</v>
      </c>
      <c r="AH12" s="331" t="e">
        <f>SUM(#REF!)-#REF!</f>
        <v>#REF!</v>
      </c>
      <c r="AI12" s="331" t="e">
        <f>SUM(#REF!)-#REF!</f>
        <v>#REF!</v>
      </c>
      <c r="AJ12" s="331" t="e">
        <f>SUM(#REF!)-#REF!</f>
        <v>#REF!</v>
      </c>
      <c r="AK12" s="331" t="e">
        <f>SUM(#REF!)-#REF!</f>
        <v>#REF!</v>
      </c>
      <c r="AL12" s="331" t="e">
        <f>SUM(#REF!)-#REF!</f>
        <v>#REF!</v>
      </c>
      <c r="AM12" s="331" t="e">
        <f>SUM(#REF!)-#REF!</f>
        <v>#REF!</v>
      </c>
      <c r="AN12" s="331" t="e">
        <f>SUM(#REF!)-#REF!</f>
        <v>#REF!</v>
      </c>
      <c r="AO12" s="331" t="e">
        <f>SUM(#REF!)-#REF!</f>
        <v>#REF!</v>
      </c>
      <c r="AP12" s="331" t="e">
        <f>SUM(#REF!)-#REF!</f>
        <v>#REF!</v>
      </c>
      <c r="AQ12" s="331" t="e">
        <f>SUM(#REF!)-#REF!</f>
        <v>#REF!</v>
      </c>
      <c r="AR12" s="331" t="e">
        <f>SUM(#REF!)-#REF!</f>
        <v>#REF!</v>
      </c>
      <c r="AS12" s="331" t="e">
        <f>SUM(#REF!)-#REF!</f>
        <v>#REF!</v>
      </c>
      <c r="AT12" s="331" t="e">
        <f>SUM(#REF!)-#REF!</f>
        <v>#REF!</v>
      </c>
      <c r="AU12" s="331" t="e">
        <f>SUM(#REF!)-#REF!</f>
        <v>#REF!</v>
      </c>
      <c r="AV12" s="331" t="e">
        <f>SUM(#REF!)-#REF!</f>
        <v>#REF!</v>
      </c>
      <c r="AW12" s="331" t="e">
        <f>SUM(#REF!)-#REF!</f>
        <v>#REF!</v>
      </c>
      <c r="AX12" s="331" t="e">
        <f>SUM(#REF!)-#REF!</f>
        <v>#REF!</v>
      </c>
      <c r="AY12" s="331" t="e">
        <f>SUM(#REF!)-#REF!</f>
        <v>#REF!</v>
      </c>
      <c r="AZ12" s="331" t="e">
        <f>SUM(#REF!)-#REF!</f>
        <v>#REF!</v>
      </c>
      <c r="BA12" s="331" t="e">
        <f>SUM(#REF!)-#REF!</f>
        <v>#REF!</v>
      </c>
      <c r="BB12" s="331" t="e">
        <f>SUM(#REF!)-#REF!</f>
        <v>#REF!</v>
      </c>
      <c r="BC12" s="331" t="e">
        <f>SUM(#REF!)-#REF!</f>
        <v>#REF!</v>
      </c>
      <c r="BD12" s="331" t="e">
        <f>SUM(#REF!)-#REF!</f>
        <v>#REF!</v>
      </c>
      <c r="BE12" s="331" t="e">
        <f>SUM(#REF!)-#REF!</f>
        <v>#REF!</v>
      </c>
      <c r="BF12" s="331" t="e">
        <f>SUM(#REF!)-#REF!</f>
        <v>#REF!</v>
      </c>
    </row>
    <row r="13" spans="1:58" s="328" customFormat="1">
      <c r="A13" s="329" t="s">
        <v>154</v>
      </c>
      <c r="B13" s="330" t="e">
        <f>#REF!-#REF!</f>
        <v>#REF!</v>
      </c>
      <c r="C13" s="330" t="e">
        <f>#REF!-#REF!</f>
        <v>#REF!</v>
      </c>
      <c r="D13" s="330" t="e">
        <f>#REF!-#REF!</f>
        <v>#REF!</v>
      </c>
      <c r="E13" s="330" t="e">
        <f>#REF!-#REF!</f>
        <v>#REF!</v>
      </c>
      <c r="F13" s="330" t="e">
        <f>#REF!-#REF!</f>
        <v>#REF!</v>
      </c>
      <c r="G13" s="330" t="e">
        <f>#REF!-#REF!</f>
        <v>#REF!</v>
      </c>
      <c r="H13" s="330" t="e">
        <f>#REF!-#REF!</f>
        <v>#REF!</v>
      </c>
      <c r="I13" s="330" t="e">
        <f>#REF!-#REF!</f>
        <v>#REF!</v>
      </c>
      <c r="J13" s="330" t="e">
        <f>#REF!-#REF!</f>
        <v>#REF!</v>
      </c>
      <c r="K13" s="330" t="e">
        <f>#REF!-#REF!</f>
        <v>#REF!</v>
      </c>
      <c r="L13" s="330" t="e">
        <f>#REF!-#REF!</f>
        <v>#REF!</v>
      </c>
      <c r="M13" s="330" t="e">
        <f>#REF!-#REF!</f>
        <v>#REF!</v>
      </c>
      <c r="N13" s="330" t="e">
        <f>#REF!-#REF!</f>
        <v>#REF!</v>
      </c>
      <c r="O13" s="330" t="e">
        <f>#REF!-#REF!</f>
        <v>#REF!</v>
      </c>
      <c r="P13" s="330" t="e">
        <f>#REF!-#REF!</f>
        <v>#REF!</v>
      </c>
      <c r="Q13" s="330" t="e">
        <f>#REF!-#REF!</f>
        <v>#REF!</v>
      </c>
      <c r="R13" s="330" t="e">
        <f>#REF!-#REF!</f>
        <v>#REF!</v>
      </c>
      <c r="S13" s="330" t="e">
        <f>#REF!-#REF!</f>
        <v>#REF!</v>
      </c>
      <c r="T13" s="330" t="e">
        <f>#REF!-#REF!</f>
        <v>#REF!</v>
      </c>
      <c r="U13" s="330" t="e">
        <f>#REF!-#REF!</f>
        <v>#REF!</v>
      </c>
      <c r="V13" s="330" t="e">
        <f>#REF!-#REF!</f>
        <v>#REF!</v>
      </c>
      <c r="W13" s="330" t="e">
        <f>#REF!-#REF!</f>
        <v>#REF!</v>
      </c>
      <c r="X13" s="330" t="e">
        <f>#REF!-#REF!</f>
        <v>#REF!</v>
      </c>
      <c r="Y13" s="330" t="e">
        <f>#REF!-#REF!</f>
        <v>#REF!</v>
      </c>
      <c r="Z13" s="330" t="e">
        <f>#REF!-#REF!</f>
        <v>#REF!</v>
      </c>
      <c r="AA13" s="330" t="e">
        <f>#REF!-#REF!</f>
        <v>#REF!</v>
      </c>
      <c r="AB13" s="330" t="e">
        <f>#REF!-#REF!</f>
        <v>#REF!</v>
      </c>
      <c r="AC13" s="330" t="e">
        <f>#REF!-#REF!</f>
        <v>#REF!</v>
      </c>
      <c r="AD13" s="330" t="e">
        <f>#REF!-#REF!</f>
        <v>#REF!</v>
      </c>
      <c r="AE13" s="330" t="e">
        <f>#REF!-#REF!</f>
        <v>#REF!</v>
      </c>
      <c r="AF13" s="330" t="e">
        <f>#REF!-#REF!</f>
        <v>#REF!</v>
      </c>
      <c r="AG13" s="330" t="e">
        <f>#REF!-#REF!</f>
        <v>#REF!</v>
      </c>
      <c r="AH13" s="330" t="e">
        <f>#REF!-#REF!</f>
        <v>#REF!</v>
      </c>
      <c r="AI13" s="330" t="e">
        <f>#REF!-#REF!</f>
        <v>#REF!</v>
      </c>
      <c r="AJ13" s="330" t="e">
        <f>#REF!-#REF!</f>
        <v>#REF!</v>
      </c>
      <c r="AK13" s="330" t="e">
        <f>#REF!-#REF!</f>
        <v>#REF!</v>
      </c>
      <c r="AL13" s="330" t="e">
        <f>#REF!-#REF!</f>
        <v>#REF!</v>
      </c>
      <c r="AM13" s="330" t="e">
        <f>#REF!-#REF!</f>
        <v>#REF!</v>
      </c>
      <c r="AN13" s="330" t="e">
        <f>#REF!-#REF!</f>
        <v>#REF!</v>
      </c>
      <c r="AO13" s="330" t="e">
        <f>#REF!-#REF!</f>
        <v>#REF!</v>
      </c>
      <c r="AP13" s="330" t="e">
        <f>#REF!-#REF!</f>
        <v>#REF!</v>
      </c>
      <c r="AQ13" s="330" t="e">
        <f>#REF!-#REF!</f>
        <v>#REF!</v>
      </c>
      <c r="AR13" s="330" t="e">
        <f>#REF!-#REF!</f>
        <v>#REF!</v>
      </c>
      <c r="AS13" s="330" t="e">
        <f>#REF!-#REF!</f>
        <v>#REF!</v>
      </c>
      <c r="AT13" s="330" t="e">
        <f>#REF!-#REF!</f>
        <v>#REF!</v>
      </c>
      <c r="AU13" s="330" t="e">
        <f>#REF!-#REF!</f>
        <v>#REF!</v>
      </c>
      <c r="AV13" s="330" t="e">
        <f>#REF!-#REF!</f>
        <v>#REF!</v>
      </c>
      <c r="AW13" s="330" t="e">
        <f>#REF!-#REF!</f>
        <v>#REF!</v>
      </c>
      <c r="AX13" s="330" t="e">
        <f>#REF!-#REF!</f>
        <v>#REF!</v>
      </c>
      <c r="AY13" s="330" t="e">
        <f>#REF!-#REF!</f>
        <v>#REF!</v>
      </c>
      <c r="AZ13" s="330" t="e">
        <f>#REF!-#REF!</f>
        <v>#REF!</v>
      </c>
      <c r="BA13" s="330" t="e">
        <f>#REF!-#REF!</f>
        <v>#REF!</v>
      </c>
      <c r="BB13" s="330" t="e">
        <f>#REF!-#REF!</f>
        <v>#REF!</v>
      </c>
      <c r="BC13" s="330" t="e">
        <f>#REF!-#REF!</f>
        <v>#REF!</v>
      </c>
      <c r="BD13" s="330" t="e">
        <f>#REF!-#REF!</f>
        <v>#REF!</v>
      </c>
      <c r="BE13" s="330" t="e">
        <f>#REF!-#REF!</f>
        <v>#REF!</v>
      </c>
      <c r="BF13" s="330" t="e">
        <f>#REF!-#REF!</f>
        <v>#REF!</v>
      </c>
    </row>
    <row r="14" spans="1:58" s="328" customFormat="1">
      <c r="A14" s="332" t="s">
        <v>157</v>
      </c>
      <c r="B14" s="331" t="e">
        <f>SUM(#REF!)-#REF!</f>
        <v>#REF!</v>
      </c>
      <c r="C14" s="331" t="e">
        <f>SUM(#REF!)-#REF!</f>
        <v>#REF!</v>
      </c>
      <c r="D14" s="331" t="e">
        <f>SUM(#REF!)-#REF!</f>
        <v>#REF!</v>
      </c>
      <c r="E14" s="331" t="e">
        <f>SUM(#REF!)-#REF!</f>
        <v>#REF!</v>
      </c>
      <c r="F14" s="331" t="e">
        <f>SUM(#REF!)-#REF!</f>
        <v>#REF!</v>
      </c>
      <c r="G14" s="331" t="e">
        <f>SUM(#REF!)-#REF!</f>
        <v>#REF!</v>
      </c>
      <c r="H14" s="331" t="e">
        <f>SUM(#REF!)-#REF!</f>
        <v>#REF!</v>
      </c>
      <c r="I14" s="331" t="e">
        <f>SUM(#REF!)-#REF!</f>
        <v>#REF!</v>
      </c>
      <c r="J14" s="331" t="e">
        <f>SUM(#REF!)-#REF!</f>
        <v>#REF!</v>
      </c>
      <c r="K14" s="331" t="e">
        <f>SUM(#REF!)-#REF!</f>
        <v>#REF!</v>
      </c>
      <c r="L14" s="331" t="e">
        <f>SUM(#REF!)-#REF!</f>
        <v>#REF!</v>
      </c>
      <c r="M14" s="331" t="e">
        <f>SUM(#REF!)-#REF!</f>
        <v>#REF!</v>
      </c>
      <c r="N14" s="331" t="e">
        <f>SUM(#REF!)-#REF!</f>
        <v>#REF!</v>
      </c>
      <c r="O14" s="331" t="e">
        <f>SUM(#REF!)-#REF!</f>
        <v>#REF!</v>
      </c>
      <c r="P14" s="331" t="e">
        <f>SUM(#REF!)-#REF!</f>
        <v>#REF!</v>
      </c>
      <c r="Q14" s="331" t="e">
        <f>SUM(#REF!)-#REF!</f>
        <v>#REF!</v>
      </c>
      <c r="R14" s="331" t="e">
        <f>SUM(#REF!)-#REF!</f>
        <v>#REF!</v>
      </c>
      <c r="S14" s="331" t="e">
        <f>SUM(#REF!)-#REF!</f>
        <v>#REF!</v>
      </c>
      <c r="T14" s="331" t="e">
        <f>SUM(#REF!)-#REF!</f>
        <v>#REF!</v>
      </c>
      <c r="U14" s="331" t="e">
        <f>SUM(#REF!)-#REF!</f>
        <v>#REF!</v>
      </c>
      <c r="V14" s="331" t="e">
        <f>SUM(#REF!)-#REF!</f>
        <v>#REF!</v>
      </c>
      <c r="W14" s="331" t="e">
        <f>SUM(#REF!)-#REF!</f>
        <v>#REF!</v>
      </c>
      <c r="X14" s="331" t="e">
        <f>SUM(#REF!)-#REF!</f>
        <v>#REF!</v>
      </c>
      <c r="Y14" s="331" t="e">
        <f>SUM(#REF!)-#REF!</f>
        <v>#REF!</v>
      </c>
      <c r="Z14" s="331" t="e">
        <f>SUM(#REF!)-#REF!</f>
        <v>#REF!</v>
      </c>
      <c r="AA14" s="331" t="e">
        <f>SUM(#REF!)-#REF!</f>
        <v>#REF!</v>
      </c>
      <c r="AB14" s="331" t="e">
        <f>SUM(#REF!)-#REF!</f>
        <v>#REF!</v>
      </c>
      <c r="AC14" s="331" t="e">
        <f>SUM(#REF!)-#REF!</f>
        <v>#REF!</v>
      </c>
      <c r="AD14" s="331" t="e">
        <f>SUM(#REF!)-#REF!</f>
        <v>#REF!</v>
      </c>
      <c r="AE14" s="331" t="e">
        <f>SUM(#REF!)-#REF!</f>
        <v>#REF!</v>
      </c>
      <c r="AF14" s="331" t="e">
        <f>SUM(#REF!)-#REF!</f>
        <v>#REF!</v>
      </c>
      <c r="AG14" s="331" t="e">
        <f>SUM(#REF!)-#REF!</f>
        <v>#REF!</v>
      </c>
      <c r="AH14" s="331" t="e">
        <f>SUM(#REF!)-#REF!</f>
        <v>#REF!</v>
      </c>
      <c r="AI14" s="331" t="e">
        <f>SUM(#REF!)-#REF!</f>
        <v>#REF!</v>
      </c>
      <c r="AJ14" s="331" t="e">
        <f>SUM(#REF!)-#REF!</f>
        <v>#REF!</v>
      </c>
      <c r="AK14" s="331" t="e">
        <f>SUM(#REF!)-#REF!</f>
        <v>#REF!</v>
      </c>
      <c r="AL14" s="331" t="e">
        <f>SUM(#REF!)-#REF!</f>
        <v>#REF!</v>
      </c>
      <c r="AM14" s="331" t="e">
        <f>SUM(#REF!)-#REF!</f>
        <v>#REF!</v>
      </c>
      <c r="AN14" s="331" t="e">
        <f>SUM(#REF!)-#REF!</f>
        <v>#REF!</v>
      </c>
      <c r="AO14" s="331" t="e">
        <f>SUM(#REF!)-#REF!</f>
        <v>#REF!</v>
      </c>
      <c r="AP14" s="331" t="e">
        <f>SUM(#REF!)-#REF!</f>
        <v>#REF!</v>
      </c>
      <c r="AQ14" s="331" t="e">
        <f>SUM(#REF!)-#REF!</f>
        <v>#REF!</v>
      </c>
      <c r="AR14" s="331" t="e">
        <f>SUM(#REF!)-#REF!</f>
        <v>#REF!</v>
      </c>
      <c r="AS14" s="331" t="e">
        <f>SUM(#REF!)-#REF!</f>
        <v>#REF!</v>
      </c>
      <c r="AT14" s="331" t="e">
        <f>SUM(#REF!)-#REF!</f>
        <v>#REF!</v>
      </c>
      <c r="AU14" s="331" t="e">
        <f>SUM(#REF!)-#REF!</f>
        <v>#REF!</v>
      </c>
      <c r="AV14" s="331" t="e">
        <f>SUM(#REF!)-#REF!</f>
        <v>#REF!</v>
      </c>
      <c r="AW14" s="331" t="e">
        <f>SUM(#REF!)-#REF!</f>
        <v>#REF!</v>
      </c>
      <c r="AX14" s="331" t="e">
        <f>SUM(#REF!)-#REF!</f>
        <v>#REF!</v>
      </c>
      <c r="AY14" s="331" t="e">
        <f>SUM(#REF!)-#REF!</f>
        <v>#REF!</v>
      </c>
      <c r="AZ14" s="331" t="e">
        <f>SUM(#REF!)-#REF!</f>
        <v>#REF!</v>
      </c>
      <c r="BA14" s="331" t="e">
        <f>SUM(#REF!)-#REF!</f>
        <v>#REF!</v>
      </c>
      <c r="BB14" s="331" t="e">
        <f>SUM(#REF!)-#REF!</f>
        <v>#REF!</v>
      </c>
      <c r="BC14" s="331" t="e">
        <f>SUM(#REF!)-#REF!</f>
        <v>#REF!</v>
      </c>
      <c r="BD14" s="331" t="e">
        <f>SUM(#REF!)-#REF!</f>
        <v>#REF!</v>
      </c>
      <c r="BE14" s="331" t="e">
        <f>SUM(#REF!)-#REF!</f>
        <v>#REF!</v>
      </c>
      <c r="BF14" s="331" t="e">
        <f>SUM(#REF!)-#REF!</f>
        <v>#REF!</v>
      </c>
    </row>
    <row r="15" spans="1:58" s="328" customFormat="1">
      <c r="A15" s="332" t="s">
        <v>182</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row>
    <row r="16" spans="1:58" s="328" customFormat="1">
      <c r="A16" s="326" t="s">
        <v>224</v>
      </c>
      <c r="B16" s="327"/>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row>
    <row r="17" spans="1:58" s="328" customFormat="1">
      <c r="A17" s="329" t="s">
        <v>150</v>
      </c>
      <c r="B17" s="330" t="e">
        <f>SUM(#REF!,#REF!,#REF!,#REF!)-#REF!</f>
        <v>#REF!</v>
      </c>
      <c r="C17" s="330" t="e">
        <f>SUM(#REF!,#REF!,#REF!,#REF!)-#REF!</f>
        <v>#REF!</v>
      </c>
      <c r="D17" s="330" t="e">
        <f>SUM(#REF!,#REF!,#REF!,#REF!)-#REF!</f>
        <v>#REF!</v>
      </c>
      <c r="E17" s="330" t="e">
        <f>SUM(#REF!,#REF!,#REF!,#REF!)-#REF!</f>
        <v>#REF!</v>
      </c>
      <c r="F17" s="330" t="e">
        <f>SUM(#REF!,#REF!,#REF!,#REF!)-#REF!</f>
        <v>#REF!</v>
      </c>
      <c r="G17" s="330" t="e">
        <f>SUM(#REF!,#REF!,#REF!,#REF!)-#REF!</f>
        <v>#REF!</v>
      </c>
      <c r="H17" s="330" t="e">
        <f>SUM(#REF!,#REF!,#REF!,#REF!)-#REF!</f>
        <v>#REF!</v>
      </c>
      <c r="I17" s="330" t="e">
        <f>SUM(#REF!,#REF!,#REF!,#REF!)-#REF!</f>
        <v>#REF!</v>
      </c>
      <c r="J17" s="330" t="e">
        <f>SUM(#REF!,#REF!,#REF!,#REF!)-#REF!</f>
        <v>#REF!</v>
      </c>
      <c r="K17" s="330" t="e">
        <f>SUM(#REF!,#REF!,#REF!,#REF!)-#REF!</f>
        <v>#REF!</v>
      </c>
      <c r="L17" s="330" t="e">
        <f>SUM(#REF!,#REF!,#REF!,#REF!)-#REF!</f>
        <v>#REF!</v>
      </c>
      <c r="M17" s="330" t="e">
        <f>SUM(#REF!,#REF!,#REF!,#REF!)-#REF!</f>
        <v>#REF!</v>
      </c>
      <c r="N17" s="330" t="e">
        <f>SUM(#REF!,#REF!,#REF!,#REF!)-#REF!</f>
        <v>#REF!</v>
      </c>
      <c r="O17" s="330" t="e">
        <f>SUM(#REF!,#REF!,#REF!,#REF!)-#REF!</f>
        <v>#REF!</v>
      </c>
      <c r="P17" s="330" t="e">
        <f>SUM(#REF!,#REF!,#REF!,#REF!)-#REF!</f>
        <v>#REF!</v>
      </c>
      <c r="Q17" s="330" t="e">
        <f>SUM(#REF!,#REF!,#REF!,#REF!)-#REF!</f>
        <v>#REF!</v>
      </c>
      <c r="R17" s="330" t="e">
        <f>SUM(#REF!,#REF!,#REF!,#REF!)-#REF!</f>
        <v>#REF!</v>
      </c>
      <c r="S17" s="330" t="e">
        <f>SUM(#REF!,#REF!,#REF!,#REF!)-#REF!</f>
        <v>#REF!</v>
      </c>
      <c r="T17" s="330" t="e">
        <f>SUM(#REF!,#REF!,#REF!,#REF!)-#REF!</f>
        <v>#REF!</v>
      </c>
      <c r="U17" s="330" t="e">
        <f>SUM(#REF!,#REF!,#REF!,#REF!)-#REF!</f>
        <v>#REF!</v>
      </c>
      <c r="V17" s="330" t="e">
        <f>SUM(#REF!,#REF!,#REF!,#REF!)-#REF!</f>
        <v>#REF!</v>
      </c>
      <c r="W17" s="330" t="e">
        <f>SUM(#REF!,#REF!,#REF!,#REF!)-#REF!</f>
        <v>#REF!</v>
      </c>
      <c r="X17" s="330" t="e">
        <f>SUM(#REF!,#REF!,#REF!,#REF!)-#REF!</f>
        <v>#REF!</v>
      </c>
      <c r="Y17" s="330" t="e">
        <f>SUM(#REF!,#REF!,#REF!,#REF!)-#REF!</f>
        <v>#REF!</v>
      </c>
      <c r="Z17" s="330" t="e">
        <f>SUM(#REF!,#REF!,#REF!,#REF!)-#REF!</f>
        <v>#REF!</v>
      </c>
      <c r="AA17" s="330" t="e">
        <f>SUM(#REF!,#REF!,#REF!,#REF!)-#REF!</f>
        <v>#REF!</v>
      </c>
      <c r="AB17" s="330" t="e">
        <f>SUM(#REF!,#REF!,#REF!,#REF!)-#REF!</f>
        <v>#REF!</v>
      </c>
      <c r="AC17" s="330" t="e">
        <f>SUM(#REF!,#REF!,#REF!,#REF!)-#REF!</f>
        <v>#REF!</v>
      </c>
      <c r="AD17" s="330" t="e">
        <f>SUM(#REF!,#REF!,#REF!,#REF!)-#REF!</f>
        <v>#REF!</v>
      </c>
      <c r="AE17" s="330" t="e">
        <f>SUM(#REF!,#REF!,#REF!,#REF!)-#REF!</f>
        <v>#REF!</v>
      </c>
      <c r="AF17" s="330" t="e">
        <f>SUM(#REF!,#REF!,#REF!,#REF!)-#REF!</f>
        <v>#REF!</v>
      </c>
      <c r="AG17" s="330" t="e">
        <f>SUM(#REF!,#REF!,#REF!,#REF!)-#REF!</f>
        <v>#REF!</v>
      </c>
      <c r="AH17" s="330" t="e">
        <f>SUM(#REF!,#REF!,#REF!,#REF!)-#REF!</f>
        <v>#REF!</v>
      </c>
      <c r="AI17" s="330" t="e">
        <f>SUM(#REF!,#REF!,#REF!,#REF!)-#REF!</f>
        <v>#REF!</v>
      </c>
      <c r="AJ17" s="330" t="e">
        <f>SUM(#REF!,#REF!,#REF!,#REF!)-#REF!</f>
        <v>#REF!</v>
      </c>
      <c r="AK17" s="330" t="e">
        <f>SUM(#REF!,#REF!,#REF!,#REF!)-#REF!</f>
        <v>#REF!</v>
      </c>
      <c r="AL17" s="330" t="e">
        <f>SUM(#REF!,#REF!,#REF!,#REF!)-#REF!</f>
        <v>#REF!</v>
      </c>
      <c r="AM17" s="330" t="e">
        <f>SUM(#REF!,#REF!,#REF!,#REF!)-#REF!</f>
        <v>#REF!</v>
      </c>
      <c r="AN17" s="330" t="e">
        <f>SUM(#REF!,#REF!,#REF!,#REF!)-#REF!</f>
        <v>#REF!</v>
      </c>
      <c r="AO17" s="330" t="e">
        <f>SUM(#REF!,#REF!,#REF!,#REF!)-#REF!</f>
        <v>#REF!</v>
      </c>
      <c r="AP17" s="330" t="e">
        <f>SUM(#REF!,#REF!,#REF!,#REF!)-#REF!</f>
        <v>#REF!</v>
      </c>
      <c r="AQ17" s="330" t="e">
        <f>SUM(#REF!,#REF!,#REF!,#REF!)-#REF!</f>
        <v>#REF!</v>
      </c>
      <c r="AR17" s="330" t="e">
        <f>SUM(#REF!,#REF!,#REF!,#REF!)-#REF!</f>
        <v>#REF!</v>
      </c>
      <c r="AS17" s="330" t="e">
        <f>SUM(#REF!,#REF!,#REF!,#REF!)-#REF!</f>
        <v>#REF!</v>
      </c>
      <c r="AT17" s="330" t="e">
        <f>SUM(#REF!,#REF!,#REF!,#REF!)-#REF!</f>
        <v>#REF!</v>
      </c>
      <c r="AU17" s="330" t="e">
        <f>SUM(#REF!,#REF!,#REF!,#REF!)-#REF!</f>
        <v>#REF!</v>
      </c>
      <c r="AV17" s="330" t="e">
        <f>SUM(#REF!,#REF!,#REF!,#REF!)-#REF!</f>
        <v>#REF!</v>
      </c>
      <c r="AW17" s="330" t="e">
        <f>SUM(#REF!,#REF!,#REF!,#REF!)-#REF!</f>
        <v>#REF!</v>
      </c>
      <c r="AX17" s="330" t="e">
        <f>SUM(#REF!,#REF!,#REF!,#REF!)-#REF!</f>
        <v>#REF!</v>
      </c>
      <c r="AY17" s="330" t="e">
        <f>SUM(#REF!,#REF!,#REF!,#REF!)-#REF!</f>
        <v>#REF!</v>
      </c>
      <c r="AZ17" s="330" t="e">
        <f>SUM(#REF!,#REF!,#REF!,#REF!)-#REF!</f>
        <v>#REF!</v>
      </c>
      <c r="BA17" s="330" t="e">
        <f>SUM(#REF!,#REF!,#REF!,#REF!)-#REF!</f>
        <v>#REF!</v>
      </c>
      <c r="BB17" s="330" t="e">
        <f>SUM(#REF!,#REF!,#REF!,#REF!)-#REF!</f>
        <v>#REF!</v>
      </c>
      <c r="BC17" s="330" t="e">
        <f>SUM(#REF!,#REF!,#REF!,#REF!)-#REF!</f>
        <v>#REF!</v>
      </c>
      <c r="BD17" s="330" t="e">
        <f>SUM(#REF!,#REF!,#REF!,#REF!)-#REF!</f>
        <v>#REF!</v>
      </c>
      <c r="BE17" s="330" t="e">
        <f>SUM(#REF!,#REF!,#REF!,#REF!)-#REF!</f>
        <v>#REF!</v>
      </c>
      <c r="BF17" s="330" t="e">
        <f>SUM(#REF!,#REF!,#REF!,#REF!)-#REF!</f>
        <v>#REF!</v>
      </c>
    </row>
    <row r="18" spans="1:58" s="328" customFormat="1">
      <c r="A18" s="332" t="s">
        <v>159</v>
      </c>
      <c r="B18" s="331" t="e">
        <f>SUM(#REF!)-#REF!</f>
        <v>#REF!</v>
      </c>
      <c r="C18" s="331" t="e">
        <f>SUM(#REF!)-#REF!</f>
        <v>#REF!</v>
      </c>
      <c r="D18" s="331" t="e">
        <f>SUM(#REF!)-#REF!</f>
        <v>#REF!</v>
      </c>
      <c r="E18" s="331" t="e">
        <f>SUM(#REF!)-#REF!</f>
        <v>#REF!</v>
      </c>
      <c r="F18" s="331" t="e">
        <f>SUM(#REF!)-#REF!</f>
        <v>#REF!</v>
      </c>
      <c r="G18" s="331" t="e">
        <f>SUM(#REF!)-#REF!</f>
        <v>#REF!</v>
      </c>
      <c r="H18" s="331" t="e">
        <f>SUM(#REF!)-#REF!</f>
        <v>#REF!</v>
      </c>
      <c r="I18" s="331" t="e">
        <f>SUM(#REF!)-#REF!</f>
        <v>#REF!</v>
      </c>
      <c r="J18" s="331" t="e">
        <f>SUM(#REF!)-#REF!</f>
        <v>#REF!</v>
      </c>
      <c r="K18" s="331" t="e">
        <f>SUM(#REF!)-#REF!</f>
        <v>#REF!</v>
      </c>
      <c r="L18" s="331" t="e">
        <f>SUM(#REF!)-#REF!</f>
        <v>#REF!</v>
      </c>
      <c r="M18" s="331" t="e">
        <f>SUM(#REF!)-#REF!</f>
        <v>#REF!</v>
      </c>
      <c r="N18" s="331" t="e">
        <f>SUM(#REF!)-#REF!</f>
        <v>#REF!</v>
      </c>
      <c r="O18" s="331" t="e">
        <f>SUM(#REF!)-#REF!</f>
        <v>#REF!</v>
      </c>
      <c r="P18" s="331" t="e">
        <f>SUM(#REF!)-#REF!</f>
        <v>#REF!</v>
      </c>
      <c r="Q18" s="331" t="e">
        <f>SUM(#REF!)-#REF!</f>
        <v>#REF!</v>
      </c>
      <c r="R18" s="331" t="e">
        <f>SUM(#REF!)-#REF!</f>
        <v>#REF!</v>
      </c>
      <c r="S18" s="331" t="e">
        <f>SUM(#REF!)-#REF!</f>
        <v>#REF!</v>
      </c>
      <c r="T18" s="331" t="e">
        <f>SUM(#REF!)-#REF!</f>
        <v>#REF!</v>
      </c>
      <c r="U18" s="331" t="e">
        <f>SUM(#REF!)-#REF!</f>
        <v>#REF!</v>
      </c>
      <c r="V18" s="331" t="e">
        <f>SUM(#REF!)-#REF!</f>
        <v>#REF!</v>
      </c>
      <c r="W18" s="331" t="e">
        <f>SUM(#REF!)-#REF!</f>
        <v>#REF!</v>
      </c>
      <c r="X18" s="331" t="e">
        <f>SUM(#REF!)-#REF!</f>
        <v>#REF!</v>
      </c>
      <c r="Y18" s="331" t="e">
        <f>SUM(#REF!)-#REF!</f>
        <v>#REF!</v>
      </c>
      <c r="Z18" s="331" t="e">
        <f>SUM(#REF!)-#REF!</f>
        <v>#REF!</v>
      </c>
      <c r="AA18" s="331" t="e">
        <f>SUM(#REF!)-#REF!</f>
        <v>#REF!</v>
      </c>
      <c r="AB18" s="331" t="e">
        <f>SUM(#REF!)-#REF!</f>
        <v>#REF!</v>
      </c>
      <c r="AC18" s="331" t="e">
        <f>SUM(#REF!)-#REF!</f>
        <v>#REF!</v>
      </c>
      <c r="AD18" s="331" t="e">
        <f>SUM(#REF!)-#REF!</f>
        <v>#REF!</v>
      </c>
      <c r="AE18" s="331" t="e">
        <f>SUM(#REF!)-#REF!</f>
        <v>#REF!</v>
      </c>
      <c r="AF18" s="331" t="e">
        <f>SUM(#REF!)-#REF!</f>
        <v>#REF!</v>
      </c>
      <c r="AG18" s="331" t="e">
        <f>SUM(#REF!)-#REF!</f>
        <v>#REF!</v>
      </c>
      <c r="AH18" s="331" t="e">
        <f>SUM(#REF!)-#REF!</f>
        <v>#REF!</v>
      </c>
      <c r="AI18" s="331" t="e">
        <f>SUM(#REF!)-#REF!</f>
        <v>#REF!</v>
      </c>
      <c r="AJ18" s="331" t="e">
        <f>SUM(#REF!)-#REF!</f>
        <v>#REF!</v>
      </c>
      <c r="AK18" s="331" t="e">
        <f>SUM(#REF!)-#REF!</f>
        <v>#REF!</v>
      </c>
      <c r="AL18" s="331" t="e">
        <f>SUM(#REF!)-#REF!</f>
        <v>#REF!</v>
      </c>
      <c r="AM18" s="331" t="e">
        <f>SUM(#REF!)-#REF!</f>
        <v>#REF!</v>
      </c>
      <c r="AN18" s="331" t="e">
        <f>SUM(#REF!)-#REF!</f>
        <v>#REF!</v>
      </c>
      <c r="AO18" s="331" t="e">
        <f>SUM(#REF!)-#REF!</f>
        <v>#REF!</v>
      </c>
      <c r="AP18" s="331" t="e">
        <f>SUM(#REF!)-#REF!</f>
        <v>#REF!</v>
      </c>
      <c r="AQ18" s="331" t="e">
        <f>SUM(#REF!)-#REF!</f>
        <v>#REF!</v>
      </c>
      <c r="AR18" s="331" t="e">
        <f>SUM(#REF!)-#REF!</f>
        <v>#REF!</v>
      </c>
      <c r="AS18" s="331" t="e">
        <f>SUM(#REF!)-#REF!</f>
        <v>#REF!</v>
      </c>
      <c r="AT18" s="331" t="e">
        <f>SUM(#REF!)-#REF!</f>
        <v>#REF!</v>
      </c>
      <c r="AU18" s="331" t="e">
        <f>SUM(#REF!)-#REF!</f>
        <v>#REF!</v>
      </c>
      <c r="AV18" s="331" t="e">
        <f>SUM(#REF!)-#REF!</f>
        <v>#REF!</v>
      </c>
      <c r="AW18" s="331" t="e">
        <f>SUM(#REF!)-#REF!</f>
        <v>#REF!</v>
      </c>
      <c r="AX18" s="331" t="e">
        <f>SUM(#REF!)-#REF!</f>
        <v>#REF!</v>
      </c>
      <c r="AY18" s="331" t="e">
        <f>SUM(#REF!)-#REF!</f>
        <v>#REF!</v>
      </c>
      <c r="AZ18" s="331" t="e">
        <f>SUM(#REF!)-#REF!</f>
        <v>#REF!</v>
      </c>
      <c r="BA18" s="331" t="e">
        <f>SUM(#REF!)-#REF!</f>
        <v>#REF!</v>
      </c>
      <c r="BB18" s="331" t="e">
        <f>SUM(#REF!)-#REF!</f>
        <v>#REF!</v>
      </c>
      <c r="BC18" s="331" t="e">
        <f>SUM(#REF!)-#REF!</f>
        <v>#REF!</v>
      </c>
      <c r="BD18" s="331" t="e">
        <f>SUM(#REF!)-#REF!</f>
        <v>#REF!</v>
      </c>
      <c r="BE18" s="331" t="e">
        <f>SUM(#REF!)-#REF!</f>
        <v>#REF!</v>
      </c>
      <c r="BF18" s="331" t="e">
        <f>SUM(#REF!)-#REF!</f>
        <v>#REF!</v>
      </c>
    </row>
    <row r="19" spans="1:58" s="328" customFormat="1">
      <c r="A19" s="332" t="s">
        <v>162</v>
      </c>
      <c r="B19" s="331" t="e">
        <f>(#REF!-#REF!)-#REF!</f>
        <v>#REF!</v>
      </c>
      <c r="C19" s="331" t="e">
        <f>(#REF!-#REF!)-#REF!</f>
        <v>#REF!</v>
      </c>
      <c r="D19" s="331" t="e">
        <f>(#REF!-#REF!)-#REF!</f>
        <v>#REF!</v>
      </c>
      <c r="E19" s="331" t="e">
        <f>(#REF!-#REF!)-#REF!</f>
        <v>#REF!</v>
      </c>
      <c r="F19" s="331" t="e">
        <f>(#REF!-#REF!)-#REF!</f>
        <v>#REF!</v>
      </c>
      <c r="G19" s="331" t="e">
        <f>(#REF!-#REF!)-#REF!</f>
        <v>#REF!</v>
      </c>
      <c r="H19" s="331" t="e">
        <f>(#REF!-#REF!)-#REF!</f>
        <v>#REF!</v>
      </c>
      <c r="I19" s="331" t="e">
        <f>(#REF!-#REF!)-#REF!</f>
        <v>#REF!</v>
      </c>
      <c r="J19" s="331" t="e">
        <f>(#REF!-#REF!)-#REF!</f>
        <v>#REF!</v>
      </c>
      <c r="K19" s="331" t="e">
        <f>(#REF!-#REF!)-#REF!</f>
        <v>#REF!</v>
      </c>
      <c r="L19" s="331" t="e">
        <f>(#REF!-#REF!)-#REF!</f>
        <v>#REF!</v>
      </c>
      <c r="M19" s="331" t="e">
        <f>(#REF!-#REF!)-#REF!</f>
        <v>#REF!</v>
      </c>
      <c r="N19" s="331" t="e">
        <f>(#REF!-#REF!)-#REF!</f>
        <v>#REF!</v>
      </c>
      <c r="O19" s="331" t="e">
        <f>(#REF!-#REF!)-#REF!</f>
        <v>#REF!</v>
      </c>
      <c r="P19" s="331" t="e">
        <f>(#REF!-#REF!)-#REF!</f>
        <v>#REF!</v>
      </c>
      <c r="Q19" s="331" t="e">
        <f>(#REF!-#REF!)-#REF!</f>
        <v>#REF!</v>
      </c>
      <c r="R19" s="331" t="e">
        <f>(#REF!-#REF!)-#REF!</f>
        <v>#REF!</v>
      </c>
      <c r="S19" s="331" t="e">
        <f>(#REF!-#REF!)-#REF!</f>
        <v>#REF!</v>
      </c>
      <c r="T19" s="331" t="e">
        <f>(#REF!-#REF!)-#REF!</f>
        <v>#REF!</v>
      </c>
      <c r="U19" s="331" t="e">
        <f>(#REF!-#REF!)-#REF!</f>
        <v>#REF!</v>
      </c>
      <c r="V19" s="331" t="e">
        <f>(#REF!-#REF!)-#REF!</f>
        <v>#REF!</v>
      </c>
      <c r="W19" s="331" t="e">
        <f>(#REF!-#REF!)-#REF!</f>
        <v>#REF!</v>
      </c>
      <c r="X19" s="331" t="e">
        <f>(#REF!-#REF!)-#REF!</f>
        <v>#REF!</v>
      </c>
      <c r="Y19" s="331" t="e">
        <f>(#REF!-#REF!)-#REF!</f>
        <v>#REF!</v>
      </c>
      <c r="Z19" s="331" t="e">
        <f>(#REF!-#REF!)-#REF!</f>
        <v>#REF!</v>
      </c>
      <c r="AA19" s="331" t="e">
        <f>(#REF!-#REF!)-#REF!</f>
        <v>#REF!</v>
      </c>
      <c r="AB19" s="331" t="e">
        <f>(#REF!-#REF!)-#REF!</f>
        <v>#REF!</v>
      </c>
      <c r="AC19" s="331" t="e">
        <f>(#REF!-#REF!)-#REF!</f>
        <v>#REF!</v>
      </c>
      <c r="AD19" s="331" t="e">
        <f>(#REF!-#REF!)-#REF!</f>
        <v>#REF!</v>
      </c>
      <c r="AE19" s="331" t="e">
        <f>(#REF!-#REF!)-#REF!</f>
        <v>#REF!</v>
      </c>
      <c r="AF19" s="331" t="e">
        <f>(#REF!-#REF!)-#REF!</f>
        <v>#REF!</v>
      </c>
      <c r="AG19" s="331" t="e">
        <f>(#REF!-#REF!)-#REF!</f>
        <v>#REF!</v>
      </c>
      <c r="AH19" s="331" t="e">
        <f>(#REF!-#REF!)-#REF!</f>
        <v>#REF!</v>
      </c>
      <c r="AI19" s="331" t="e">
        <f>(#REF!-#REF!)-#REF!</f>
        <v>#REF!</v>
      </c>
      <c r="AJ19" s="331" t="e">
        <f>(#REF!-#REF!)-#REF!</f>
        <v>#REF!</v>
      </c>
      <c r="AK19" s="331" t="e">
        <f>(#REF!-#REF!)-#REF!</f>
        <v>#REF!</v>
      </c>
      <c r="AL19" s="331" t="e">
        <f>(#REF!-#REF!)-#REF!</f>
        <v>#REF!</v>
      </c>
      <c r="AM19" s="331" t="e">
        <f>(#REF!-#REF!)-#REF!</f>
        <v>#REF!</v>
      </c>
      <c r="AN19" s="331" t="e">
        <f>(#REF!-#REF!)-#REF!</f>
        <v>#REF!</v>
      </c>
      <c r="AO19" s="331" t="e">
        <f>(#REF!-#REF!)-#REF!</f>
        <v>#REF!</v>
      </c>
      <c r="AP19" s="331" t="e">
        <f>(#REF!-#REF!)-#REF!</f>
        <v>#REF!</v>
      </c>
      <c r="AQ19" s="331" t="e">
        <f>(#REF!-#REF!)-#REF!</f>
        <v>#REF!</v>
      </c>
      <c r="AR19" s="331" t="e">
        <f>(#REF!-#REF!)-#REF!</f>
        <v>#REF!</v>
      </c>
      <c r="AS19" s="331" t="e">
        <f>(#REF!-#REF!)-#REF!</f>
        <v>#REF!</v>
      </c>
      <c r="AT19" s="331" t="e">
        <f>(#REF!-#REF!)-#REF!</f>
        <v>#REF!</v>
      </c>
      <c r="AU19" s="331" t="e">
        <f>(#REF!-#REF!)-#REF!</f>
        <v>#REF!</v>
      </c>
      <c r="AV19" s="331" t="e">
        <f>(#REF!-#REF!)-#REF!</f>
        <v>#REF!</v>
      </c>
      <c r="AW19" s="331" t="e">
        <f>(#REF!-#REF!)-#REF!</f>
        <v>#REF!</v>
      </c>
      <c r="AX19" s="331" t="e">
        <f>(#REF!-#REF!)-#REF!</f>
        <v>#REF!</v>
      </c>
      <c r="AY19" s="331" t="e">
        <f>(#REF!-#REF!)-#REF!</f>
        <v>#REF!</v>
      </c>
      <c r="AZ19" s="331" t="e">
        <f>(#REF!-#REF!)-#REF!</f>
        <v>#REF!</v>
      </c>
      <c r="BA19" s="331" t="e">
        <f>(#REF!-#REF!)-#REF!</f>
        <v>#REF!</v>
      </c>
      <c r="BB19" s="331" t="e">
        <f>(#REF!-#REF!)-#REF!</f>
        <v>#REF!</v>
      </c>
      <c r="BC19" s="331" t="e">
        <f>(#REF!-#REF!)-#REF!</f>
        <v>#REF!</v>
      </c>
      <c r="BD19" s="331" t="e">
        <f>(#REF!-#REF!)-#REF!</f>
        <v>#REF!</v>
      </c>
      <c r="BE19" s="331" t="e">
        <f>(#REF!-#REF!)-#REF!</f>
        <v>#REF!</v>
      </c>
      <c r="BF19" s="331" t="e">
        <f>(#REF!-#REF!)-#REF!</f>
        <v>#REF!</v>
      </c>
    </row>
    <row r="20" spans="1:58" s="328" customFormat="1">
      <c r="A20" s="332" t="s">
        <v>244</v>
      </c>
      <c r="B20" s="331" t="e">
        <f>SUM(#REF!)-#REF!</f>
        <v>#REF!</v>
      </c>
      <c r="C20" s="331" t="e">
        <f>SUM(#REF!)-#REF!</f>
        <v>#REF!</v>
      </c>
      <c r="D20" s="331" t="e">
        <f>SUM(#REF!)-#REF!</f>
        <v>#REF!</v>
      </c>
      <c r="E20" s="331" t="e">
        <f>SUM(#REF!)-#REF!</f>
        <v>#REF!</v>
      </c>
      <c r="F20" s="331" t="e">
        <f>SUM(#REF!)-#REF!</f>
        <v>#REF!</v>
      </c>
      <c r="G20" s="331" t="e">
        <f>SUM(#REF!)-#REF!</f>
        <v>#REF!</v>
      </c>
      <c r="H20" s="331" t="e">
        <f>SUM(#REF!)-#REF!</f>
        <v>#REF!</v>
      </c>
      <c r="I20" s="331" t="e">
        <f>SUM(#REF!)-#REF!</f>
        <v>#REF!</v>
      </c>
      <c r="J20" s="331" t="e">
        <f>SUM(#REF!)-#REF!</f>
        <v>#REF!</v>
      </c>
      <c r="K20" s="331" t="e">
        <f>SUM(#REF!)-#REF!</f>
        <v>#REF!</v>
      </c>
      <c r="L20" s="331" t="e">
        <f>SUM(#REF!)-#REF!</f>
        <v>#REF!</v>
      </c>
      <c r="M20" s="331" t="e">
        <f>SUM(#REF!)-#REF!</f>
        <v>#REF!</v>
      </c>
      <c r="N20" s="331" t="e">
        <f>SUM(#REF!)-#REF!</f>
        <v>#REF!</v>
      </c>
      <c r="O20" s="331" t="e">
        <f>SUM(#REF!)-#REF!</f>
        <v>#REF!</v>
      </c>
      <c r="P20" s="331" t="e">
        <f>SUM(#REF!)-#REF!</f>
        <v>#REF!</v>
      </c>
      <c r="Q20" s="331" t="e">
        <f>SUM(#REF!)-#REF!</f>
        <v>#REF!</v>
      </c>
      <c r="R20" s="331" t="e">
        <f>SUM(#REF!)-#REF!</f>
        <v>#REF!</v>
      </c>
      <c r="S20" s="331" t="e">
        <f>SUM(#REF!)-#REF!</f>
        <v>#REF!</v>
      </c>
      <c r="T20" s="331" t="e">
        <f>SUM(#REF!)-#REF!</f>
        <v>#REF!</v>
      </c>
      <c r="U20" s="331" t="e">
        <f>SUM(#REF!)-#REF!</f>
        <v>#REF!</v>
      </c>
      <c r="V20" s="331" t="e">
        <f>SUM(#REF!)-#REF!</f>
        <v>#REF!</v>
      </c>
      <c r="W20" s="331" t="e">
        <f>SUM(#REF!)-#REF!</f>
        <v>#REF!</v>
      </c>
      <c r="X20" s="331" t="e">
        <f>SUM(#REF!)-#REF!</f>
        <v>#REF!</v>
      </c>
      <c r="Y20" s="331" t="e">
        <f>SUM(#REF!)-#REF!</f>
        <v>#REF!</v>
      </c>
      <c r="Z20" s="331" t="e">
        <f>SUM(#REF!)-#REF!</f>
        <v>#REF!</v>
      </c>
      <c r="AA20" s="331" t="e">
        <f>SUM(#REF!)-#REF!</f>
        <v>#REF!</v>
      </c>
      <c r="AB20" s="331" t="e">
        <f>SUM(#REF!)-#REF!</f>
        <v>#REF!</v>
      </c>
      <c r="AC20" s="331" t="e">
        <f>SUM(#REF!)-#REF!</f>
        <v>#REF!</v>
      </c>
      <c r="AD20" s="331" t="e">
        <f>SUM(#REF!)-#REF!</f>
        <v>#REF!</v>
      </c>
      <c r="AE20" s="331" t="e">
        <f>SUM(#REF!)-#REF!</f>
        <v>#REF!</v>
      </c>
      <c r="AF20" s="331" t="e">
        <f>SUM(#REF!)-#REF!</f>
        <v>#REF!</v>
      </c>
      <c r="AG20" s="331" t="e">
        <f>SUM(#REF!)-#REF!</f>
        <v>#REF!</v>
      </c>
      <c r="AH20" s="331" t="e">
        <f>SUM(#REF!)-#REF!</f>
        <v>#REF!</v>
      </c>
      <c r="AI20" s="331" t="e">
        <f>SUM(#REF!)-#REF!</f>
        <v>#REF!</v>
      </c>
      <c r="AJ20" s="331" t="e">
        <f>SUM(#REF!)-#REF!</f>
        <v>#REF!</v>
      </c>
      <c r="AK20" s="331" t="e">
        <f>SUM(#REF!)-#REF!</f>
        <v>#REF!</v>
      </c>
      <c r="AL20" s="331" t="e">
        <f>SUM(#REF!)-#REF!</f>
        <v>#REF!</v>
      </c>
      <c r="AM20" s="331" t="e">
        <f>SUM(#REF!)-#REF!</f>
        <v>#REF!</v>
      </c>
      <c r="AN20" s="331" t="e">
        <f>SUM(#REF!)-#REF!</f>
        <v>#REF!</v>
      </c>
      <c r="AO20" s="331" t="e">
        <f>SUM(#REF!)-#REF!</f>
        <v>#REF!</v>
      </c>
      <c r="AP20" s="331" t="e">
        <f>SUM(#REF!)-#REF!</f>
        <v>#REF!</v>
      </c>
      <c r="AQ20" s="331" t="e">
        <f>SUM(#REF!)-#REF!</f>
        <v>#REF!</v>
      </c>
      <c r="AR20" s="331" t="e">
        <f>SUM(#REF!)-#REF!</f>
        <v>#REF!</v>
      </c>
      <c r="AS20" s="331" t="e">
        <f>SUM(#REF!)-#REF!</f>
        <v>#REF!</v>
      </c>
      <c r="AT20" s="331" t="e">
        <f>SUM(#REF!)-#REF!</f>
        <v>#REF!</v>
      </c>
      <c r="AU20" s="331" t="e">
        <f>SUM(#REF!)-#REF!</f>
        <v>#REF!</v>
      </c>
      <c r="AV20" s="331" t="e">
        <f>SUM(#REF!)-#REF!</f>
        <v>#REF!</v>
      </c>
      <c r="AW20" s="331" t="e">
        <f>SUM(#REF!)-#REF!</f>
        <v>#REF!</v>
      </c>
      <c r="AX20" s="331" t="e">
        <f>SUM(#REF!)-#REF!</f>
        <v>#REF!</v>
      </c>
      <c r="AY20" s="331" t="e">
        <f>SUM(#REF!)-#REF!</f>
        <v>#REF!</v>
      </c>
      <c r="AZ20" s="331" t="e">
        <f>SUM(#REF!)-#REF!</f>
        <v>#REF!</v>
      </c>
      <c r="BA20" s="331" t="e">
        <f>SUM(#REF!)-#REF!</f>
        <v>#REF!</v>
      </c>
      <c r="BB20" s="331" t="e">
        <f>SUM(#REF!)-#REF!</f>
        <v>#REF!</v>
      </c>
      <c r="BC20" s="331" t="e">
        <f>SUM(#REF!)-#REF!</f>
        <v>#REF!</v>
      </c>
      <c r="BD20" s="331" t="e">
        <f>SUM(#REF!)-#REF!</f>
        <v>#REF!</v>
      </c>
      <c r="BE20" s="331" t="e">
        <f>SUM(#REF!)-#REF!</f>
        <v>#REF!</v>
      </c>
      <c r="BF20" s="331" t="e">
        <f>SUM(#REF!)-#REF!</f>
        <v>#REF!</v>
      </c>
    </row>
    <row r="21" spans="1:58" s="328" customFormat="1">
      <c r="A21" s="332" t="s">
        <v>182</v>
      </c>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row>
    <row r="22" spans="1:58" s="328" customFormat="1">
      <c r="A22" s="329" t="s">
        <v>154</v>
      </c>
      <c r="B22" s="330" t="e">
        <f>SUM(#REF!,#REF!,#REF!,#REF!)-#REF!</f>
        <v>#REF!</v>
      </c>
      <c r="C22" s="330" t="e">
        <f>SUM(#REF!,#REF!,#REF!,#REF!)-#REF!</f>
        <v>#REF!</v>
      </c>
      <c r="D22" s="330" t="e">
        <f>SUM(#REF!,#REF!,#REF!,#REF!)-#REF!</f>
        <v>#REF!</v>
      </c>
      <c r="E22" s="330" t="e">
        <f>SUM(#REF!,#REF!,#REF!,#REF!)-#REF!</f>
        <v>#REF!</v>
      </c>
      <c r="F22" s="330" t="e">
        <f>SUM(#REF!,#REF!,#REF!,#REF!)-#REF!</f>
        <v>#REF!</v>
      </c>
      <c r="G22" s="330" t="e">
        <f>SUM(#REF!,#REF!,#REF!,#REF!)-#REF!</f>
        <v>#REF!</v>
      </c>
      <c r="H22" s="330" t="e">
        <f>SUM(#REF!,#REF!,#REF!,#REF!)-#REF!</f>
        <v>#REF!</v>
      </c>
      <c r="I22" s="330" t="e">
        <f>SUM(#REF!,#REF!,#REF!,#REF!)-#REF!</f>
        <v>#REF!</v>
      </c>
      <c r="J22" s="330" t="e">
        <f>SUM(#REF!,#REF!,#REF!,#REF!)-#REF!</f>
        <v>#REF!</v>
      </c>
      <c r="K22" s="330" t="e">
        <f>SUM(#REF!,#REF!,#REF!,#REF!)-#REF!</f>
        <v>#REF!</v>
      </c>
      <c r="L22" s="330" t="e">
        <f>SUM(#REF!,#REF!,#REF!,#REF!)-#REF!</f>
        <v>#REF!</v>
      </c>
      <c r="M22" s="330" t="e">
        <f>SUM(#REF!,#REF!,#REF!,#REF!)-#REF!</f>
        <v>#REF!</v>
      </c>
      <c r="N22" s="330" t="e">
        <f>SUM(#REF!,#REF!,#REF!,#REF!)-#REF!</f>
        <v>#REF!</v>
      </c>
      <c r="O22" s="330" t="e">
        <f>SUM(#REF!,#REF!,#REF!,#REF!)-#REF!</f>
        <v>#REF!</v>
      </c>
      <c r="P22" s="330" t="e">
        <f>SUM(#REF!,#REF!,#REF!,#REF!)-#REF!</f>
        <v>#REF!</v>
      </c>
      <c r="Q22" s="330" t="e">
        <f>SUM(#REF!,#REF!,#REF!,#REF!)-#REF!</f>
        <v>#REF!</v>
      </c>
      <c r="R22" s="330" t="e">
        <f>SUM(#REF!,#REF!,#REF!,#REF!)-#REF!</f>
        <v>#REF!</v>
      </c>
      <c r="S22" s="330" t="e">
        <f>SUM(#REF!,#REF!,#REF!,#REF!)-#REF!</f>
        <v>#REF!</v>
      </c>
      <c r="T22" s="330" t="e">
        <f>SUM(#REF!,#REF!,#REF!,#REF!)-#REF!</f>
        <v>#REF!</v>
      </c>
      <c r="U22" s="330" t="e">
        <f>SUM(#REF!,#REF!,#REF!,#REF!)-#REF!</f>
        <v>#REF!</v>
      </c>
      <c r="V22" s="330" t="e">
        <f>SUM(#REF!,#REF!,#REF!,#REF!)-#REF!</f>
        <v>#REF!</v>
      </c>
      <c r="W22" s="330" t="e">
        <f>SUM(#REF!,#REF!,#REF!,#REF!)-#REF!</f>
        <v>#REF!</v>
      </c>
      <c r="X22" s="330" t="e">
        <f>SUM(#REF!,#REF!,#REF!,#REF!)-#REF!</f>
        <v>#REF!</v>
      </c>
      <c r="Y22" s="330" t="e">
        <f>SUM(#REF!,#REF!,#REF!,#REF!)-#REF!</f>
        <v>#REF!</v>
      </c>
      <c r="Z22" s="330" t="e">
        <f>SUM(#REF!,#REF!,#REF!,#REF!)-#REF!</f>
        <v>#REF!</v>
      </c>
      <c r="AA22" s="330" t="e">
        <f>SUM(#REF!,#REF!,#REF!,#REF!)-#REF!</f>
        <v>#REF!</v>
      </c>
      <c r="AB22" s="330" t="e">
        <f>SUM(#REF!,#REF!,#REF!,#REF!)-#REF!</f>
        <v>#REF!</v>
      </c>
      <c r="AC22" s="330" t="e">
        <f>SUM(#REF!,#REF!,#REF!,#REF!)-#REF!</f>
        <v>#REF!</v>
      </c>
      <c r="AD22" s="330" t="e">
        <f>SUM(#REF!,#REF!,#REF!,#REF!)-#REF!</f>
        <v>#REF!</v>
      </c>
      <c r="AE22" s="330" t="e">
        <f>SUM(#REF!,#REF!,#REF!,#REF!)-#REF!</f>
        <v>#REF!</v>
      </c>
      <c r="AF22" s="330" t="e">
        <f>SUM(#REF!,#REF!,#REF!,#REF!)-#REF!</f>
        <v>#REF!</v>
      </c>
      <c r="AG22" s="330" t="e">
        <f>SUM(#REF!,#REF!,#REF!,#REF!)-#REF!</f>
        <v>#REF!</v>
      </c>
      <c r="AH22" s="330" t="e">
        <f>SUM(#REF!,#REF!,#REF!,#REF!)-#REF!</f>
        <v>#REF!</v>
      </c>
      <c r="AI22" s="330" t="e">
        <f>SUM(#REF!,#REF!,#REF!,#REF!)-#REF!</f>
        <v>#REF!</v>
      </c>
      <c r="AJ22" s="330" t="e">
        <f>SUM(#REF!,#REF!,#REF!,#REF!)-#REF!</f>
        <v>#REF!</v>
      </c>
      <c r="AK22" s="330" t="e">
        <f>SUM(#REF!,#REF!,#REF!,#REF!)-#REF!</f>
        <v>#REF!</v>
      </c>
      <c r="AL22" s="330" t="e">
        <f>SUM(#REF!,#REF!,#REF!,#REF!)-#REF!</f>
        <v>#REF!</v>
      </c>
      <c r="AM22" s="330" t="e">
        <f>SUM(#REF!,#REF!,#REF!,#REF!)-#REF!</f>
        <v>#REF!</v>
      </c>
      <c r="AN22" s="330" t="e">
        <f>SUM(#REF!,#REF!,#REF!,#REF!)-#REF!</f>
        <v>#REF!</v>
      </c>
      <c r="AO22" s="330" t="e">
        <f>SUM(#REF!,#REF!,#REF!,#REF!)-#REF!</f>
        <v>#REF!</v>
      </c>
      <c r="AP22" s="330" t="e">
        <f>SUM(#REF!,#REF!,#REF!,#REF!)-#REF!</f>
        <v>#REF!</v>
      </c>
      <c r="AQ22" s="330" t="e">
        <f>SUM(#REF!,#REF!,#REF!,#REF!)-#REF!</f>
        <v>#REF!</v>
      </c>
      <c r="AR22" s="330" t="e">
        <f>SUM(#REF!,#REF!,#REF!,#REF!)-#REF!</f>
        <v>#REF!</v>
      </c>
      <c r="AS22" s="330" t="e">
        <f>SUM(#REF!,#REF!,#REF!,#REF!)-#REF!</f>
        <v>#REF!</v>
      </c>
      <c r="AT22" s="330" t="e">
        <f>SUM(#REF!,#REF!,#REF!,#REF!)-#REF!</f>
        <v>#REF!</v>
      </c>
      <c r="AU22" s="330" t="e">
        <f>SUM(#REF!,#REF!,#REF!,#REF!)-#REF!</f>
        <v>#REF!</v>
      </c>
      <c r="AV22" s="330" t="e">
        <f>SUM(#REF!,#REF!,#REF!,#REF!)-#REF!</f>
        <v>#REF!</v>
      </c>
      <c r="AW22" s="330" t="e">
        <f>SUM(#REF!,#REF!,#REF!,#REF!)-#REF!</f>
        <v>#REF!</v>
      </c>
      <c r="AX22" s="330" t="e">
        <f>SUM(#REF!,#REF!,#REF!,#REF!)-#REF!</f>
        <v>#REF!</v>
      </c>
      <c r="AY22" s="330" t="e">
        <f>SUM(#REF!,#REF!,#REF!,#REF!)-#REF!</f>
        <v>#REF!</v>
      </c>
      <c r="AZ22" s="330" t="e">
        <f>SUM(#REF!,#REF!,#REF!,#REF!)-#REF!</f>
        <v>#REF!</v>
      </c>
      <c r="BA22" s="330" t="e">
        <f>SUM(#REF!,#REF!,#REF!,#REF!)-#REF!</f>
        <v>#REF!</v>
      </c>
      <c r="BB22" s="330" t="e">
        <f>SUM(#REF!,#REF!,#REF!,#REF!)-#REF!</f>
        <v>#REF!</v>
      </c>
      <c r="BC22" s="330" t="e">
        <f>SUM(#REF!,#REF!,#REF!,#REF!)-#REF!</f>
        <v>#REF!</v>
      </c>
      <c r="BD22" s="330" t="e">
        <f>SUM(#REF!,#REF!,#REF!,#REF!)-#REF!</f>
        <v>#REF!</v>
      </c>
      <c r="BE22" s="330" t="e">
        <f>SUM(#REF!,#REF!,#REF!,#REF!)-#REF!</f>
        <v>#REF!</v>
      </c>
      <c r="BF22" s="330" t="e">
        <f>SUM(#REF!,#REF!,#REF!,#REF!)-#REF!</f>
        <v>#REF!</v>
      </c>
    </row>
    <row r="23" spans="1:58" s="328" customFormat="1">
      <c r="A23" s="332" t="s">
        <v>159</v>
      </c>
      <c r="B23" s="331" t="e">
        <f>SUM(#REF!)-#REF!</f>
        <v>#REF!</v>
      </c>
      <c r="C23" s="331" t="e">
        <f>SUM(#REF!)-#REF!</f>
        <v>#REF!</v>
      </c>
      <c r="D23" s="331" t="e">
        <f>SUM(#REF!)-#REF!</f>
        <v>#REF!</v>
      </c>
      <c r="E23" s="331" t="e">
        <f>SUM(#REF!)-#REF!</f>
        <v>#REF!</v>
      </c>
      <c r="F23" s="331" t="e">
        <f>SUM(#REF!)-#REF!</f>
        <v>#REF!</v>
      </c>
      <c r="G23" s="331" t="e">
        <f>SUM(#REF!)-#REF!</f>
        <v>#REF!</v>
      </c>
      <c r="H23" s="331" t="e">
        <f>SUM(#REF!)-#REF!</f>
        <v>#REF!</v>
      </c>
      <c r="I23" s="331" t="e">
        <f>SUM(#REF!)-#REF!</f>
        <v>#REF!</v>
      </c>
      <c r="J23" s="331" t="e">
        <f>SUM(#REF!)-#REF!</f>
        <v>#REF!</v>
      </c>
      <c r="K23" s="331" t="e">
        <f>SUM(#REF!)-#REF!</f>
        <v>#REF!</v>
      </c>
      <c r="L23" s="331" t="e">
        <f>SUM(#REF!)-#REF!</f>
        <v>#REF!</v>
      </c>
      <c r="M23" s="331" t="e">
        <f>SUM(#REF!)-#REF!</f>
        <v>#REF!</v>
      </c>
      <c r="N23" s="331" t="e">
        <f>SUM(#REF!)-#REF!</f>
        <v>#REF!</v>
      </c>
      <c r="O23" s="331" t="e">
        <f>SUM(#REF!)-#REF!</f>
        <v>#REF!</v>
      </c>
      <c r="P23" s="331" t="e">
        <f>SUM(#REF!)-#REF!</f>
        <v>#REF!</v>
      </c>
      <c r="Q23" s="331" t="e">
        <f>SUM(#REF!)-#REF!</f>
        <v>#REF!</v>
      </c>
      <c r="R23" s="331" t="e">
        <f>SUM(#REF!)-#REF!</f>
        <v>#REF!</v>
      </c>
      <c r="S23" s="331" t="e">
        <f>SUM(#REF!)-#REF!</f>
        <v>#REF!</v>
      </c>
      <c r="T23" s="331" t="e">
        <f>SUM(#REF!)-#REF!</f>
        <v>#REF!</v>
      </c>
      <c r="U23" s="331" t="e">
        <f>SUM(#REF!)-#REF!</f>
        <v>#REF!</v>
      </c>
      <c r="V23" s="331" t="e">
        <f>SUM(#REF!)-#REF!</f>
        <v>#REF!</v>
      </c>
      <c r="W23" s="331" t="e">
        <f>SUM(#REF!)-#REF!</f>
        <v>#REF!</v>
      </c>
      <c r="X23" s="331" t="e">
        <f>SUM(#REF!)-#REF!</f>
        <v>#REF!</v>
      </c>
      <c r="Y23" s="331" t="e">
        <f>SUM(#REF!)-#REF!</f>
        <v>#REF!</v>
      </c>
      <c r="Z23" s="331" t="e">
        <f>SUM(#REF!)-#REF!</f>
        <v>#REF!</v>
      </c>
      <c r="AA23" s="331" t="e">
        <f>SUM(#REF!)-#REF!</f>
        <v>#REF!</v>
      </c>
      <c r="AB23" s="331" t="e">
        <f>SUM(#REF!)-#REF!</f>
        <v>#REF!</v>
      </c>
      <c r="AC23" s="331" t="e">
        <f>SUM(#REF!)-#REF!</f>
        <v>#REF!</v>
      </c>
      <c r="AD23" s="331" t="e">
        <f>SUM(#REF!)-#REF!</f>
        <v>#REF!</v>
      </c>
      <c r="AE23" s="331" t="e">
        <f>SUM(#REF!)-#REF!</f>
        <v>#REF!</v>
      </c>
      <c r="AF23" s="331" t="e">
        <f>SUM(#REF!)-#REF!</f>
        <v>#REF!</v>
      </c>
      <c r="AG23" s="331" t="e">
        <f>SUM(#REF!)-#REF!</f>
        <v>#REF!</v>
      </c>
      <c r="AH23" s="331" t="e">
        <f>SUM(#REF!)-#REF!</f>
        <v>#REF!</v>
      </c>
      <c r="AI23" s="331" t="e">
        <f>SUM(#REF!)-#REF!</f>
        <v>#REF!</v>
      </c>
      <c r="AJ23" s="331" t="e">
        <f>SUM(#REF!)-#REF!</f>
        <v>#REF!</v>
      </c>
      <c r="AK23" s="331" t="e">
        <f>SUM(#REF!)-#REF!</f>
        <v>#REF!</v>
      </c>
      <c r="AL23" s="331" t="e">
        <f>SUM(#REF!)-#REF!</f>
        <v>#REF!</v>
      </c>
      <c r="AM23" s="331" t="e">
        <f>SUM(#REF!)-#REF!</f>
        <v>#REF!</v>
      </c>
      <c r="AN23" s="331" t="e">
        <f>SUM(#REF!)-#REF!</f>
        <v>#REF!</v>
      </c>
      <c r="AO23" s="331" t="e">
        <f>SUM(#REF!)-#REF!</f>
        <v>#REF!</v>
      </c>
      <c r="AP23" s="331" t="e">
        <f>SUM(#REF!)-#REF!</f>
        <v>#REF!</v>
      </c>
      <c r="AQ23" s="331" t="e">
        <f>SUM(#REF!)-#REF!</f>
        <v>#REF!</v>
      </c>
      <c r="AR23" s="331" t="e">
        <f>SUM(#REF!)-#REF!</f>
        <v>#REF!</v>
      </c>
      <c r="AS23" s="331" t="e">
        <f>SUM(#REF!)-#REF!</f>
        <v>#REF!</v>
      </c>
      <c r="AT23" s="331" t="e">
        <f>SUM(#REF!)-#REF!</f>
        <v>#REF!</v>
      </c>
      <c r="AU23" s="331" t="e">
        <f>SUM(#REF!)-#REF!</f>
        <v>#REF!</v>
      </c>
      <c r="AV23" s="331" t="e">
        <f>SUM(#REF!)-#REF!</f>
        <v>#REF!</v>
      </c>
      <c r="AW23" s="331" t="e">
        <f>SUM(#REF!)-#REF!</f>
        <v>#REF!</v>
      </c>
      <c r="AX23" s="331" t="e">
        <f>SUM(#REF!)-#REF!</f>
        <v>#REF!</v>
      </c>
      <c r="AY23" s="331" t="e">
        <f>SUM(#REF!)-#REF!</f>
        <v>#REF!</v>
      </c>
      <c r="AZ23" s="331" t="e">
        <f>SUM(#REF!)-#REF!</f>
        <v>#REF!</v>
      </c>
      <c r="BA23" s="331" t="e">
        <f>SUM(#REF!)-#REF!</f>
        <v>#REF!</v>
      </c>
      <c r="BB23" s="331" t="e">
        <f>SUM(#REF!)-#REF!</f>
        <v>#REF!</v>
      </c>
      <c r="BC23" s="331" t="e">
        <f>SUM(#REF!)-#REF!</f>
        <v>#REF!</v>
      </c>
      <c r="BD23" s="331" t="e">
        <f>SUM(#REF!)-#REF!</f>
        <v>#REF!</v>
      </c>
      <c r="BE23" s="331" t="e">
        <f>SUM(#REF!)-#REF!</f>
        <v>#REF!</v>
      </c>
      <c r="BF23" s="331" t="e">
        <f>SUM(#REF!)-#REF!</f>
        <v>#REF!</v>
      </c>
    </row>
    <row r="24" spans="1:58" s="328" customFormat="1">
      <c r="A24" s="332" t="s">
        <v>162</v>
      </c>
      <c r="B24" s="331" t="e">
        <f>(#REF!-#REF!)-#REF!</f>
        <v>#REF!</v>
      </c>
      <c r="C24" s="331" t="e">
        <f>(#REF!-#REF!)-#REF!</f>
        <v>#REF!</v>
      </c>
      <c r="D24" s="331" t="e">
        <f>(#REF!-#REF!)-#REF!</f>
        <v>#REF!</v>
      </c>
      <c r="E24" s="331" t="e">
        <f>(#REF!-#REF!)-#REF!</f>
        <v>#REF!</v>
      </c>
      <c r="F24" s="331" t="e">
        <f>(#REF!-#REF!)-#REF!</f>
        <v>#REF!</v>
      </c>
      <c r="G24" s="331" t="e">
        <f>(#REF!-#REF!)-#REF!</f>
        <v>#REF!</v>
      </c>
      <c r="H24" s="331" t="e">
        <f>(#REF!-#REF!)-#REF!</f>
        <v>#REF!</v>
      </c>
      <c r="I24" s="331" t="e">
        <f>(#REF!-#REF!)-#REF!</f>
        <v>#REF!</v>
      </c>
      <c r="J24" s="331" t="e">
        <f>(#REF!-#REF!)-#REF!</f>
        <v>#REF!</v>
      </c>
      <c r="K24" s="331" t="e">
        <f>(#REF!-#REF!)-#REF!</f>
        <v>#REF!</v>
      </c>
      <c r="L24" s="331" t="e">
        <f>(#REF!-#REF!)-#REF!</f>
        <v>#REF!</v>
      </c>
      <c r="M24" s="331" t="e">
        <f>(#REF!-#REF!)-#REF!</f>
        <v>#REF!</v>
      </c>
      <c r="N24" s="331" t="e">
        <f>(#REF!-#REF!)-#REF!</f>
        <v>#REF!</v>
      </c>
      <c r="O24" s="331" t="e">
        <f>(#REF!-#REF!)-#REF!</f>
        <v>#REF!</v>
      </c>
      <c r="P24" s="331" t="e">
        <f>(#REF!-#REF!)-#REF!</f>
        <v>#REF!</v>
      </c>
      <c r="Q24" s="331" t="e">
        <f>(#REF!-#REF!)-#REF!</f>
        <v>#REF!</v>
      </c>
      <c r="R24" s="331" t="e">
        <f>(#REF!-#REF!)-#REF!</f>
        <v>#REF!</v>
      </c>
      <c r="S24" s="331" t="e">
        <f>(#REF!-#REF!)-#REF!</f>
        <v>#REF!</v>
      </c>
      <c r="T24" s="331" t="e">
        <f>(#REF!-#REF!)-#REF!</f>
        <v>#REF!</v>
      </c>
      <c r="U24" s="331" t="e">
        <f>(#REF!-#REF!)-#REF!</f>
        <v>#REF!</v>
      </c>
      <c r="V24" s="331" t="e">
        <f>(#REF!-#REF!)-#REF!</f>
        <v>#REF!</v>
      </c>
      <c r="W24" s="331" t="e">
        <f>(#REF!-#REF!)-#REF!</f>
        <v>#REF!</v>
      </c>
      <c r="X24" s="331" t="e">
        <f>(#REF!-#REF!)-#REF!</f>
        <v>#REF!</v>
      </c>
      <c r="Y24" s="331" t="e">
        <f>(#REF!-#REF!)-#REF!</f>
        <v>#REF!</v>
      </c>
      <c r="Z24" s="331" t="e">
        <f>(#REF!-#REF!)-#REF!</f>
        <v>#REF!</v>
      </c>
      <c r="AA24" s="331" t="e">
        <f>(#REF!-#REF!)-#REF!</f>
        <v>#REF!</v>
      </c>
      <c r="AB24" s="331" t="e">
        <f>(#REF!-#REF!)-#REF!</f>
        <v>#REF!</v>
      </c>
      <c r="AC24" s="331" t="e">
        <f>(#REF!-#REF!)-#REF!</f>
        <v>#REF!</v>
      </c>
      <c r="AD24" s="331" t="e">
        <f>(#REF!-#REF!)-#REF!</f>
        <v>#REF!</v>
      </c>
      <c r="AE24" s="331" t="e">
        <f>(#REF!-#REF!)-#REF!</f>
        <v>#REF!</v>
      </c>
      <c r="AF24" s="331" t="e">
        <f>(#REF!-#REF!)-#REF!</f>
        <v>#REF!</v>
      </c>
      <c r="AG24" s="331" t="e">
        <f>(#REF!-#REF!)-#REF!</f>
        <v>#REF!</v>
      </c>
      <c r="AH24" s="331" t="e">
        <f>(#REF!-#REF!)-#REF!</f>
        <v>#REF!</v>
      </c>
      <c r="AI24" s="331" t="e">
        <f>(#REF!-#REF!)-#REF!</f>
        <v>#REF!</v>
      </c>
      <c r="AJ24" s="331" t="e">
        <f>(#REF!-#REF!)-#REF!</f>
        <v>#REF!</v>
      </c>
      <c r="AK24" s="331" t="e">
        <f>(#REF!-#REF!)-#REF!</f>
        <v>#REF!</v>
      </c>
      <c r="AL24" s="331" t="e">
        <f>(#REF!-#REF!)-#REF!</f>
        <v>#REF!</v>
      </c>
      <c r="AM24" s="331" t="e">
        <f>(#REF!-#REF!)-#REF!</f>
        <v>#REF!</v>
      </c>
      <c r="AN24" s="331" t="e">
        <f>(#REF!-#REF!)-#REF!</f>
        <v>#REF!</v>
      </c>
      <c r="AO24" s="331" t="e">
        <f>(#REF!-#REF!)-#REF!</f>
        <v>#REF!</v>
      </c>
      <c r="AP24" s="331" t="e">
        <f>(#REF!-#REF!)-#REF!</f>
        <v>#REF!</v>
      </c>
      <c r="AQ24" s="331" t="e">
        <f>(#REF!-#REF!)-#REF!</f>
        <v>#REF!</v>
      </c>
      <c r="AR24" s="331" t="e">
        <f>(#REF!-#REF!)-#REF!</f>
        <v>#REF!</v>
      </c>
      <c r="AS24" s="331" t="e">
        <f>(#REF!-#REF!)-#REF!</f>
        <v>#REF!</v>
      </c>
      <c r="AT24" s="331" t="e">
        <f>(#REF!-#REF!)-#REF!</f>
        <v>#REF!</v>
      </c>
      <c r="AU24" s="331" t="e">
        <f>(#REF!-#REF!)-#REF!</f>
        <v>#REF!</v>
      </c>
      <c r="AV24" s="331" t="e">
        <f>(#REF!-#REF!)-#REF!</f>
        <v>#REF!</v>
      </c>
      <c r="AW24" s="331" t="e">
        <f>(#REF!-#REF!)-#REF!</f>
        <v>#REF!</v>
      </c>
      <c r="AX24" s="331" t="e">
        <f>(#REF!-#REF!)-#REF!</f>
        <v>#REF!</v>
      </c>
      <c r="AY24" s="331" t="e">
        <f>(#REF!-#REF!)-#REF!</f>
        <v>#REF!</v>
      </c>
      <c r="AZ24" s="331" t="e">
        <f>(#REF!-#REF!)-#REF!</f>
        <v>#REF!</v>
      </c>
      <c r="BA24" s="331" t="e">
        <f>(#REF!-#REF!)-#REF!</f>
        <v>#REF!</v>
      </c>
      <c r="BB24" s="331" t="e">
        <f>(#REF!-#REF!)-#REF!</f>
        <v>#REF!</v>
      </c>
      <c r="BC24" s="331" t="e">
        <f>(#REF!-#REF!)-#REF!</f>
        <v>#REF!</v>
      </c>
      <c r="BD24" s="331" t="e">
        <f>(#REF!-#REF!)-#REF!</f>
        <v>#REF!</v>
      </c>
      <c r="BE24" s="331" t="e">
        <f>(#REF!-#REF!)-#REF!</f>
        <v>#REF!</v>
      </c>
      <c r="BF24" s="331" t="e">
        <f>(#REF!-#REF!)-#REF!</f>
        <v>#REF!</v>
      </c>
    </row>
    <row r="25" spans="1:58" s="328" customFormat="1">
      <c r="A25" s="332" t="s">
        <v>245</v>
      </c>
      <c r="B25" s="331" t="e">
        <f>SUM(#REF!)-#REF!</f>
        <v>#REF!</v>
      </c>
      <c r="C25" s="331" t="e">
        <f>SUM(#REF!)-#REF!</f>
        <v>#REF!</v>
      </c>
      <c r="D25" s="331" t="e">
        <f>SUM(#REF!)-#REF!</f>
        <v>#REF!</v>
      </c>
      <c r="E25" s="331" t="e">
        <f>SUM(#REF!)-#REF!</f>
        <v>#REF!</v>
      </c>
      <c r="F25" s="331" t="e">
        <f>SUM(#REF!)-#REF!</f>
        <v>#REF!</v>
      </c>
      <c r="G25" s="331" t="e">
        <f>SUM(#REF!)-#REF!</f>
        <v>#REF!</v>
      </c>
      <c r="H25" s="331" t="e">
        <f>SUM(#REF!)-#REF!</f>
        <v>#REF!</v>
      </c>
      <c r="I25" s="331" t="e">
        <f>SUM(#REF!)-#REF!</f>
        <v>#REF!</v>
      </c>
      <c r="J25" s="331" t="e">
        <f>SUM(#REF!)-#REF!</f>
        <v>#REF!</v>
      </c>
      <c r="K25" s="331" t="e">
        <f>SUM(#REF!)-#REF!</f>
        <v>#REF!</v>
      </c>
      <c r="L25" s="331" t="e">
        <f>SUM(#REF!)-#REF!</f>
        <v>#REF!</v>
      </c>
      <c r="M25" s="331" t="e">
        <f>SUM(#REF!)-#REF!</f>
        <v>#REF!</v>
      </c>
      <c r="N25" s="331" t="e">
        <f>SUM(#REF!)-#REF!</f>
        <v>#REF!</v>
      </c>
      <c r="O25" s="331" t="e">
        <f>SUM(#REF!)-#REF!</f>
        <v>#REF!</v>
      </c>
      <c r="P25" s="331" t="e">
        <f>SUM(#REF!)-#REF!</f>
        <v>#REF!</v>
      </c>
      <c r="Q25" s="331" t="e">
        <f>SUM(#REF!)-#REF!</f>
        <v>#REF!</v>
      </c>
      <c r="R25" s="331" t="e">
        <f>SUM(#REF!)-#REF!</f>
        <v>#REF!</v>
      </c>
      <c r="S25" s="331" t="e">
        <f>SUM(#REF!)-#REF!</f>
        <v>#REF!</v>
      </c>
      <c r="T25" s="331" t="e">
        <f>SUM(#REF!)-#REF!</f>
        <v>#REF!</v>
      </c>
      <c r="U25" s="331" t="e">
        <f>SUM(#REF!)-#REF!</f>
        <v>#REF!</v>
      </c>
      <c r="V25" s="331" t="e">
        <f>SUM(#REF!)-#REF!</f>
        <v>#REF!</v>
      </c>
      <c r="W25" s="331" t="e">
        <f>SUM(#REF!)-#REF!</f>
        <v>#REF!</v>
      </c>
      <c r="X25" s="331" t="e">
        <f>SUM(#REF!)-#REF!</f>
        <v>#REF!</v>
      </c>
      <c r="Y25" s="331" t="e">
        <f>SUM(#REF!)-#REF!</f>
        <v>#REF!</v>
      </c>
      <c r="Z25" s="331" t="e">
        <f>SUM(#REF!)-#REF!</f>
        <v>#REF!</v>
      </c>
      <c r="AA25" s="331" t="e">
        <f>SUM(#REF!)-#REF!</f>
        <v>#REF!</v>
      </c>
      <c r="AB25" s="331" t="e">
        <f>SUM(#REF!)-#REF!</f>
        <v>#REF!</v>
      </c>
      <c r="AC25" s="331" t="e">
        <f>SUM(#REF!)-#REF!</f>
        <v>#REF!</v>
      </c>
      <c r="AD25" s="331" t="e">
        <f>SUM(#REF!)-#REF!</f>
        <v>#REF!</v>
      </c>
      <c r="AE25" s="331" t="e">
        <f>SUM(#REF!)-#REF!</f>
        <v>#REF!</v>
      </c>
      <c r="AF25" s="331" t="e">
        <f>SUM(#REF!)-#REF!</f>
        <v>#REF!</v>
      </c>
      <c r="AG25" s="331" t="e">
        <f>SUM(#REF!)-#REF!</f>
        <v>#REF!</v>
      </c>
      <c r="AH25" s="331" t="e">
        <f>SUM(#REF!)-#REF!</f>
        <v>#REF!</v>
      </c>
      <c r="AI25" s="331" t="e">
        <f>SUM(#REF!)-#REF!</f>
        <v>#REF!</v>
      </c>
      <c r="AJ25" s="331" t="e">
        <f>SUM(#REF!)-#REF!</f>
        <v>#REF!</v>
      </c>
      <c r="AK25" s="331" t="e">
        <f>SUM(#REF!)-#REF!</f>
        <v>#REF!</v>
      </c>
      <c r="AL25" s="331" t="e">
        <f>SUM(#REF!)-#REF!</f>
        <v>#REF!</v>
      </c>
      <c r="AM25" s="331" t="e">
        <f>SUM(#REF!)-#REF!</f>
        <v>#REF!</v>
      </c>
      <c r="AN25" s="331" t="e">
        <f>SUM(#REF!)-#REF!</f>
        <v>#REF!</v>
      </c>
      <c r="AO25" s="331" t="e">
        <f>SUM(#REF!)-#REF!</f>
        <v>#REF!</v>
      </c>
      <c r="AP25" s="331" t="e">
        <f>SUM(#REF!)-#REF!</f>
        <v>#REF!</v>
      </c>
      <c r="AQ25" s="331" t="e">
        <f>SUM(#REF!)-#REF!</f>
        <v>#REF!</v>
      </c>
      <c r="AR25" s="331" t="e">
        <f>SUM(#REF!)-#REF!</f>
        <v>#REF!</v>
      </c>
      <c r="AS25" s="331" t="e">
        <f>SUM(#REF!)-#REF!</f>
        <v>#REF!</v>
      </c>
      <c r="AT25" s="331" t="e">
        <f>SUM(#REF!)-#REF!</f>
        <v>#REF!</v>
      </c>
      <c r="AU25" s="331" t="e">
        <f>SUM(#REF!)-#REF!</f>
        <v>#REF!</v>
      </c>
      <c r="AV25" s="331" t="e">
        <f>SUM(#REF!)-#REF!</f>
        <v>#REF!</v>
      </c>
      <c r="AW25" s="331" t="e">
        <f>SUM(#REF!)-#REF!</f>
        <v>#REF!</v>
      </c>
      <c r="AX25" s="331" t="e">
        <f>SUM(#REF!)-#REF!</f>
        <v>#REF!</v>
      </c>
      <c r="AY25" s="331" t="e">
        <f>SUM(#REF!)-#REF!</f>
        <v>#REF!</v>
      </c>
      <c r="AZ25" s="331" t="e">
        <f>SUM(#REF!)-#REF!</f>
        <v>#REF!</v>
      </c>
      <c r="BA25" s="331" t="e">
        <f>SUM(#REF!)-#REF!</f>
        <v>#REF!</v>
      </c>
      <c r="BB25" s="331" t="e">
        <f>SUM(#REF!)-#REF!</f>
        <v>#REF!</v>
      </c>
      <c r="BC25" s="331" t="e">
        <f>SUM(#REF!)-#REF!</f>
        <v>#REF!</v>
      </c>
      <c r="BD25" s="331" t="e">
        <f>SUM(#REF!)-#REF!</f>
        <v>#REF!</v>
      </c>
      <c r="BE25" s="331" t="e">
        <f>SUM(#REF!)-#REF!</f>
        <v>#REF!</v>
      </c>
      <c r="BF25" s="331" t="e">
        <f>SUM(#REF!)-#REF!</f>
        <v>#REF!</v>
      </c>
    </row>
    <row r="26" spans="1:58" s="328" customFormat="1"/>
  </sheetData>
  <conditionalFormatting sqref="B6:BF25">
    <cfRule type="cellIs" dxfId="9" priority="5" operator="lessThan">
      <formula>-0.5</formula>
    </cfRule>
    <cfRule type="cellIs" dxfId="8" priority="6" operator="greaterThan">
      <formula>0.5</formula>
    </cfRule>
  </conditionalFormatting>
  <pageMargins left="0.24" right="0.24" top="0.45" bottom="0.130416535433071" header="0.45" footer="0.12"/>
  <pageSetup paperSize="9"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BC33C-375D-424C-88E7-F2E7C6A1AB3D}">
  <sheetPr>
    <tabColor rgb="FF7030A0"/>
  </sheetPr>
  <dimension ref="A1:BE51"/>
  <sheetViews>
    <sheetView showGridLines="0" zoomScaleNormal="100" workbookViewId="0" xr3:uid="{CC62014B-523B-5665-A5AD-9A1C8A7E91C0}">
      <pane xSplit="1" ySplit="4" topLeftCell="AJ5" activePane="bottomRight" state="frozen"/>
      <selection pane="bottomRight" activeCell="A3" sqref="A3"/>
      <selection pane="bottomLeft" activeCell="A3" sqref="A3"/>
      <selection pane="topRight" activeCell="A3" sqref="A3"/>
    </sheetView>
  </sheetViews>
  <sheetFormatPr defaultColWidth="9.1640625" defaultRowHeight="14.45"/>
  <cols>
    <col min="1" max="1" width="68.83203125" style="4" customWidth="1"/>
    <col min="2" max="57" width="11.83203125" style="4" customWidth="1"/>
    <col min="58" max="58" width="0.5" style="4" customWidth="1"/>
    <col min="59" max="16384" width="9.1640625" style="4"/>
  </cols>
  <sheetData>
    <row r="1" spans="1:57" ht="15">
      <c r="A1" s="321" t="s">
        <v>249</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5" t="s">
        <v>197</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95">
      <c r="A3" s="322" t="s">
        <v>182</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row>
    <row r="6" spans="1:57" s="328" customFormat="1">
      <c r="A6" s="326" t="s">
        <v>202</v>
      </c>
      <c r="B6" s="335" t="e">
        <f>SUM(#REF!,#REF!,#REF!,#REF!)-#REF!</f>
        <v>#REF!</v>
      </c>
      <c r="C6" s="335" t="e">
        <f>SUM(#REF!,#REF!,#REF!,#REF!)-#REF!</f>
        <v>#REF!</v>
      </c>
      <c r="D6" s="335" t="e">
        <f>SUM(#REF!,#REF!,#REF!,#REF!)-#REF!</f>
        <v>#REF!</v>
      </c>
      <c r="E6" s="335" t="e">
        <f>SUM(#REF!,#REF!,#REF!,#REF!)-#REF!</f>
        <v>#REF!</v>
      </c>
      <c r="F6" s="335" t="e">
        <f>SUM(#REF!,#REF!,#REF!,#REF!)-#REF!</f>
        <v>#REF!</v>
      </c>
      <c r="G6" s="335" t="e">
        <f>SUM(#REF!,#REF!,#REF!,#REF!)-#REF!</f>
        <v>#REF!</v>
      </c>
      <c r="H6" s="335" t="e">
        <f>SUM(#REF!,#REF!,#REF!,#REF!)-#REF!</f>
        <v>#REF!</v>
      </c>
      <c r="I6" s="335" t="e">
        <f>SUM(#REF!,#REF!,#REF!,#REF!)-#REF!</f>
        <v>#REF!</v>
      </c>
      <c r="J6" s="335" t="e">
        <f>SUM(#REF!,#REF!,#REF!,#REF!)-#REF!</f>
        <v>#REF!</v>
      </c>
      <c r="K6" s="335" t="e">
        <f>SUM(#REF!,#REF!,#REF!,#REF!)-#REF!</f>
        <v>#REF!</v>
      </c>
      <c r="L6" s="335" t="e">
        <f>SUM(#REF!,#REF!,#REF!,#REF!)-#REF!</f>
        <v>#REF!</v>
      </c>
      <c r="M6" s="335" t="e">
        <f>SUM(#REF!,#REF!,#REF!,#REF!)-#REF!</f>
        <v>#REF!</v>
      </c>
      <c r="N6" s="335" t="e">
        <f>SUM(#REF!,#REF!,#REF!,#REF!)-#REF!</f>
        <v>#REF!</v>
      </c>
      <c r="O6" s="335" t="e">
        <f>SUM(#REF!,#REF!,#REF!,#REF!)-#REF!</f>
        <v>#REF!</v>
      </c>
      <c r="P6" s="335" t="e">
        <f>SUM(#REF!,#REF!,#REF!,#REF!)-#REF!</f>
        <v>#REF!</v>
      </c>
      <c r="Q6" s="335" t="e">
        <f>SUM(#REF!,#REF!,#REF!,#REF!)-#REF!</f>
        <v>#REF!</v>
      </c>
      <c r="R6" s="335" t="e">
        <f>SUM(#REF!,#REF!,#REF!,#REF!)-#REF!</f>
        <v>#REF!</v>
      </c>
      <c r="S6" s="335" t="e">
        <f>SUM(#REF!,#REF!,#REF!,#REF!)-#REF!</f>
        <v>#REF!</v>
      </c>
      <c r="T6" s="335" t="e">
        <f>SUM(#REF!,#REF!,#REF!,#REF!)-#REF!</f>
        <v>#REF!</v>
      </c>
      <c r="U6" s="335" t="e">
        <f>SUM(#REF!,#REF!,#REF!,#REF!)-#REF!</f>
        <v>#REF!</v>
      </c>
      <c r="V6" s="335" t="e">
        <f>SUM(#REF!,#REF!,#REF!,#REF!)-#REF!</f>
        <v>#REF!</v>
      </c>
      <c r="W6" s="335" t="e">
        <f>SUM(#REF!,#REF!,#REF!,#REF!)-#REF!</f>
        <v>#REF!</v>
      </c>
      <c r="X6" s="335" t="e">
        <f>SUM(#REF!,#REF!,#REF!,#REF!)-#REF!</f>
        <v>#REF!</v>
      </c>
      <c r="Y6" s="335" t="e">
        <f>SUM(#REF!,#REF!,#REF!,#REF!)-#REF!</f>
        <v>#REF!</v>
      </c>
      <c r="Z6" s="335" t="e">
        <f>SUM(#REF!,#REF!,#REF!,#REF!)-#REF!</f>
        <v>#REF!</v>
      </c>
      <c r="AA6" s="335" t="e">
        <f>SUM(#REF!,#REF!,#REF!,#REF!)-#REF!</f>
        <v>#REF!</v>
      </c>
      <c r="AB6" s="335" t="e">
        <f>SUM(#REF!,#REF!,#REF!,#REF!)-#REF!</f>
        <v>#REF!</v>
      </c>
      <c r="AC6" s="335" t="e">
        <f>SUM(#REF!,#REF!,#REF!,#REF!)-#REF!</f>
        <v>#REF!</v>
      </c>
      <c r="AD6" s="335" t="e">
        <f>SUM(#REF!,#REF!,#REF!,#REF!)-#REF!</f>
        <v>#REF!</v>
      </c>
      <c r="AE6" s="335" t="e">
        <f>SUM(#REF!,#REF!,#REF!,#REF!)-#REF!</f>
        <v>#REF!</v>
      </c>
      <c r="AF6" s="335" t="e">
        <f>SUM(#REF!,#REF!,#REF!,#REF!)-#REF!</f>
        <v>#REF!</v>
      </c>
      <c r="AG6" s="335" t="e">
        <f>SUM(#REF!,#REF!,#REF!,#REF!)-#REF!</f>
        <v>#REF!</v>
      </c>
      <c r="AH6" s="335" t="e">
        <f>SUM(#REF!,#REF!,#REF!,#REF!)-#REF!</f>
        <v>#REF!</v>
      </c>
      <c r="AI6" s="335" t="e">
        <f>SUM(#REF!,#REF!,#REF!,#REF!)-#REF!</f>
        <v>#REF!</v>
      </c>
      <c r="AJ6" s="335" t="e">
        <f>SUM(#REF!,#REF!,#REF!,#REF!)-#REF!</f>
        <v>#REF!</v>
      </c>
      <c r="AK6" s="335" t="e">
        <f>SUM(#REF!,#REF!,#REF!,#REF!)-#REF!</f>
        <v>#REF!</v>
      </c>
      <c r="AL6" s="335" t="e">
        <f>SUM(#REF!,#REF!,#REF!,#REF!)-#REF!</f>
        <v>#REF!</v>
      </c>
      <c r="AM6" s="335" t="e">
        <f>SUM(#REF!,#REF!,#REF!,#REF!)-#REF!</f>
        <v>#REF!</v>
      </c>
      <c r="AN6" s="335" t="e">
        <f>SUM(#REF!,#REF!,#REF!,#REF!)-#REF!</f>
        <v>#REF!</v>
      </c>
      <c r="AO6" s="335" t="e">
        <f>SUM(#REF!,#REF!,#REF!,#REF!)-#REF!</f>
        <v>#REF!</v>
      </c>
      <c r="AP6" s="335" t="e">
        <f>SUM(#REF!,#REF!,#REF!,#REF!)-#REF!</f>
        <v>#REF!</v>
      </c>
      <c r="AQ6" s="335" t="e">
        <f>SUM(#REF!,#REF!,#REF!,#REF!)-#REF!</f>
        <v>#REF!</v>
      </c>
      <c r="AR6" s="335" t="e">
        <f>SUM(#REF!,#REF!,#REF!,#REF!)-#REF!</f>
        <v>#REF!</v>
      </c>
      <c r="AS6" s="335" t="e">
        <f>SUM(#REF!,#REF!,#REF!,#REF!)-#REF!</f>
        <v>#REF!</v>
      </c>
      <c r="AT6" s="335" t="e">
        <f>SUM(#REF!,#REF!,#REF!,#REF!)-#REF!</f>
        <v>#REF!</v>
      </c>
      <c r="AU6" s="335" t="e">
        <f>SUM(#REF!,#REF!,#REF!,#REF!)-#REF!</f>
        <v>#REF!</v>
      </c>
      <c r="AV6" s="335" t="e">
        <f>SUM(#REF!,#REF!,#REF!,#REF!)-#REF!</f>
        <v>#REF!</v>
      </c>
      <c r="AW6" s="335" t="e">
        <f>SUM(#REF!,#REF!,#REF!,#REF!)-#REF!</f>
        <v>#REF!</v>
      </c>
      <c r="AX6" s="335" t="e">
        <f>SUM(#REF!,#REF!,#REF!,#REF!)-#REF!</f>
        <v>#REF!</v>
      </c>
      <c r="AY6" s="335" t="e">
        <f>SUM(#REF!,#REF!,#REF!,#REF!)-#REF!</f>
        <v>#REF!</v>
      </c>
      <c r="AZ6" s="335" t="e">
        <f>SUM(#REF!,#REF!,#REF!,#REF!)-#REF!</f>
        <v>#REF!</v>
      </c>
      <c r="BA6" s="335" t="e">
        <f>SUM(#REF!,#REF!,#REF!,#REF!)-#REF!</f>
        <v>#REF!</v>
      </c>
      <c r="BB6" s="335" t="e">
        <f>SUM(#REF!,#REF!,#REF!,#REF!)-#REF!</f>
        <v>#REF!</v>
      </c>
      <c r="BC6" s="335" t="e">
        <f>SUM(#REF!,#REF!,#REF!,#REF!)-#REF!</f>
        <v>#REF!</v>
      </c>
      <c r="BD6" s="335" t="e">
        <f>SUM(#REF!,#REF!,#REF!,#REF!)-#REF!</f>
        <v>#REF!</v>
      </c>
      <c r="BE6" s="335" t="e">
        <f>SUM(#REF!,#REF!,#REF!,#REF!)-#REF!</f>
        <v>#REF!</v>
      </c>
    </row>
    <row r="7" spans="1:57" s="328" customFormat="1">
      <c r="A7" s="332" t="s">
        <v>182</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row>
    <row r="8" spans="1:57" s="328" customFormat="1">
      <c r="A8" s="326" t="s">
        <v>203</v>
      </c>
      <c r="B8" s="327" t="e">
        <f>(#REF!-#REF!)-#REF!</f>
        <v>#REF!</v>
      </c>
      <c r="C8" s="327" t="e">
        <f>(#REF!-#REF!)-#REF!</f>
        <v>#REF!</v>
      </c>
      <c r="D8" s="327" t="e">
        <f>(#REF!-#REF!)-#REF!</f>
        <v>#REF!</v>
      </c>
      <c r="E8" s="327" t="e">
        <f>(#REF!-#REF!)-#REF!</f>
        <v>#REF!</v>
      </c>
      <c r="F8" s="327" t="e">
        <f>(#REF!-#REF!)-#REF!</f>
        <v>#REF!</v>
      </c>
      <c r="G8" s="327" t="e">
        <f>(#REF!-#REF!)-#REF!</f>
        <v>#REF!</v>
      </c>
      <c r="H8" s="327" t="e">
        <f>(#REF!-#REF!)-#REF!</f>
        <v>#REF!</v>
      </c>
      <c r="I8" s="327" t="e">
        <f>(#REF!-#REF!)-#REF!</f>
        <v>#REF!</v>
      </c>
      <c r="J8" s="327" t="e">
        <f>(#REF!-#REF!)-#REF!</f>
        <v>#REF!</v>
      </c>
      <c r="K8" s="327" t="e">
        <f>(#REF!-#REF!)-#REF!</f>
        <v>#REF!</v>
      </c>
      <c r="L8" s="327" t="e">
        <f>(#REF!-#REF!)-#REF!</f>
        <v>#REF!</v>
      </c>
      <c r="M8" s="327" t="e">
        <f>(#REF!-#REF!)-#REF!</f>
        <v>#REF!</v>
      </c>
      <c r="N8" s="327" t="e">
        <f>(#REF!-#REF!)-#REF!</f>
        <v>#REF!</v>
      </c>
      <c r="O8" s="327" t="e">
        <f>(#REF!-#REF!)-#REF!</f>
        <v>#REF!</v>
      </c>
      <c r="P8" s="327" t="e">
        <f>(#REF!-#REF!)-#REF!</f>
        <v>#REF!</v>
      </c>
      <c r="Q8" s="327" t="e">
        <f>(#REF!-#REF!)-#REF!</f>
        <v>#REF!</v>
      </c>
      <c r="R8" s="327" t="e">
        <f>(#REF!-#REF!)-#REF!</f>
        <v>#REF!</v>
      </c>
      <c r="S8" s="327" t="e">
        <f>(#REF!-#REF!)-#REF!</f>
        <v>#REF!</v>
      </c>
      <c r="T8" s="327" t="e">
        <f>(#REF!-#REF!)-#REF!</f>
        <v>#REF!</v>
      </c>
      <c r="U8" s="327" t="e">
        <f>(#REF!-#REF!)-#REF!</f>
        <v>#REF!</v>
      </c>
      <c r="V8" s="327" t="e">
        <f>(#REF!-#REF!)-#REF!</f>
        <v>#REF!</v>
      </c>
      <c r="W8" s="327" t="e">
        <f>(#REF!-#REF!)-#REF!</f>
        <v>#REF!</v>
      </c>
      <c r="X8" s="327" t="e">
        <f>(#REF!-#REF!)-#REF!</f>
        <v>#REF!</v>
      </c>
      <c r="Y8" s="327" t="e">
        <f>(#REF!-#REF!)-#REF!</f>
        <v>#REF!</v>
      </c>
      <c r="Z8" s="327" t="e">
        <f>(#REF!-#REF!)-#REF!</f>
        <v>#REF!</v>
      </c>
      <c r="AA8" s="327" t="e">
        <f>(#REF!-#REF!)-#REF!</f>
        <v>#REF!</v>
      </c>
      <c r="AB8" s="327" t="e">
        <f>(#REF!-#REF!)-#REF!</f>
        <v>#REF!</v>
      </c>
      <c r="AC8" s="327" t="e">
        <f>(#REF!-#REF!)-#REF!</f>
        <v>#REF!</v>
      </c>
      <c r="AD8" s="327" t="e">
        <f>(#REF!-#REF!)-#REF!</f>
        <v>#REF!</v>
      </c>
      <c r="AE8" s="327" t="e">
        <f>(#REF!-#REF!)-#REF!</f>
        <v>#REF!</v>
      </c>
      <c r="AF8" s="327" t="e">
        <f>(#REF!-#REF!)-#REF!</f>
        <v>#REF!</v>
      </c>
      <c r="AG8" s="327" t="e">
        <f>(#REF!-#REF!)-#REF!</f>
        <v>#REF!</v>
      </c>
      <c r="AH8" s="327" t="e">
        <f>(#REF!-#REF!)-#REF!</f>
        <v>#REF!</v>
      </c>
      <c r="AI8" s="327" t="e">
        <f>(#REF!-#REF!)-#REF!</f>
        <v>#REF!</v>
      </c>
      <c r="AJ8" s="327" t="e">
        <f>(#REF!-#REF!)-#REF!</f>
        <v>#REF!</v>
      </c>
      <c r="AK8" s="327" t="e">
        <f>(#REF!-#REF!)-#REF!</f>
        <v>#REF!</v>
      </c>
      <c r="AL8" s="327" t="e">
        <f>(#REF!-#REF!)-#REF!</f>
        <v>#REF!</v>
      </c>
      <c r="AM8" s="327" t="e">
        <f>(#REF!-#REF!)-#REF!</f>
        <v>#REF!</v>
      </c>
      <c r="AN8" s="327" t="e">
        <f>(#REF!-#REF!)-#REF!</f>
        <v>#REF!</v>
      </c>
      <c r="AO8" s="327" t="e">
        <f>(#REF!-#REF!)-#REF!</f>
        <v>#REF!</v>
      </c>
      <c r="AP8" s="327" t="e">
        <f>(#REF!-#REF!)-#REF!</f>
        <v>#REF!</v>
      </c>
      <c r="AQ8" s="327" t="e">
        <f>(#REF!-#REF!)-#REF!</f>
        <v>#REF!</v>
      </c>
      <c r="AR8" s="327" t="e">
        <f>(#REF!-#REF!)-#REF!</f>
        <v>#REF!</v>
      </c>
      <c r="AS8" s="327" t="e">
        <f>(#REF!-#REF!)-#REF!</f>
        <v>#REF!</v>
      </c>
      <c r="AT8" s="327" t="e">
        <f>(#REF!-#REF!)-#REF!</f>
        <v>#REF!</v>
      </c>
      <c r="AU8" s="327" t="e">
        <f>(#REF!-#REF!)-#REF!</f>
        <v>#REF!</v>
      </c>
      <c r="AV8" s="327" t="e">
        <f>(#REF!-#REF!)-#REF!</f>
        <v>#REF!</v>
      </c>
      <c r="AW8" s="327" t="e">
        <f>(#REF!-#REF!)-#REF!</f>
        <v>#REF!</v>
      </c>
      <c r="AX8" s="327" t="e">
        <f>(#REF!-#REF!)-#REF!</f>
        <v>#REF!</v>
      </c>
      <c r="AY8" s="327" t="e">
        <f>(#REF!-#REF!)-#REF!</f>
        <v>#REF!</v>
      </c>
      <c r="AZ8" s="327" t="e">
        <f>(#REF!-#REF!)-#REF!</f>
        <v>#REF!</v>
      </c>
      <c r="BA8" s="327" t="e">
        <f>(#REF!-#REF!)-#REF!</f>
        <v>#REF!</v>
      </c>
      <c r="BB8" s="327" t="e">
        <f>(#REF!-#REF!)-#REF!</f>
        <v>#REF!</v>
      </c>
      <c r="BC8" s="327" t="e">
        <f>(#REF!-#REF!)-#REF!</f>
        <v>#REF!</v>
      </c>
      <c r="BD8" s="327" t="e">
        <f>(#REF!-#REF!)-#REF!</f>
        <v>#REF!</v>
      </c>
      <c r="BE8" s="327" t="e">
        <f>(#REF!-#REF!)-#REF!</f>
        <v>#REF!</v>
      </c>
    </row>
    <row r="9" spans="1:57" s="328" customFormat="1">
      <c r="A9" s="329" t="s">
        <v>204</v>
      </c>
      <c r="B9" s="330" t="e">
        <f>SUM(#REF!)-#REF!</f>
        <v>#REF!</v>
      </c>
      <c r="C9" s="330" t="e">
        <f>SUM(#REF!)-#REF!</f>
        <v>#REF!</v>
      </c>
      <c r="D9" s="330" t="e">
        <f>SUM(#REF!)-#REF!</f>
        <v>#REF!</v>
      </c>
      <c r="E9" s="330" t="e">
        <f>SUM(#REF!)-#REF!</f>
        <v>#REF!</v>
      </c>
      <c r="F9" s="330" t="e">
        <f>SUM(#REF!)-#REF!</f>
        <v>#REF!</v>
      </c>
      <c r="G9" s="330" t="e">
        <f>SUM(#REF!)-#REF!</f>
        <v>#REF!</v>
      </c>
      <c r="H9" s="330" t="e">
        <f>SUM(#REF!)-#REF!</f>
        <v>#REF!</v>
      </c>
      <c r="I9" s="330" t="e">
        <f>SUM(#REF!)-#REF!</f>
        <v>#REF!</v>
      </c>
      <c r="J9" s="330" t="e">
        <f>SUM(#REF!)-#REF!</f>
        <v>#REF!</v>
      </c>
      <c r="K9" s="330" t="e">
        <f>SUM(#REF!)-#REF!</f>
        <v>#REF!</v>
      </c>
      <c r="L9" s="330" t="e">
        <f>SUM(#REF!)-#REF!</f>
        <v>#REF!</v>
      </c>
      <c r="M9" s="330" t="e">
        <f>SUM(#REF!)-#REF!</f>
        <v>#REF!</v>
      </c>
      <c r="N9" s="330" t="e">
        <f>SUM(#REF!)-#REF!</f>
        <v>#REF!</v>
      </c>
      <c r="O9" s="330" t="e">
        <f>SUM(#REF!)-#REF!</f>
        <v>#REF!</v>
      </c>
      <c r="P9" s="330" t="e">
        <f>SUM(#REF!)-#REF!</f>
        <v>#REF!</v>
      </c>
      <c r="Q9" s="330" t="e">
        <f>SUM(#REF!)-#REF!</f>
        <v>#REF!</v>
      </c>
      <c r="R9" s="330" t="e">
        <f>SUM(#REF!)-#REF!</f>
        <v>#REF!</v>
      </c>
      <c r="S9" s="330" t="e">
        <f>SUM(#REF!)-#REF!</f>
        <v>#REF!</v>
      </c>
      <c r="T9" s="330" t="e">
        <f>SUM(#REF!)-#REF!</f>
        <v>#REF!</v>
      </c>
      <c r="U9" s="330" t="e">
        <f>SUM(#REF!)-#REF!</f>
        <v>#REF!</v>
      </c>
      <c r="V9" s="330" t="e">
        <f>SUM(#REF!)-#REF!</f>
        <v>#REF!</v>
      </c>
      <c r="W9" s="330" t="e">
        <f>SUM(#REF!)-#REF!</f>
        <v>#REF!</v>
      </c>
      <c r="X9" s="330" t="e">
        <f>SUM(#REF!)-#REF!</f>
        <v>#REF!</v>
      </c>
      <c r="Y9" s="330" t="e">
        <f>SUM(#REF!)-#REF!</f>
        <v>#REF!</v>
      </c>
      <c r="Z9" s="330" t="e">
        <f>SUM(#REF!)-#REF!</f>
        <v>#REF!</v>
      </c>
      <c r="AA9" s="330" t="e">
        <f>SUM(#REF!)-#REF!</f>
        <v>#REF!</v>
      </c>
      <c r="AB9" s="330" t="e">
        <f>SUM(#REF!)-#REF!</f>
        <v>#REF!</v>
      </c>
      <c r="AC9" s="330" t="e">
        <f>SUM(#REF!)-#REF!</f>
        <v>#REF!</v>
      </c>
      <c r="AD9" s="330" t="e">
        <f>SUM(#REF!)-#REF!</f>
        <v>#REF!</v>
      </c>
      <c r="AE9" s="330" t="e">
        <f>SUM(#REF!)-#REF!</f>
        <v>#REF!</v>
      </c>
      <c r="AF9" s="330" t="e">
        <f>SUM(#REF!)-#REF!</f>
        <v>#REF!</v>
      </c>
      <c r="AG9" s="330" t="e">
        <f>SUM(#REF!)-#REF!</f>
        <v>#REF!</v>
      </c>
      <c r="AH9" s="330" t="e">
        <f>SUM(#REF!)-#REF!</f>
        <v>#REF!</v>
      </c>
      <c r="AI9" s="330" t="e">
        <f>SUM(#REF!)-#REF!</f>
        <v>#REF!</v>
      </c>
      <c r="AJ9" s="330" t="e">
        <f>SUM(#REF!)-#REF!</f>
        <v>#REF!</v>
      </c>
      <c r="AK9" s="330" t="e">
        <f>SUM(#REF!)-#REF!</f>
        <v>#REF!</v>
      </c>
      <c r="AL9" s="330" t="e">
        <f>SUM(#REF!)-#REF!</f>
        <v>#REF!</v>
      </c>
      <c r="AM9" s="330" t="e">
        <f>SUM(#REF!)-#REF!</f>
        <v>#REF!</v>
      </c>
      <c r="AN9" s="330" t="e">
        <f>SUM(#REF!)-#REF!</f>
        <v>#REF!</v>
      </c>
      <c r="AO9" s="330" t="e">
        <f>SUM(#REF!)-#REF!</f>
        <v>#REF!</v>
      </c>
      <c r="AP9" s="330" t="e">
        <f>SUM(#REF!)-#REF!</f>
        <v>#REF!</v>
      </c>
      <c r="AQ9" s="330" t="e">
        <f>SUM(#REF!)-#REF!</f>
        <v>#REF!</v>
      </c>
      <c r="AR9" s="330" t="e">
        <f>SUM(#REF!)-#REF!</f>
        <v>#REF!</v>
      </c>
      <c r="AS9" s="330" t="e">
        <f>SUM(#REF!)-#REF!</f>
        <v>#REF!</v>
      </c>
      <c r="AT9" s="330" t="e">
        <f>SUM(#REF!)-#REF!</f>
        <v>#REF!</v>
      </c>
      <c r="AU9" s="330" t="e">
        <f>SUM(#REF!)-#REF!</f>
        <v>#REF!</v>
      </c>
      <c r="AV9" s="330" t="e">
        <f>SUM(#REF!)-#REF!</f>
        <v>#REF!</v>
      </c>
      <c r="AW9" s="330" t="e">
        <f>SUM(#REF!)-#REF!</f>
        <v>#REF!</v>
      </c>
      <c r="AX9" s="330" t="e">
        <f>SUM(#REF!)-#REF!</f>
        <v>#REF!</v>
      </c>
      <c r="AY9" s="330" t="e">
        <f>SUM(#REF!)-#REF!</f>
        <v>#REF!</v>
      </c>
      <c r="AZ9" s="330" t="e">
        <f>SUM(#REF!)-#REF!</f>
        <v>#REF!</v>
      </c>
      <c r="BA9" s="330" t="e">
        <f>SUM(#REF!)-#REF!</f>
        <v>#REF!</v>
      </c>
      <c r="BB9" s="330" t="e">
        <f>SUM(#REF!)-#REF!</f>
        <v>#REF!</v>
      </c>
      <c r="BC9" s="330" t="e">
        <f>SUM(#REF!)-#REF!</f>
        <v>#REF!</v>
      </c>
      <c r="BD9" s="330" t="e">
        <f>SUM(#REF!)-#REF!</f>
        <v>#REF!</v>
      </c>
      <c r="BE9" s="330" t="e">
        <f>SUM(#REF!)-#REF!</f>
        <v>#REF!</v>
      </c>
    </row>
    <row r="10" spans="1:57" s="328" customFormat="1">
      <c r="A10" s="329" t="s">
        <v>205</v>
      </c>
      <c r="B10" s="330" t="e">
        <f>SUM(#REF!)-#REF!</f>
        <v>#REF!</v>
      </c>
      <c r="C10" s="330" t="e">
        <f>SUM(#REF!)-#REF!</f>
        <v>#REF!</v>
      </c>
      <c r="D10" s="330" t="e">
        <f>SUM(#REF!)-#REF!</f>
        <v>#REF!</v>
      </c>
      <c r="E10" s="330" t="e">
        <f>SUM(#REF!)-#REF!</f>
        <v>#REF!</v>
      </c>
      <c r="F10" s="330" t="e">
        <f>SUM(#REF!)-#REF!</f>
        <v>#REF!</v>
      </c>
      <c r="G10" s="330" t="e">
        <f>SUM(#REF!)-#REF!</f>
        <v>#REF!</v>
      </c>
      <c r="H10" s="330" t="e">
        <f>SUM(#REF!)-#REF!</f>
        <v>#REF!</v>
      </c>
      <c r="I10" s="330" t="e">
        <f>SUM(#REF!)-#REF!</f>
        <v>#REF!</v>
      </c>
      <c r="J10" s="330" t="e">
        <f>SUM(#REF!)-#REF!</f>
        <v>#REF!</v>
      </c>
      <c r="K10" s="330" t="e">
        <f>SUM(#REF!)-#REF!</f>
        <v>#REF!</v>
      </c>
      <c r="L10" s="330" t="e">
        <f>SUM(#REF!)-#REF!</f>
        <v>#REF!</v>
      </c>
      <c r="M10" s="330" t="e">
        <f>SUM(#REF!)-#REF!</f>
        <v>#REF!</v>
      </c>
      <c r="N10" s="330" t="e">
        <f>SUM(#REF!)-#REF!</f>
        <v>#REF!</v>
      </c>
      <c r="O10" s="330" t="e">
        <f>SUM(#REF!)-#REF!</f>
        <v>#REF!</v>
      </c>
      <c r="P10" s="330" t="e">
        <f>SUM(#REF!)-#REF!</f>
        <v>#REF!</v>
      </c>
      <c r="Q10" s="330" t="e">
        <f>SUM(#REF!)-#REF!</f>
        <v>#REF!</v>
      </c>
      <c r="R10" s="330" t="e">
        <f>SUM(#REF!)-#REF!</f>
        <v>#REF!</v>
      </c>
      <c r="S10" s="330" t="e">
        <f>SUM(#REF!)-#REF!</f>
        <v>#REF!</v>
      </c>
      <c r="T10" s="330" t="e">
        <f>SUM(#REF!)-#REF!</f>
        <v>#REF!</v>
      </c>
      <c r="U10" s="330" t="e">
        <f>SUM(#REF!)-#REF!</f>
        <v>#REF!</v>
      </c>
      <c r="V10" s="330" t="e">
        <f>SUM(#REF!)-#REF!</f>
        <v>#REF!</v>
      </c>
      <c r="W10" s="330" t="e">
        <f>SUM(#REF!)-#REF!</f>
        <v>#REF!</v>
      </c>
      <c r="X10" s="330" t="e">
        <f>SUM(#REF!)-#REF!</f>
        <v>#REF!</v>
      </c>
      <c r="Y10" s="330" t="e">
        <f>SUM(#REF!)-#REF!</f>
        <v>#REF!</v>
      </c>
      <c r="Z10" s="330" t="e">
        <f>SUM(#REF!)-#REF!</f>
        <v>#REF!</v>
      </c>
      <c r="AA10" s="330" t="e">
        <f>SUM(#REF!)-#REF!</f>
        <v>#REF!</v>
      </c>
      <c r="AB10" s="330" t="e">
        <f>SUM(#REF!)-#REF!</f>
        <v>#REF!</v>
      </c>
      <c r="AC10" s="330" t="e">
        <f>SUM(#REF!)-#REF!</f>
        <v>#REF!</v>
      </c>
      <c r="AD10" s="330" t="e">
        <f>SUM(#REF!)-#REF!</f>
        <v>#REF!</v>
      </c>
      <c r="AE10" s="330" t="e">
        <f>SUM(#REF!)-#REF!</f>
        <v>#REF!</v>
      </c>
      <c r="AF10" s="330" t="e">
        <f>SUM(#REF!)-#REF!</f>
        <v>#REF!</v>
      </c>
      <c r="AG10" s="330" t="e">
        <f>SUM(#REF!)-#REF!</f>
        <v>#REF!</v>
      </c>
      <c r="AH10" s="330" t="e">
        <f>SUM(#REF!)-#REF!</f>
        <v>#REF!</v>
      </c>
      <c r="AI10" s="330" t="e">
        <f>SUM(#REF!)-#REF!</f>
        <v>#REF!</v>
      </c>
      <c r="AJ10" s="330" t="e">
        <f>SUM(#REF!)-#REF!</f>
        <v>#REF!</v>
      </c>
      <c r="AK10" s="330" t="e">
        <f>SUM(#REF!)-#REF!</f>
        <v>#REF!</v>
      </c>
      <c r="AL10" s="330" t="e">
        <f>SUM(#REF!)-#REF!</f>
        <v>#REF!</v>
      </c>
      <c r="AM10" s="330" t="e">
        <f>SUM(#REF!)-#REF!</f>
        <v>#REF!</v>
      </c>
      <c r="AN10" s="330" t="e">
        <f>SUM(#REF!)-#REF!</f>
        <v>#REF!</v>
      </c>
      <c r="AO10" s="330" t="e">
        <f>SUM(#REF!)-#REF!</f>
        <v>#REF!</v>
      </c>
      <c r="AP10" s="330" t="e">
        <f>SUM(#REF!)-#REF!</f>
        <v>#REF!</v>
      </c>
      <c r="AQ10" s="330" t="e">
        <f>SUM(#REF!)-#REF!</f>
        <v>#REF!</v>
      </c>
      <c r="AR10" s="330" t="e">
        <f>SUM(#REF!)-#REF!</f>
        <v>#REF!</v>
      </c>
      <c r="AS10" s="330" t="e">
        <f>SUM(#REF!)-#REF!</f>
        <v>#REF!</v>
      </c>
      <c r="AT10" s="330" t="e">
        <f>SUM(#REF!)-#REF!</f>
        <v>#REF!</v>
      </c>
      <c r="AU10" s="330" t="e">
        <f>SUM(#REF!)-#REF!</f>
        <v>#REF!</v>
      </c>
      <c r="AV10" s="330" t="e">
        <f>SUM(#REF!)-#REF!</f>
        <v>#REF!</v>
      </c>
      <c r="AW10" s="330" t="e">
        <f>SUM(#REF!)-#REF!</f>
        <v>#REF!</v>
      </c>
      <c r="AX10" s="330" t="e">
        <f>SUM(#REF!)-#REF!</f>
        <v>#REF!</v>
      </c>
      <c r="AY10" s="330" t="e">
        <f>SUM(#REF!)-#REF!</f>
        <v>#REF!</v>
      </c>
      <c r="AZ10" s="330" t="e">
        <f>SUM(#REF!)-#REF!</f>
        <v>#REF!</v>
      </c>
      <c r="BA10" s="330" t="e">
        <f>SUM(#REF!)-#REF!</f>
        <v>#REF!</v>
      </c>
      <c r="BB10" s="330" t="e">
        <f>SUM(#REF!)-#REF!</f>
        <v>#REF!</v>
      </c>
      <c r="BC10" s="330" t="e">
        <f>SUM(#REF!)-#REF!</f>
        <v>#REF!</v>
      </c>
      <c r="BD10" s="330" t="e">
        <f>SUM(#REF!)-#REF!</f>
        <v>#REF!</v>
      </c>
      <c r="BE10" s="330" t="e">
        <f>SUM(#REF!)-#REF!</f>
        <v>#REF!</v>
      </c>
    </row>
    <row r="11" spans="1:57" s="328" customFormat="1">
      <c r="A11" s="332" t="s">
        <v>182</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row>
    <row r="12" spans="1:57" s="328" customFormat="1">
      <c r="A12" s="326" t="s">
        <v>206</v>
      </c>
      <c r="B12" s="327" t="e">
        <f>((#REF!-#REF!)+(#REF!-#REF!)+(#REF!-#REF!)+(#REF!-#REF!)+(#REF!-#REF!))-#REF!</f>
        <v>#REF!</v>
      </c>
      <c r="C12" s="327" t="e">
        <f>((#REF!-#REF!)+(#REF!-#REF!)+(#REF!-#REF!)+(#REF!-#REF!)+(#REF!-#REF!))-#REF!</f>
        <v>#REF!</v>
      </c>
      <c r="D12" s="327" t="e">
        <f>((#REF!-#REF!)+(#REF!-#REF!)+(#REF!-#REF!)+(#REF!-#REF!)+(#REF!-#REF!))-#REF!</f>
        <v>#REF!</v>
      </c>
      <c r="E12" s="327" t="e">
        <f>((#REF!-#REF!)+(#REF!-#REF!)+(#REF!-#REF!)+(#REF!-#REF!)+(#REF!-#REF!))-#REF!</f>
        <v>#REF!</v>
      </c>
      <c r="F12" s="327" t="e">
        <f>((#REF!-#REF!)+(#REF!-#REF!)+(#REF!-#REF!)+(#REF!-#REF!)+(#REF!-#REF!))-#REF!</f>
        <v>#REF!</v>
      </c>
      <c r="G12" s="327" t="e">
        <f>((#REF!-#REF!)+(#REF!-#REF!)+(#REF!-#REF!)+(#REF!-#REF!)+(#REF!-#REF!))-#REF!</f>
        <v>#REF!</v>
      </c>
      <c r="H12" s="327" t="e">
        <f>((#REF!-#REF!)+(#REF!-#REF!)+(#REF!-#REF!)+(#REF!-#REF!)+(#REF!-#REF!))-#REF!</f>
        <v>#REF!</v>
      </c>
      <c r="I12" s="327" t="e">
        <f>((#REF!-#REF!)+(#REF!-#REF!)+(#REF!-#REF!)+(#REF!-#REF!)+(#REF!-#REF!))-#REF!</f>
        <v>#REF!</v>
      </c>
      <c r="J12" s="327" t="e">
        <f>((#REF!-#REF!)+(#REF!-#REF!)+(#REF!-#REF!)+(#REF!-#REF!)+(#REF!-#REF!))-#REF!</f>
        <v>#REF!</v>
      </c>
      <c r="K12" s="327" t="e">
        <f>((#REF!-#REF!)+(#REF!-#REF!)+(#REF!-#REF!)+(#REF!-#REF!)+(#REF!-#REF!))-#REF!</f>
        <v>#REF!</v>
      </c>
      <c r="L12" s="327" t="e">
        <f>((#REF!-#REF!)+(#REF!-#REF!)+(#REF!-#REF!)+(#REF!-#REF!)+(#REF!-#REF!))-#REF!</f>
        <v>#REF!</v>
      </c>
      <c r="M12" s="327" t="e">
        <f>((#REF!-#REF!)+(#REF!-#REF!)+(#REF!-#REF!)+(#REF!-#REF!)+(#REF!-#REF!))-#REF!</f>
        <v>#REF!</v>
      </c>
      <c r="N12" s="327" t="e">
        <f>((#REF!-#REF!)+(#REF!-#REF!)+(#REF!-#REF!)+(#REF!-#REF!)+(#REF!-#REF!))-#REF!</f>
        <v>#REF!</v>
      </c>
      <c r="O12" s="327" t="e">
        <f>((#REF!-#REF!)+(#REF!-#REF!)+(#REF!-#REF!)+(#REF!-#REF!)+(#REF!-#REF!))-#REF!</f>
        <v>#REF!</v>
      </c>
      <c r="P12" s="327" t="e">
        <f>((#REF!-#REF!)+(#REF!-#REF!)+(#REF!-#REF!)+(#REF!-#REF!)+(#REF!-#REF!))-#REF!</f>
        <v>#REF!</v>
      </c>
      <c r="Q12" s="327" t="e">
        <f>((#REF!-#REF!)+(#REF!-#REF!)+(#REF!-#REF!)+(#REF!-#REF!)+(#REF!-#REF!))-#REF!</f>
        <v>#REF!</v>
      </c>
      <c r="R12" s="327" t="e">
        <f>((#REF!-#REF!)+(#REF!-#REF!)+(#REF!-#REF!)+(#REF!-#REF!)+(#REF!-#REF!))-#REF!</f>
        <v>#REF!</v>
      </c>
      <c r="S12" s="327" t="e">
        <f>((#REF!-#REF!)+(#REF!-#REF!)+(#REF!-#REF!)+(#REF!-#REF!)+(#REF!-#REF!))-#REF!</f>
        <v>#REF!</v>
      </c>
      <c r="T12" s="327" t="e">
        <f>((#REF!-#REF!)+(#REF!-#REF!)+(#REF!-#REF!)+(#REF!-#REF!)+(#REF!-#REF!))-#REF!</f>
        <v>#REF!</v>
      </c>
      <c r="U12" s="327" t="e">
        <f>((#REF!-#REF!)+(#REF!-#REF!)+(#REF!-#REF!)+(#REF!-#REF!)+(#REF!-#REF!))-#REF!</f>
        <v>#REF!</v>
      </c>
      <c r="V12" s="327" t="e">
        <f>((#REF!-#REF!)+(#REF!-#REF!)+(#REF!-#REF!)+(#REF!-#REF!)+(#REF!-#REF!))-#REF!</f>
        <v>#REF!</v>
      </c>
      <c r="W12" s="327" t="e">
        <f>((#REF!-#REF!)+(#REF!-#REF!)+(#REF!-#REF!)+(#REF!-#REF!)+(#REF!-#REF!))-#REF!</f>
        <v>#REF!</v>
      </c>
      <c r="X12" s="327" t="e">
        <f>((#REF!-#REF!)+(#REF!-#REF!)+(#REF!-#REF!)+(#REF!-#REF!)+(#REF!-#REF!))-#REF!</f>
        <v>#REF!</v>
      </c>
      <c r="Y12" s="327" t="e">
        <f>((#REF!-#REF!)+(#REF!-#REF!)+(#REF!-#REF!)+(#REF!-#REF!)+(#REF!-#REF!))-#REF!</f>
        <v>#REF!</v>
      </c>
      <c r="Z12" s="327" t="e">
        <f>((#REF!-#REF!)+(#REF!-#REF!)+(#REF!-#REF!)+(#REF!-#REF!)+(#REF!-#REF!))-#REF!</f>
        <v>#REF!</v>
      </c>
      <c r="AA12" s="327" t="e">
        <f>((#REF!-#REF!)+(#REF!-#REF!)+(#REF!-#REF!)+(#REF!-#REF!)+(#REF!-#REF!))-#REF!</f>
        <v>#REF!</v>
      </c>
      <c r="AB12" s="327" t="e">
        <f>((#REF!-#REF!)+(#REF!-#REF!)+(#REF!-#REF!)+(#REF!-#REF!)+(#REF!-#REF!))-#REF!</f>
        <v>#REF!</v>
      </c>
      <c r="AC12" s="327" t="e">
        <f>((#REF!-#REF!)+(#REF!-#REF!)+(#REF!-#REF!)+(#REF!-#REF!)+(#REF!-#REF!))-#REF!</f>
        <v>#REF!</v>
      </c>
      <c r="AD12" s="327" t="e">
        <f>((#REF!-#REF!)+(#REF!-#REF!)+(#REF!-#REF!)+(#REF!-#REF!)+(#REF!-#REF!))-#REF!</f>
        <v>#REF!</v>
      </c>
      <c r="AE12" s="327" t="e">
        <f>((#REF!-#REF!)+(#REF!-#REF!)+(#REF!-#REF!)+(#REF!-#REF!)+(#REF!-#REF!))-#REF!</f>
        <v>#REF!</v>
      </c>
      <c r="AF12" s="327" t="e">
        <f>((#REF!-#REF!)+(#REF!-#REF!)+(#REF!-#REF!)+(#REF!-#REF!)+(#REF!-#REF!))-#REF!</f>
        <v>#REF!</v>
      </c>
      <c r="AG12" s="327" t="e">
        <f>((#REF!-#REF!)+(#REF!-#REF!)+(#REF!-#REF!)+(#REF!-#REF!)+(#REF!-#REF!))-#REF!</f>
        <v>#REF!</v>
      </c>
      <c r="AH12" s="327" t="e">
        <f>((#REF!-#REF!)+(#REF!-#REF!)+(#REF!-#REF!)+(#REF!-#REF!)+(#REF!-#REF!))-#REF!</f>
        <v>#REF!</v>
      </c>
      <c r="AI12" s="327" t="e">
        <f>((#REF!-#REF!)+(#REF!-#REF!)+(#REF!-#REF!)+(#REF!-#REF!)+(#REF!-#REF!))-#REF!</f>
        <v>#REF!</v>
      </c>
      <c r="AJ12" s="327" t="e">
        <f>((#REF!-#REF!)+(#REF!-#REF!)+(#REF!-#REF!)+(#REF!-#REF!)+(#REF!-#REF!))-#REF!</f>
        <v>#REF!</v>
      </c>
      <c r="AK12" s="327" t="e">
        <f>((#REF!-#REF!)+(#REF!-#REF!)+(#REF!-#REF!)+(#REF!-#REF!)+(#REF!-#REF!))-#REF!</f>
        <v>#REF!</v>
      </c>
      <c r="AL12" s="327" t="e">
        <f>((#REF!-#REF!)+(#REF!-#REF!)+(#REF!-#REF!)+(#REF!-#REF!)+(#REF!-#REF!))-#REF!</f>
        <v>#REF!</v>
      </c>
      <c r="AM12" s="327" t="e">
        <f>((#REF!-#REF!)+(#REF!-#REF!)+(#REF!-#REF!)+(#REF!-#REF!)+(#REF!-#REF!))-#REF!</f>
        <v>#REF!</v>
      </c>
      <c r="AN12" s="327" t="e">
        <f>((#REF!-#REF!)+(#REF!-#REF!)+(#REF!-#REF!)+(#REF!-#REF!)+(#REF!-#REF!))-#REF!</f>
        <v>#REF!</v>
      </c>
      <c r="AO12" s="327" t="e">
        <f>((#REF!-#REF!)+(#REF!-#REF!)+(#REF!-#REF!)+(#REF!-#REF!)+(#REF!-#REF!))-#REF!</f>
        <v>#REF!</v>
      </c>
      <c r="AP12" s="327" t="e">
        <f>((#REF!-#REF!)+(#REF!-#REF!)+(#REF!-#REF!)+(#REF!-#REF!)+(#REF!-#REF!))-#REF!</f>
        <v>#REF!</v>
      </c>
      <c r="AQ12" s="327" t="e">
        <f>((#REF!-#REF!)+(#REF!-#REF!)+(#REF!-#REF!)+(#REF!-#REF!)+(#REF!-#REF!))-#REF!</f>
        <v>#REF!</v>
      </c>
      <c r="AR12" s="327" t="e">
        <f>((#REF!-#REF!)+(#REF!-#REF!)+(#REF!-#REF!)+(#REF!-#REF!)+(#REF!-#REF!))-#REF!</f>
        <v>#REF!</v>
      </c>
      <c r="AS12" s="327" t="e">
        <f>((#REF!-#REF!)+(#REF!-#REF!)+(#REF!-#REF!)+(#REF!-#REF!)+(#REF!-#REF!))-#REF!</f>
        <v>#REF!</v>
      </c>
      <c r="AT12" s="327" t="e">
        <f>((#REF!-#REF!)+(#REF!-#REF!)+(#REF!-#REF!)+(#REF!-#REF!)+(#REF!-#REF!))-#REF!</f>
        <v>#REF!</v>
      </c>
      <c r="AU12" s="327" t="e">
        <f>((#REF!-#REF!)+(#REF!-#REF!)+(#REF!-#REF!)+(#REF!-#REF!)+(#REF!-#REF!))-#REF!</f>
        <v>#REF!</v>
      </c>
      <c r="AV12" s="327" t="e">
        <f>((#REF!-#REF!)+(#REF!-#REF!)+(#REF!-#REF!)+(#REF!-#REF!)+(#REF!-#REF!))-#REF!</f>
        <v>#REF!</v>
      </c>
      <c r="AW12" s="327" t="e">
        <f>((#REF!-#REF!)+(#REF!-#REF!)+(#REF!-#REF!)+(#REF!-#REF!)+(#REF!-#REF!))-#REF!</f>
        <v>#REF!</v>
      </c>
      <c r="AX12" s="327" t="e">
        <f>((#REF!-#REF!)+(#REF!-#REF!)+(#REF!-#REF!)+(#REF!-#REF!)+(#REF!-#REF!))-#REF!</f>
        <v>#REF!</v>
      </c>
      <c r="AY12" s="327" t="e">
        <f>((#REF!-#REF!)+(#REF!-#REF!)+(#REF!-#REF!)+(#REF!-#REF!)+(#REF!-#REF!))-#REF!</f>
        <v>#REF!</v>
      </c>
      <c r="AZ12" s="327" t="e">
        <f>((#REF!-#REF!)+(#REF!-#REF!)+(#REF!-#REF!)+(#REF!-#REF!)+(#REF!-#REF!))-#REF!</f>
        <v>#REF!</v>
      </c>
      <c r="BA12" s="327" t="e">
        <f>((#REF!-#REF!)+(#REF!-#REF!)+(#REF!-#REF!)+(#REF!-#REF!)+(#REF!-#REF!))-#REF!</f>
        <v>#REF!</v>
      </c>
      <c r="BB12" s="327" t="e">
        <f>((#REF!-#REF!)+(#REF!-#REF!)+(#REF!-#REF!)+(#REF!-#REF!)+(#REF!-#REF!))-#REF!</f>
        <v>#REF!</v>
      </c>
      <c r="BC12" s="327" t="e">
        <f>((#REF!-#REF!)+(#REF!-#REF!)+(#REF!-#REF!)+(#REF!-#REF!)+(#REF!-#REF!))-#REF!</f>
        <v>#REF!</v>
      </c>
      <c r="BD12" s="327" t="e">
        <f>((#REF!-#REF!)+(#REF!-#REF!)+(#REF!-#REF!)+(#REF!-#REF!)+(#REF!-#REF!))-#REF!</f>
        <v>#REF!</v>
      </c>
      <c r="BE12" s="327" t="e">
        <f>((#REF!-#REF!)+(#REF!-#REF!)+(#REF!-#REF!)+(#REF!-#REF!)+(#REF!-#REF!))-#REF!</f>
        <v>#REF!</v>
      </c>
    </row>
    <row r="13" spans="1:57" s="328" customFormat="1">
      <c r="A13" s="329" t="s">
        <v>207</v>
      </c>
      <c r="B13" s="330" t="e">
        <f>SUM(#REF!)-#REF!</f>
        <v>#REF!</v>
      </c>
      <c r="C13" s="330" t="e">
        <f>SUM(#REF!)-#REF!</f>
        <v>#REF!</v>
      </c>
      <c r="D13" s="330" t="e">
        <f>SUM(#REF!)-#REF!</f>
        <v>#REF!</v>
      </c>
      <c r="E13" s="330" t="e">
        <f>SUM(#REF!)-#REF!</f>
        <v>#REF!</v>
      </c>
      <c r="F13" s="330" t="e">
        <f>SUM(#REF!)-#REF!</f>
        <v>#REF!</v>
      </c>
      <c r="G13" s="330" t="e">
        <f>SUM(#REF!)-#REF!</f>
        <v>#REF!</v>
      </c>
      <c r="H13" s="330" t="e">
        <f>SUM(#REF!)-#REF!</f>
        <v>#REF!</v>
      </c>
      <c r="I13" s="330" t="e">
        <f>SUM(#REF!)-#REF!</f>
        <v>#REF!</v>
      </c>
      <c r="J13" s="330" t="e">
        <f>SUM(#REF!)-#REF!</f>
        <v>#REF!</v>
      </c>
      <c r="K13" s="330" t="e">
        <f>SUM(#REF!)-#REF!</f>
        <v>#REF!</v>
      </c>
      <c r="L13" s="330" t="e">
        <f>SUM(#REF!)-#REF!</f>
        <v>#REF!</v>
      </c>
      <c r="M13" s="330" t="e">
        <f>SUM(#REF!)-#REF!</f>
        <v>#REF!</v>
      </c>
      <c r="N13" s="330" t="e">
        <f>SUM(#REF!)-#REF!</f>
        <v>#REF!</v>
      </c>
      <c r="O13" s="330" t="e">
        <f>SUM(#REF!)-#REF!</f>
        <v>#REF!</v>
      </c>
      <c r="P13" s="330" t="e">
        <f>SUM(#REF!)-#REF!</f>
        <v>#REF!</v>
      </c>
      <c r="Q13" s="330" t="e">
        <f>SUM(#REF!)-#REF!</f>
        <v>#REF!</v>
      </c>
      <c r="R13" s="330" t="e">
        <f>SUM(#REF!)-#REF!</f>
        <v>#REF!</v>
      </c>
      <c r="S13" s="330" t="e">
        <f>SUM(#REF!)-#REF!</f>
        <v>#REF!</v>
      </c>
      <c r="T13" s="330" t="e">
        <f>SUM(#REF!)-#REF!</f>
        <v>#REF!</v>
      </c>
      <c r="U13" s="330" t="e">
        <f>SUM(#REF!)-#REF!</f>
        <v>#REF!</v>
      </c>
      <c r="V13" s="330" t="e">
        <f>SUM(#REF!)-#REF!</f>
        <v>#REF!</v>
      </c>
      <c r="W13" s="330" t="e">
        <f>SUM(#REF!)-#REF!</f>
        <v>#REF!</v>
      </c>
      <c r="X13" s="330" t="e">
        <f>SUM(#REF!)-#REF!</f>
        <v>#REF!</v>
      </c>
      <c r="Y13" s="330" t="e">
        <f>SUM(#REF!)-#REF!</f>
        <v>#REF!</v>
      </c>
      <c r="Z13" s="330" t="e">
        <f>SUM(#REF!)-#REF!</f>
        <v>#REF!</v>
      </c>
      <c r="AA13" s="330" t="e">
        <f>SUM(#REF!)-#REF!</f>
        <v>#REF!</v>
      </c>
      <c r="AB13" s="330" t="e">
        <f>SUM(#REF!)-#REF!</f>
        <v>#REF!</v>
      </c>
      <c r="AC13" s="330" t="e">
        <f>SUM(#REF!)-#REF!</f>
        <v>#REF!</v>
      </c>
      <c r="AD13" s="330" t="e">
        <f>SUM(#REF!)-#REF!</f>
        <v>#REF!</v>
      </c>
      <c r="AE13" s="330" t="e">
        <f>SUM(#REF!)-#REF!</f>
        <v>#REF!</v>
      </c>
      <c r="AF13" s="330" t="e">
        <f>SUM(#REF!)-#REF!</f>
        <v>#REF!</v>
      </c>
      <c r="AG13" s="330" t="e">
        <f>SUM(#REF!)-#REF!</f>
        <v>#REF!</v>
      </c>
      <c r="AH13" s="330" t="e">
        <f>SUM(#REF!)-#REF!</f>
        <v>#REF!</v>
      </c>
      <c r="AI13" s="330" t="e">
        <f>SUM(#REF!)-#REF!</f>
        <v>#REF!</v>
      </c>
      <c r="AJ13" s="330" t="e">
        <f>SUM(#REF!)-#REF!</f>
        <v>#REF!</v>
      </c>
      <c r="AK13" s="330" t="e">
        <f>SUM(#REF!)-#REF!</f>
        <v>#REF!</v>
      </c>
      <c r="AL13" s="330" t="e">
        <f>SUM(#REF!)-#REF!</f>
        <v>#REF!</v>
      </c>
      <c r="AM13" s="330" t="e">
        <f>SUM(#REF!)-#REF!</f>
        <v>#REF!</v>
      </c>
      <c r="AN13" s="330" t="e">
        <f>SUM(#REF!)-#REF!</f>
        <v>#REF!</v>
      </c>
      <c r="AO13" s="330" t="e">
        <f>SUM(#REF!)-#REF!</f>
        <v>#REF!</v>
      </c>
      <c r="AP13" s="330" t="e">
        <f>SUM(#REF!)-#REF!</f>
        <v>#REF!</v>
      </c>
      <c r="AQ13" s="330" t="e">
        <f>SUM(#REF!)-#REF!</f>
        <v>#REF!</v>
      </c>
      <c r="AR13" s="330" t="e">
        <f>SUM(#REF!)-#REF!</f>
        <v>#REF!</v>
      </c>
      <c r="AS13" s="330" t="e">
        <f>SUM(#REF!)-#REF!</f>
        <v>#REF!</v>
      </c>
      <c r="AT13" s="330" t="e">
        <f>SUM(#REF!)-#REF!</f>
        <v>#REF!</v>
      </c>
      <c r="AU13" s="330" t="e">
        <f>SUM(#REF!)-#REF!</f>
        <v>#REF!</v>
      </c>
      <c r="AV13" s="330" t="e">
        <f>SUM(#REF!)-#REF!</f>
        <v>#REF!</v>
      </c>
      <c r="AW13" s="330" t="e">
        <f>SUM(#REF!)-#REF!</f>
        <v>#REF!</v>
      </c>
      <c r="AX13" s="330" t="e">
        <f>SUM(#REF!)-#REF!</f>
        <v>#REF!</v>
      </c>
      <c r="AY13" s="330" t="e">
        <f>SUM(#REF!)-#REF!</f>
        <v>#REF!</v>
      </c>
      <c r="AZ13" s="330" t="e">
        <f>SUM(#REF!)-#REF!</f>
        <v>#REF!</v>
      </c>
      <c r="BA13" s="330" t="e">
        <f>SUM(#REF!)-#REF!</f>
        <v>#REF!</v>
      </c>
      <c r="BB13" s="330" t="e">
        <f>SUM(#REF!)-#REF!</f>
        <v>#REF!</v>
      </c>
      <c r="BC13" s="330" t="e">
        <f>SUM(#REF!)-#REF!</f>
        <v>#REF!</v>
      </c>
      <c r="BD13" s="330" t="e">
        <f>SUM(#REF!)-#REF!</f>
        <v>#REF!</v>
      </c>
      <c r="BE13" s="330" t="e">
        <f>SUM(#REF!)-#REF!</f>
        <v>#REF!</v>
      </c>
    </row>
    <row r="14" spans="1:57" s="328" customFormat="1">
      <c r="A14" s="329" t="s">
        <v>208</v>
      </c>
      <c r="B14" s="330" t="e">
        <f>SUM(#REF!)-#REF!</f>
        <v>#REF!</v>
      </c>
      <c r="C14" s="330" t="e">
        <f>SUM(#REF!)-#REF!</f>
        <v>#REF!</v>
      </c>
      <c r="D14" s="330" t="e">
        <f>SUM(#REF!)-#REF!</f>
        <v>#REF!</v>
      </c>
      <c r="E14" s="330" t="e">
        <f>SUM(#REF!)-#REF!</f>
        <v>#REF!</v>
      </c>
      <c r="F14" s="330" t="e">
        <f>SUM(#REF!)-#REF!</f>
        <v>#REF!</v>
      </c>
      <c r="G14" s="330" t="e">
        <f>SUM(#REF!)-#REF!</f>
        <v>#REF!</v>
      </c>
      <c r="H14" s="330" t="e">
        <f>SUM(#REF!)-#REF!</f>
        <v>#REF!</v>
      </c>
      <c r="I14" s="330" t="e">
        <f>SUM(#REF!)-#REF!</f>
        <v>#REF!</v>
      </c>
      <c r="J14" s="330" t="e">
        <f>SUM(#REF!)-#REF!</f>
        <v>#REF!</v>
      </c>
      <c r="K14" s="330" t="e">
        <f>SUM(#REF!)-#REF!</f>
        <v>#REF!</v>
      </c>
      <c r="L14" s="330" t="e">
        <f>SUM(#REF!)-#REF!</f>
        <v>#REF!</v>
      </c>
      <c r="M14" s="330" t="e">
        <f>SUM(#REF!)-#REF!</f>
        <v>#REF!</v>
      </c>
      <c r="N14" s="330" t="e">
        <f>SUM(#REF!)-#REF!</f>
        <v>#REF!</v>
      </c>
      <c r="O14" s="330" t="e">
        <f>SUM(#REF!)-#REF!</f>
        <v>#REF!</v>
      </c>
      <c r="P14" s="330" t="e">
        <f>SUM(#REF!)-#REF!</f>
        <v>#REF!</v>
      </c>
      <c r="Q14" s="330" t="e">
        <f>SUM(#REF!)-#REF!</f>
        <v>#REF!</v>
      </c>
      <c r="R14" s="330" t="e">
        <f>SUM(#REF!)-#REF!</f>
        <v>#REF!</v>
      </c>
      <c r="S14" s="330" t="e">
        <f>SUM(#REF!)-#REF!</f>
        <v>#REF!</v>
      </c>
      <c r="T14" s="330" t="e">
        <f>SUM(#REF!)-#REF!</f>
        <v>#REF!</v>
      </c>
      <c r="U14" s="330" t="e">
        <f>SUM(#REF!)-#REF!</f>
        <v>#REF!</v>
      </c>
      <c r="V14" s="330" t="e">
        <f>SUM(#REF!)-#REF!</f>
        <v>#REF!</v>
      </c>
      <c r="W14" s="330" t="e">
        <f>SUM(#REF!)-#REF!</f>
        <v>#REF!</v>
      </c>
      <c r="X14" s="330" t="e">
        <f>SUM(#REF!)-#REF!</f>
        <v>#REF!</v>
      </c>
      <c r="Y14" s="330" t="e">
        <f>SUM(#REF!)-#REF!</f>
        <v>#REF!</v>
      </c>
      <c r="Z14" s="330" t="e">
        <f>SUM(#REF!)-#REF!</f>
        <v>#REF!</v>
      </c>
      <c r="AA14" s="330" t="e">
        <f>SUM(#REF!)-#REF!</f>
        <v>#REF!</v>
      </c>
      <c r="AB14" s="330" t="e">
        <f>SUM(#REF!)-#REF!</f>
        <v>#REF!</v>
      </c>
      <c r="AC14" s="330" t="e">
        <f>SUM(#REF!)-#REF!</f>
        <v>#REF!</v>
      </c>
      <c r="AD14" s="330" t="e">
        <f>SUM(#REF!)-#REF!</f>
        <v>#REF!</v>
      </c>
      <c r="AE14" s="330" t="e">
        <f>SUM(#REF!)-#REF!</f>
        <v>#REF!</v>
      </c>
      <c r="AF14" s="330" t="e">
        <f>SUM(#REF!)-#REF!</f>
        <v>#REF!</v>
      </c>
      <c r="AG14" s="330" t="e">
        <f>SUM(#REF!)-#REF!</f>
        <v>#REF!</v>
      </c>
      <c r="AH14" s="330" t="e">
        <f>SUM(#REF!)-#REF!</f>
        <v>#REF!</v>
      </c>
      <c r="AI14" s="330" t="e">
        <f>SUM(#REF!)-#REF!</f>
        <v>#REF!</v>
      </c>
      <c r="AJ14" s="330" t="e">
        <f>SUM(#REF!)-#REF!</f>
        <v>#REF!</v>
      </c>
      <c r="AK14" s="330" t="e">
        <f>SUM(#REF!)-#REF!</f>
        <v>#REF!</v>
      </c>
      <c r="AL14" s="330" t="e">
        <f>SUM(#REF!)-#REF!</f>
        <v>#REF!</v>
      </c>
      <c r="AM14" s="330" t="e">
        <f>SUM(#REF!)-#REF!</f>
        <v>#REF!</v>
      </c>
      <c r="AN14" s="330" t="e">
        <f>SUM(#REF!)-#REF!</f>
        <v>#REF!</v>
      </c>
      <c r="AO14" s="330" t="e">
        <f>SUM(#REF!)-#REF!</f>
        <v>#REF!</v>
      </c>
      <c r="AP14" s="330" t="e">
        <f>SUM(#REF!)-#REF!</f>
        <v>#REF!</v>
      </c>
      <c r="AQ14" s="330" t="e">
        <f>SUM(#REF!)-#REF!</f>
        <v>#REF!</v>
      </c>
      <c r="AR14" s="330" t="e">
        <f>SUM(#REF!)-#REF!</f>
        <v>#REF!</v>
      </c>
      <c r="AS14" s="330" t="e">
        <f>SUM(#REF!)-#REF!</f>
        <v>#REF!</v>
      </c>
      <c r="AT14" s="330" t="e">
        <f>SUM(#REF!)-#REF!</f>
        <v>#REF!</v>
      </c>
      <c r="AU14" s="330" t="e">
        <f>SUM(#REF!)-#REF!</f>
        <v>#REF!</v>
      </c>
      <c r="AV14" s="330" t="e">
        <f>SUM(#REF!)-#REF!</f>
        <v>#REF!</v>
      </c>
      <c r="AW14" s="330" t="e">
        <f>SUM(#REF!)-#REF!</f>
        <v>#REF!</v>
      </c>
      <c r="AX14" s="330" t="e">
        <f>SUM(#REF!)-#REF!</f>
        <v>#REF!</v>
      </c>
      <c r="AY14" s="330" t="e">
        <f>SUM(#REF!)-#REF!</f>
        <v>#REF!</v>
      </c>
      <c r="AZ14" s="330" t="e">
        <f>SUM(#REF!)-#REF!</f>
        <v>#REF!</v>
      </c>
      <c r="BA14" s="330" t="e">
        <f>SUM(#REF!)-#REF!</f>
        <v>#REF!</v>
      </c>
      <c r="BB14" s="330" t="e">
        <f>SUM(#REF!)-#REF!</f>
        <v>#REF!</v>
      </c>
      <c r="BC14" s="330" t="e">
        <f>SUM(#REF!)-#REF!</f>
        <v>#REF!</v>
      </c>
      <c r="BD14" s="330" t="e">
        <f>SUM(#REF!)-#REF!</f>
        <v>#REF!</v>
      </c>
      <c r="BE14" s="330" t="e">
        <f>SUM(#REF!)-#REF!</f>
        <v>#REF!</v>
      </c>
    </row>
    <row r="15" spans="1:57" s="328" customFormat="1">
      <c r="A15" s="332" t="s">
        <v>182</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row>
    <row r="16" spans="1:57" s="328" customFormat="1">
      <c r="A16" s="329" t="s">
        <v>209</v>
      </c>
      <c r="B16" s="330" t="e">
        <f>SUM(#REF!)-#REF!</f>
        <v>#REF!</v>
      </c>
      <c r="C16" s="330" t="e">
        <f>SUM(#REF!)-#REF!</f>
        <v>#REF!</v>
      </c>
      <c r="D16" s="330" t="e">
        <f>SUM(#REF!)-#REF!</f>
        <v>#REF!</v>
      </c>
      <c r="E16" s="330" t="e">
        <f>SUM(#REF!)-#REF!</f>
        <v>#REF!</v>
      </c>
      <c r="F16" s="330" t="e">
        <f>SUM(#REF!)-#REF!</f>
        <v>#REF!</v>
      </c>
      <c r="G16" s="330" t="e">
        <f>SUM(#REF!)-#REF!</f>
        <v>#REF!</v>
      </c>
      <c r="H16" s="330" t="e">
        <f>SUM(#REF!)-#REF!</f>
        <v>#REF!</v>
      </c>
      <c r="I16" s="330" t="e">
        <f>SUM(#REF!)-#REF!</f>
        <v>#REF!</v>
      </c>
      <c r="J16" s="330" t="e">
        <f>SUM(#REF!)-#REF!</f>
        <v>#REF!</v>
      </c>
      <c r="K16" s="330" t="e">
        <f>SUM(#REF!)-#REF!</f>
        <v>#REF!</v>
      </c>
      <c r="L16" s="330" t="e">
        <f>SUM(#REF!)-#REF!</f>
        <v>#REF!</v>
      </c>
      <c r="M16" s="330" t="e">
        <f>SUM(#REF!)-#REF!</f>
        <v>#REF!</v>
      </c>
      <c r="N16" s="330" t="e">
        <f>SUM(#REF!)-#REF!</f>
        <v>#REF!</v>
      </c>
      <c r="O16" s="330" t="e">
        <f>SUM(#REF!)-#REF!</f>
        <v>#REF!</v>
      </c>
      <c r="P16" s="330" t="e">
        <f>SUM(#REF!)-#REF!</f>
        <v>#REF!</v>
      </c>
      <c r="Q16" s="330" t="e">
        <f>SUM(#REF!)-#REF!</f>
        <v>#REF!</v>
      </c>
      <c r="R16" s="330" t="e">
        <f>SUM(#REF!)-#REF!</f>
        <v>#REF!</v>
      </c>
      <c r="S16" s="330" t="e">
        <f>SUM(#REF!)-#REF!</f>
        <v>#REF!</v>
      </c>
      <c r="T16" s="330" t="e">
        <f>SUM(#REF!)-#REF!</f>
        <v>#REF!</v>
      </c>
      <c r="U16" s="330" t="e">
        <f>SUM(#REF!)-#REF!</f>
        <v>#REF!</v>
      </c>
      <c r="V16" s="330" t="e">
        <f>SUM(#REF!)-#REF!</f>
        <v>#REF!</v>
      </c>
      <c r="W16" s="330" t="e">
        <f>SUM(#REF!)-#REF!</f>
        <v>#REF!</v>
      </c>
      <c r="X16" s="330" t="e">
        <f>SUM(#REF!)-#REF!</f>
        <v>#REF!</v>
      </c>
      <c r="Y16" s="330" t="e">
        <f>SUM(#REF!)-#REF!</f>
        <v>#REF!</v>
      </c>
      <c r="Z16" s="330" t="e">
        <f>SUM(#REF!)-#REF!</f>
        <v>#REF!</v>
      </c>
      <c r="AA16" s="330" t="e">
        <f>SUM(#REF!)-#REF!</f>
        <v>#REF!</v>
      </c>
      <c r="AB16" s="330" t="e">
        <f>SUM(#REF!)-#REF!</f>
        <v>#REF!</v>
      </c>
      <c r="AC16" s="330" t="e">
        <f>SUM(#REF!)-#REF!</f>
        <v>#REF!</v>
      </c>
      <c r="AD16" s="330" t="e">
        <f>SUM(#REF!)-#REF!</f>
        <v>#REF!</v>
      </c>
      <c r="AE16" s="330" t="e">
        <f>SUM(#REF!)-#REF!</f>
        <v>#REF!</v>
      </c>
      <c r="AF16" s="330" t="e">
        <f>SUM(#REF!)-#REF!</f>
        <v>#REF!</v>
      </c>
      <c r="AG16" s="330" t="e">
        <f>SUM(#REF!)-#REF!</f>
        <v>#REF!</v>
      </c>
      <c r="AH16" s="330" t="e">
        <f>SUM(#REF!)-#REF!</f>
        <v>#REF!</v>
      </c>
      <c r="AI16" s="330" t="e">
        <f>SUM(#REF!)-#REF!</f>
        <v>#REF!</v>
      </c>
      <c r="AJ16" s="330" t="e">
        <f>SUM(#REF!)-#REF!</f>
        <v>#REF!</v>
      </c>
      <c r="AK16" s="330" t="e">
        <f>SUM(#REF!)-#REF!</f>
        <v>#REF!</v>
      </c>
      <c r="AL16" s="330" t="e">
        <f>SUM(#REF!)-#REF!</f>
        <v>#REF!</v>
      </c>
      <c r="AM16" s="330" t="e">
        <f>SUM(#REF!)-#REF!</f>
        <v>#REF!</v>
      </c>
      <c r="AN16" s="330" t="e">
        <f>SUM(#REF!)-#REF!</f>
        <v>#REF!</v>
      </c>
      <c r="AO16" s="330" t="e">
        <f>SUM(#REF!)-#REF!</f>
        <v>#REF!</v>
      </c>
      <c r="AP16" s="330" t="e">
        <f>SUM(#REF!)-#REF!</f>
        <v>#REF!</v>
      </c>
      <c r="AQ16" s="330" t="e">
        <f>SUM(#REF!)-#REF!</f>
        <v>#REF!</v>
      </c>
      <c r="AR16" s="330" t="e">
        <f>SUM(#REF!)-#REF!</f>
        <v>#REF!</v>
      </c>
      <c r="AS16" s="330" t="e">
        <f>SUM(#REF!)-#REF!</f>
        <v>#REF!</v>
      </c>
      <c r="AT16" s="330" t="e">
        <f>SUM(#REF!)-#REF!</f>
        <v>#REF!</v>
      </c>
      <c r="AU16" s="330" t="e">
        <f>SUM(#REF!)-#REF!</f>
        <v>#REF!</v>
      </c>
      <c r="AV16" s="330" t="e">
        <f>SUM(#REF!)-#REF!</f>
        <v>#REF!</v>
      </c>
      <c r="AW16" s="330" t="e">
        <f>SUM(#REF!)-#REF!</f>
        <v>#REF!</v>
      </c>
      <c r="AX16" s="330" t="e">
        <f>SUM(#REF!)-#REF!</f>
        <v>#REF!</v>
      </c>
      <c r="AY16" s="330" t="e">
        <f>SUM(#REF!)-#REF!</f>
        <v>#REF!</v>
      </c>
      <c r="AZ16" s="330" t="e">
        <f>SUM(#REF!)-#REF!</f>
        <v>#REF!</v>
      </c>
      <c r="BA16" s="330" t="e">
        <f>SUM(#REF!)-#REF!</f>
        <v>#REF!</v>
      </c>
      <c r="BB16" s="330" t="e">
        <f>SUM(#REF!)-#REF!</f>
        <v>#REF!</v>
      </c>
      <c r="BC16" s="330" t="e">
        <f>SUM(#REF!)-#REF!</f>
        <v>#REF!</v>
      </c>
      <c r="BD16" s="330" t="e">
        <f>SUM(#REF!)-#REF!</f>
        <v>#REF!</v>
      </c>
      <c r="BE16" s="330" t="e">
        <f>SUM(#REF!)-#REF!</f>
        <v>#REF!</v>
      </c>
    </row>
    <row r="17" spans="1:57" s="328" customFormat="1">
      <c r="A17" s="329" t="s">
        <v>210</v>
      </c>
      <c r="B17" s="330" t="e">
        <f>SUM(#REF!)-#REF!</f>
        <v>#REF!</v>
      </c>
      <c r="C17" s="330" t="e">
        <f>SUM(#REF!)-#REF!</f>
        <v>#REF!</v>
      </c>
      <c r="D17" s="330" t="e">
        <f>SUM(#REF!)-#REF!</f>
        <v>#REF!</v>
      </c>
      <c r="E17" s="330" t="e">
        <f>SUM(#REF!)-#REF!</f>
        <v>#REF!</v>
      </c>
      <c r="F17" s="330" t="e">
        <f>SUM(#REF!)-#REF!</f>
        <v>#REF!</v>
      </c>
      <c r="G17" s="330" t="e">
        <f>SUM(#REF!)-#REF!</f>
        <v>#REF!</v>
      </c>
      <c r="H17" s="330" t="e">
        <f>SUM(#REF!)-#REF!</f>
        <v>#REF!</v>
      </c>
      <c r="I17" s="330" t="e">
        <f>SUM(#REF!)-#REF!</f>
        <v>#REF!</v>
      </c>
      <c r="J17" s="330" t="e">
        <f>SUM(#REF!)-#REF!</f>
        <v>#REF!</v>
      </c>
      <c r="K17" s="330" t="e">
        <f>SUM(#REF!)-#REF!</f>
        <v>#REF!</v>
      </c>
      <c r="L17" s="330" t="e">
        <f>SUM(#REF!)-#REF!</f>
        <v>#REF!</v>
      </c>
      <c r="M17" s="330" t="e">
        <f>SUM(#REF!)-#REF!</f>
        <v>#REF!</v>
      </c>
      <c r="N17" s="330" t="e">
        <f>SUM(#REF!)-#REF!</f>
        <v>#REF!</v>
      </c>
      <c r="O17" s="330" t="e">
        <f>SUM(#REF!)-#REF!</f>
        <v>#REF!</v>
      </c>
      <c r="P17" s="330" t="e">
        <f>SUM(#REF!)-#REF!</f>
        <v>#REF!</v>
      </c>
      <c r="Q17" s="330" t="e">
        <f>SUM(#REF!)-#REF!</f>
        <v>#REF!</v>
      </c>
      <c r="R17" s="330" t="e">
        <f>SUM(#REF!)-#REF!</f>
        <v>#REF!</v>
      </c>
      <c r="S17" s="330" t="e">
        <f>SUM(#REF!)-#REF!</f>
        <v>#REF!</v>
      </c>
      <c r="T17" s="330" t="e">
        <f>SUM(#REF!)-#REF!</f>
        <v>#REF!</v>
      </c>
      <c r="U17" s="330" t="e">
        <f>SUM(#REF!)-#REF!</f>
        <v>#REF!</v>
      </c>
      <c r="V17" s="330" t="e">
        <f>SUM(#REF!)-#REF!</f>
        <v>#REF!</v>
      </c>
      <c r="W17" s="330" t="e">
        <f>SUM(#REF!)-#REF!</f>
        <v>#REF!</v>
      </c>
      <c r="X17" s="330" t="e">
        <f>SUM(#REF!)-#REF!</f>
        <v>#REF!</v>
      </c>
      <c r="Y17" s="330" t="e">
        <f>SUM(#REF!)-#REF!</f>
        <v>#REF!</v>
      </c>
      <c r="Z17" s="330" t="e">
        <f>SUM(#REF!)-#REF!</f>
        <v>#REF!</v>
      </c>
      <c r="AA17" s="330" t="e">
        <f>SUM(#REF!)-#REF!</f>
        <v>#REF!</v>
      </c>
      <c r="AB17" s="330" t="e">
        <f>SUM(#REF!)-#REF!</f>
        <v>#REF!</v>
      </c>
      <c r="AC17" s="330" t="e">
        <f>SUM(#REF!)-#REF!</f>
        <v>#REF!</v>
      </c>
      <c r="AD17" s="330" t="e">
        <f>SUM(#REF!)-#REF!</f>
        <v>#REF!</v>
      </c>
      <c r="AE17" s="330" t="e">
        <f>SUM(#REF!)-#REF!</f>
        <v>#REF!</v>
      </c>
      <c r="AF17" s="330" t="e">
        <f>SUM(#REF!)-#REF!</f>
        <v>#REF!</v>
      </c>
      <c r="AG17" s="330" t="e">
        <f>SUM(#REF!)-#REF!</f>
        <v>#REF!</v>
      </c>
      <c r="AH17" s="330" t="e">
        <f>SUM(#REF!)-#REF!</f>
        <v>#REF!</v>
      </c>
      <c r="AI17" s="330" t="e">
        <f>SUM(#REF!)-#REF!</f>
        <v>#REF!</v>
      </c>
      <c r="AJ17" s="330" t="e">
        <f>SUM(#REF!)-#REF!</f>
        <v>#REF!</v>
      </c>
      <c r="AK17" s="330" t="e">
        <f>SUM(#REF!)-#REF!</f>
        <v>#REF!</v>
      </c>
      <c r="AL17" s="330" t="e">
        <f>SUM(#REF!)-#REF!</f>
        <v>#REF!</v>
      </c>
      <c r="AM17" s="330" t="e">
        <f>SUM(#REF!)-#REF!</f>
        <v>#REF!</v>
      </c>
      <c r="AN17" s="330" t="e">
        <f>SUM(#REF!)-#REF!</f>
        <v>#REF!</v>
      </c>
      <c r="AO17" s="330" t="e">
        <f>SUM(#REF!)-#REF!</f>
        <v>#REF!</v>
      </c>
      <c r="AP17" s="330" t="e">
        <f>SUM(#REF!)-#REF!</f>
        <v>#REF!</v>
      </c>
      <c r="AQ17" s="330" t="e">
        <f>SUM(#REF!)-#REF!</f>
        <v>#REF!</v>
      </c>
      <c r="AR17" s="330" t="e">
        <f>SUM(#REF!)-#REF!</f>
        <v>#REF!</v>
      </c>
      <c r="AS17" s="330" t="e">
        <f>SUM(#REF!)-#REF!</f>
        <v>#REF!</v>
      </c>
      <c r="AT17" s="330" t="e">
        <f>SUM(#REF!)-#REF!</f>
        <v>#REF!</v>
      </c>
      <c r="AU17" s="330" t="e">
        <f>SUM(#REF!)-#REF!</f>
        <v>#REF!</v>
      </c>
      <c r="AV17" s="330" t="e">
        <f>SUM(#REF!)-#REF!</f>
        <v>#REF!</v>
      </c>
      <c r="AW17" s="330" t="e">
        <f>SUM(#REF!)-#REF!</f>
        <v>#REF!</v>
      </c>
      <c r="AX17" s="330" t="e">
        <f>SUM(#REF!)-#REF!</f>
        <v>#REF!</v>
      </c>
      <c r="AY17" s="330" t="e">
        <f>SUM(#REF!)-#REF!</f>
        <v>#REF!</v>
      </c>
      <c r="AZ17" s="330" t="e">
        <f>SUM(#REF!)-#REF!</f>
        <v>#REF!</v>
      </c>
      <c r="BA17" s="330" t="e">
        <f>SUM(#REF!)-#REF!</f>
        <v>#REF!</v>
      </c>
      <c r="BB17" s="330" t="e">
        <f>SUM(#REF!)-#REF!</f>
        <v>#REF!</v>
      </c>
      <c r="BC17" s="330" t="e">
        <f>SUM(#REF!)-#REF!</f>
        <v>#REF!</v>
      </c>
      <c r="BD17" s="330" t="e">
        <f>SUM(#REF!)-#REF!</f>
        <v>#REF!</v>
      </c>
      <c r="BE17" s="330" t="e">
        <f>SUM(#REF!)-#REF!</f>
        <v>#REF!</v>
      </c>
    </row>
    <row r="18" spans="1:57" s="328" customFormat="1">
      <c r="A18" s="332" t="s">
        <v>182</v>
      </c>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31"/>
      <c r="BD18" s="331"/>
      <c r="BE18" s="331"/>
    </row>
    <row r="19" spans="1:57" s="328" customFormat="1">
      <c r="A19" s="326" t="s">
        <v>211</v>
      </c>
      <c r="B19" s="327" t="e">
        <f>((#REF!-#REF!)+(#REF!-#REF!)+(#REF!-#REF!))-#REF!</f>
        <v>#REF!</v>
      </c>
      <c r="C19" s="327" t="e">
        <f>((#REF!-#REF!)+(#REF!-#REF!)+(#REF!-#REF!))-#REF!</f>
        <v>#REF!</v>
      </c>
      <c r="D19" s="327" t="e">
        <f>((#REF!-#REF!)+(#REF!-#REF!)+(#REF!-#REF!))-#REF!</f>
        <v>#REF!</v>
      </c>
      <c r="E19" s="327" t="e">
        <f>((#REF!-#REF!)+(#REF!-#REF!)+(#REF!-#REF!))-#REF!</f>
        <v>#REF!</v>
      </c>
      <c r="F19" s="327" t="e">
        <f>((#REF!-#REF!)+(#REF!-#REF!)+(#REF!-#REF!))-#REF!</f>
        <v>#REF!</v>
      </c>
      <c r="G19" s="327" t="e">
        <f>((#REF!-#REF!)+(#REF!-#REF!)+(#REF!-#REF!))-#REF!</f>
        <v>#REF!</v>
      </c>
      <c r="H19" s="327" t="e">
        <f>((#REF!-#REF!)+(#REF!-#REF!)+(#REF!-#REF!))-#REF!</f>
        <v>#REF!</v>
      </c>
      <c r="I19" s="327" t="e">
        <f>((#REF!-#REF!)+(#REF!-#REF!)+(#REF!-#REF!))-#REF!</f>
        <v>#REF!</v>
      </c>
      <c r="J19" s="327" t="e">
        <f>((#REF!-#REF!)+(#REF!-#REF!)+(#REF!-#REF!))-#REF!</f>
        <v>#REF!</v>
      </c>
      <c r="K19" s="327" t="e">
        <f>((#REF!-#REF!)+(#REF!-#REF!)+(#REF!-#REF!))-#REF!</f>
        <v>#REF!</v>
      </c>
      <c r="L19" s="327" t="e">
        <f>((#REF!-#REF!)+(#REF!-#REF!)+(#REF!-#REF!))-#REF!</f>
        <v>#REF!</v>
      </c>
      <c r="M19" s="327" t="e">
        <f>((#REF!-#REF!)+(#REF!-#REF!)+(#REF!-#REF!))-#REF!</f>
        <v>#REF!</v>
      </c>
      <c r="N19" s="327" t="e">
        <f>((#REF!-#REF!)+(#REF!-#REF!)+(#REF!-#REF!))-#REF!</f>
        <v>#REF!</v>
      </c>
      <c r="O19" s="327" t="e">
        <f>((#REF!-#REF!)+(#REF!-#REF!)+(#REF!-#REF!))-#REF!</f>
        <v>#REF!</v>
      </c>
      <c r="P19" s="327" t="e">
        <f>((#REF!-#REF!)+(#REF!-#REF!)+(#REF!-#REF!))-#REF!</f>
        <v>#REF!</v>
      </c>
      <c r="Q19" s="327" t="e">
        <f>((#REF!-#REF!)+(#REF!-#REF!)+(#REF!-#REF!))-#REF!</f>
        <v>#REF!</v>
      </c>
      <c r="R19" s="327" t="e">
        <f>((#REF!-#REF!)+(#REF!-#REF!)+(#REF!-#REF!))-#REF!</f>
        <v>#REF!</v>
      </c>
      <c r="S19" s="327" t="e">
        <f>((#REF!-#REF!)+(#REF!-#REF!)+(#REF!-#REF!))-#REF!</f>
        <v>#REF!</v>
      </c>
      <c r="T19" s="327" t="e">
        <f>((#REF!-#REF!)+(#REF!-#REF!)+(#REF!-#REF!))-#REF!</f>
        <v>#REF!</v>
      </c>
      <c r="U19" s="327" t="e">
        <f>((#REF!-#REF!)+(#REF!-#REF!)+(#REF!-#REF!))-#REF!</f>
        <v>#REF!</v>
      </c>
      <c r="V19" s="327" t="e">
        <f>((#REF!-#REF!)+(#REF!-#REF!)+(#REF!-#REF!))-#REF!</f>
        <v>#REF!</v>
      </c>
      <c r="W19" s="327" t="e">
        <f>((#REF!-#REF!)+(#REF!-#REF!)+(#REF!-#REF!))-#REF!</f>
        <v>#REF!</v>
      </c>
      <c r="X19" s="327" t="e">
        <f>((#REF!-#REF!)+(#REF!-#REF!)+(#REF!-#REF!))-#REF!</f>
        <v>#REF!</v>
      </c>
      <c r="Y19" s="327" t="e">
        <f>((#REF!-#REF!)+(#REF!-#REF!)+(#REF!-#REF!))-#REF!</f>
        <v>#REF!</v>
      </c>
      <c r="Z19" s="327" t="e">
        <f>((#REF!-#REF!)+(#REF!-#REF!)+(#REF!-#REF!))-#REF!</f>
        <v>#REF!</v>
      </c>
      <c r="AA19" s="327" t="e">
        <f>((#REF!-#REF!)+(#REF!-#REF!)+(#REF!-#REF!))-#REF!</f>
        <v>#REF!</v>
      </c>
      <c r="AB19" s="327" t="e">
        <f>((#REF!-#REF!)+(#REF!-#REF!)+(#REF!-#REF!))-#REF!</f>
        <v>#REF!</v>
      </c>
      <c r="AC19" s="327" t="e">
        <f>((#REF!-#REF!)+(#REF!-#REF!)+(#REF!-#REF!))-#REF!</f>
        <v>#REF!</v>
      </c>
      <c r="AD19" s="327" t="e">
        <f>((#REF!-#REF!)+(#REF!-#REF!)+(#REF!-#REF!))-#REF!</f>
        <v>#REF!</v>
      </c>
      <c r="AE19" s="327" t="e">
        <f>((#REF!-#REF!)+(#REF!-#REF!)+(#REF!-#REF!))-#REF!</f>
        <v>#REF!</v>
      </c>
      <c r="AF19" s="327" t="e">
        <f>((#REF!-#REF!)+(#REF!-#REF!)+(#REF!-#REF!))-#REF!</f>
        <v>#REF!</v>
      </c>
      <c r="AG19" s="327" t="e">
        <f>((#REF!-#REF!)+(#REF!-#REF!)+(#REF!-#REF!))-#REF!</f>
        <v>#REF!</v>
      </c>
      <c r="AH19" s="327" t="e">
        <f>((#REF!-#REF!)+(#REF!-#REF!)+(#REF!-#REF!))-#REF!</f>
        <v>#REF!</v>
      </c>
      <c r="AI19" s="327" t="e">
        <f>((#REF!-#REF!)+(#REF!-#REF!)+(#REF!-#REF!))-#REF!</f>
        <v>#REF!</v>
      </c>
      <c r="AJ19" s="327" t="e">
        <f>((#REF!-#REF!)+(#REF!-#REF!)+(#REF!-#REF!))-#REF!</f>
        <v>#REF!</v>
      </c>
      <c r="AK19" s="327" t="e">
        <f>((#REF!-#REF!)+(#REF!-#REF!)+(#REF!-#REF!))-#REF!</f>
        <v>#REF!</v>
      </c>
      <c r="AL19" s="327" t="e">
        <f>((#REF!-#REF!)+(#REF!-#REF!)+(#REF!-#REF!))-#REF!</f>
        <v>#REF!</v>
      </c>
      <c r="AM19" s="327" t="e">
        <f>((#REF!-#REF!)+(#REF!-#REF!)+(#REF!-#REF!))-#REF!</f>
        <v>#REF!</v>
      </c>
      <c r="AN19" s="327" t="e">
        <f>((#REF!-#REF!)+(#REF!-#REF!)+(#REF!-#REF!))-#REF!</f>
        <v>#REF!</v>
      </c>
      <c r="AO19" s="327" t="e">
        <f>((#REF!-#REF!)+(#REF!-#REF!)+(#REF!-#REF!))-#REF!</f>
        <v>#REF!</v>
      </c>
      <c r="AP19" s="327" t="e">
        <f>((#REF!-#REF!)+(#REF!-#REF!)+(#REF!-#REF!))-#REF!</f>
        <v>#REF!</v>
      </c>
      <c r="AQ19" s="327" t="e">
        <f>((#REF!-#REF!)+(#REF!-#REF!)+(#REF!-#REF!))-#REF!</f>
        <v>#REF!</v>
      </c>
      <c r="AR19" s="327" t="e">
        <f>((#REF!-#REF!)+(#REF!-#REF!)+(#REF!-#REF!))-#REF!</f>
        <v>#REF!</v>
      </c>
      <c r="AS19" s="327" t="e">
        <f>((#REF!-#REF!)+(#REF!-#REF!)+(#REF!-#REF!))-#REF!</f>
        <v>#REF!</v>
      </c>
      <c r="AT19" s="327" t="e">
        <f>((#REF!-#REF!)+(#REF!-#REF!)+(#REF!-#REF!))-#REF!</f>
        <v>#REF!</v>
      </c>
      <c r="AU19" s="327" t="e">
        <f>((#REF!-#REF!)+(#REF!-#REF!)+(#REF!-#REF!))-#REF!</f>
        <v>#REF!</v>
      </c>
      <c r="AV19" s="327" t="e">
        <f>((#REF!-#REF!)+(#REF!-#REF!)+(#REF!-#REF!))-#REF!</f>
        <v>#REF!</v>
      </c>
      <c r="AW19" s="327" t="e">
        <f>((#REF!-#REF!)+(#REF!-#REF!)+(#REF!-#REF!))-#REF!</f>
        <v>#REF!</v>
      </c>
      <c r="AX19" s="327" t="e">
        <f>((#REF!-#REF!)+(#REF!-#REF!)+(#REF!-#REF!))-#REF!</f>
        <v>#REF!</v>
      </c>
      <c r="AY19" s="327" t="e">
        <f>((#REF!-#REF!)+(#REF!-#REF!)+(#REF!-#REF!))-#REF!</f>
        <v>#REF!</v>
      </c>
      <c r="AZ19" s="327" t="e">
        <f>((#REF!-#REF!)+(#REF!-#REF!)+(#REF!-#REF!))-#REF!</f>
        <v>#REF!</v>
      </c>
      <c r="BA19" s="327" t="e">
        <f>((#REF!-#REF!)+(#REF!-#REF!)+(#REF!-#REF!))-#REF!</f>
        <v>#REF!</v>
      </c>
      <c r="BB19" s="327" t="e">
        <f>((#REF!-#REF!)+(#REF!-#REF!)+(#REF!-#REF!))-#REF!</f>
        <v>#REF!</v>
      </c>
      <c r="BC19" s="327" t="e">
        <f>((#REF!-#REF!)+(#REF!-#REF!)+(#REF!-#REF!))-#REF!</f>
        <v>#REF!</v>
      </c>
      <c r="BD19" s="327" t="e">
        <f>((#REF!-#REF!)+(#REF!-#REF!)+(#REF!-#REF!))-#REF!</f>
        <v>#REF!</v>
      </c>
      <c r="BE19" s="327" t="e">
        <f>((#REF!-#REF!)+(#REF!-#REF!)+(#REF!-#REF!))-#REF!</f>
        <v>#REF!</v>
      </c>
    </row>
    <row r="20" spans="1:57" s="328" customFormat="1">
      <c r="A20" s="329" t="s">
        <v>212</v>
      </c>
      <c r="B20" s="330" t="e">
        <f>SUM(#REF!)-#REF!</f>
        <v>#REF!</v>
      </c>
      <c r="C20" s="330" t="e">
        <f>SUM(#REF!)-#REF!</f>
        <v>#REF!</v>
      </c>
      <c r="D20" s="330" t="e">
        <f>SUM(#REF!)-#REF!</f>
        <v>#REF!</v>
      </c>
      <c r="E20" s="330" t="e">
        <f>SUM(#REF!)-#REF!</f>
        <v>#REF!</v>
      </c>
      <c r="F20" s="330" t="e">
        <f>SUM(#REF!)-#REF!</f>
        <v>#REF!</v>
      </c>
      <c r="G20" s="330" t="e">
        <f>SUM(#REF!)-#REF!</f>
        <v>#REF!</v>
      </c>
      <c r="H20" s="330" t="e">
        <f>SUM(#REF!)-#REF!</f>
        <v>#REF!</v>
      </c>
      <c r="I20" s="330" t="e">
        <f>SUM(#REF!)-#REF!</f>
        <v>#REF!</v>
      </c>
      <c r="J20" s="330" t="e">
        <f>SUM(#REF!)-#REF!</f>
        <v>#REF!</v>
      </c>
      <c r="K20" s="330" t="e">
        <f>SUM(#REF!)-#REF!</f>
        <v>#REF!</v>
      </c>
      <c r="L20" s="330" t="e">
        <f>SUM(#REF!)-#REF!</f>
        <v>#REF!</v>
      </c>
      <c r="M20" s="330" t="e">
        <f>SUM(#REF!)-#REF!</f>
        <v>#REF!</v>
      </c>
      <c r="N20" s="330" t="e">
        <f>SUM(#REF!)-#REF!</f>
        <v>#REF!</v>
      </c>
      <c r="O20" s="330" t="e">
        <f>SUM(#REF!)-#REF!</f>
        <v>#REF!</v>
      </c>
      <c r="P20" s="330" t="e">
        <f>SUM(#REF!)-#REF!</f>
        <v>#REF!</v>
      </c>
      <c r="Q20" s="330" t="e">
        <f>SUM(#REF!)-#REF!</f>
        <v>#REF!</v>
      </c>
      <c r="R20" s="330" t="e">
        <f>SUM(#REF!)-#REF!</f>
        <v>#REF!</v>
      </c>
      <c r="S20" s="330" t="e">
        <f>SUM(#REF!)-#REF!</f>
        <v>#REF!</v>
      </c>
      <c r="T20" s="330" t="e">
        <f>SUM(#REF!)-#REF!</f>
        <v>#REF!</v>
      </c>
      <c r="U20" s="330" t="e">
        <f>SUM(#REF!)-#REF!</f>
        <v>#REF!</v>
      </c>
      <c r="V20" s="330" t="e">
        <f>SUM(#REF!)-#REF!</f>
        <v>#REF!</v>
      </c>
      <c r="W20" s="330" t="e">
        <f>SUM(#REF!)-#REF!</f>
        <v>#REF!</v>
      </c>
      <c r="X20" s="330" t="e">
        <f>SUM(#REF!)-#REF!</f>
        <v>#REF!</v>
      </c>
      <c r="Y20" s="330" t="e">
        <f>SUM(#REF!)-#REF!</f>
        <v>#REF!</v>
      </c>
      <c r="Z20" s="330" t="e">
        <f>SUM(#REF!)-#REF!</f>
        <v>#REF!</v>
      </c>
      <c r="AA20" s="330" t="e">
        <f>SUM(#REF!)-#REF!</f>
        <v>#REF!</v>
      </c>
      <c r="AB20" s="330" t="e">
        <f>SUM(#REF!)-#REF!</f>
        <v>#REF!</v>
      </c>
      <c r="AC20" s="330" t="e">
        <f>SUM(#REF!)-#REF!</f>
        <v>#REF!</v>
      </c>
      <c r="AD20" s="330" t="e">
        <f>SUM(#REF!)-#REF!</f>
        <v>#REF!</v>
      </c>
      <c r="AE20" s="330" t="e">
        <f>SUM(#REF!)-#REF!</f>
        <v>#REF!</v>
      </c>
      <c r="AF20" s="330" t="e">
        <f>SUM(#REF!)-#REF!</f>
        <v>#REF!</v>
      </c>
      <c r="AG20" s="330" t="e">
        <f>SUM(#REF!)-#REF!</f>
        <v>#REF!</v>
      </c>
      <c r="AH20" s="330" t="e">
        <f>SUM(#REF!)-#REF!</f>
        <v>#REF!</v>
      </c>
      <c r="AI20" s="330" t="e">
        <f>SUM(#REF!)-#REF!</f>
        <v>#REF!</v>
      </c>
      <c r="AJ20" s="330" t="e">
        <f>SUM(#REF!)-#REF!</f>
        <v>#REF!</v>
      </c>
      <c r="AK20" s="330" t="e">
        <f>SUM(#REF!)-#REF!</f>
        <v>#REF!</v>
      </c>
      <c r="AL20" s="330" t="e">
        <f>SUM(#REF!)-#REF!</f>
        <v>#REF!</v>
      </c>
      <c r="AM20" s="330" t="e">
        <f>SUM(#REF!)-#REF!</f>
        <v>#REF!</v>
      </c>
      <c r="AN20" s="330" t="e">
        <f>SUM(#REF!)-#REF!</f>
        <v>#REF!</v>
      </c>
      <c r="AO20" s="330" t="e">
        <f>SUM(#REF!)-#REF!</f>
        <v>#REF!</v>
      </c>
      <c r="AP20" s="330" t="e">
        <f>SUM(#REF!)-#REF!</f>
        <v>#REF!</v>
      </c>
      <c r="AQ20" s="330" t="e">
        <f>SUM(#REF!)-#REF!</f>
        <v>#REF!</v>
      </c>
      <c r="AR20" s="330" t="e">
        <f>SUM(#REF!)-#REF!</f>
        <v>#REF!</v>
      </c>
      <c r="AS20" s="330" t="e">
        <f>SUM(#REF!)-#REF!</f>
        <v>#REF!</v>
      </c>
      <c r="AT20" s="330" t="e">
        <f>SUM(#REF!)-#REF!</f>
        <v>#REF!</v>
      </c>
      <c r="AU20" s="330" t="e">
        <f>SUM(#REF!)-#REF!</f>
        <v>#REF!</v>
      </c>
      <c r="AV20" s="330" t="e">
        <f>SUM(#REF!)-#REF!</f>
        <v>#REF!</v>
      </c>
      <c r="AW20" s="330" t="e">
        <f>SUM(#REF!)-#REF!</f>
        <v>#REF!</v>
      </c>
      <c r="AX20" s="330" t="e">
        <f>SUM(#REF!)-#REF!</f>
        <v>#REF!</v>
      </c>
      <c r="AY20" s="330" t="e">
        <f>SUM(#REF!)-#REF!</f>
        <v>#REF!</v>
      </c>
      <c r="AZ20" s="330" t="e">
        <f>SUM(#REF!)-#REF!</f>
        <v>#REF!</v>
      </c>
      <c r="BA20" s="330" t="e">
        <f>SUM(#REF!)-#REF!</f>
        <v>#REF!</v>
      </c>
      <c r="BB20" s="330" t="e">
        <f>SUM(#REF!)-#REF!</f>
        <v>#REF!</v>
      </c>
      <c r="BC20" s="330" t="e">
        <f>SUM(#REF!)-#REF!</f>
        <v>#REF!</v>
      </c>
      <c r="BD20" s="330" t="e">
        <f>SUM(#REF!)-#REF!</f>
        <v>#REF!</v>
      </c>
      <c r="BE20" s="330" t="e">
        <f>SUM(#REF!)-#REF!</f>
        <v>#REF!</v>
      </c>
    </row>
    <row r="21" spans="1:57" s="328" customFormat="1">
      <c r="A21" s="329" t="s">
        <v>213</v>
      </c>
      <c r="B21" s="330" t="e">
        <f>SUM(#REF!)-#REF!</f>
        <v>#REF!</v>
      </c>
      <c r="C21" s="330" t="e">
        <f>SUM(#REF!)-#REF!</f>
        <v>#REF!</v>
      </c>
      <c r="D21" s="330" t="e">
        <f>SUM(#REF!)-#REF!</f>
        <v>#REF!</v>
      </c>
      <c r="E21" s="330" t="e">
        <f>SUM(#REF!)-#REF!</f>
        <v>#REF!</v>
      </c>
      <c r="F21" s="330" t="e">
        <f>SUM(#REF!)-#REF!</f>
        <v>#REF!</v>
      </c>
      <c r="G21" s="330" t="e">
        <f>SUM(#REF!)-#REF!</f>
        <v>#REF!</v>
      </c>
      <c r="H21" s="330" t="e">
        <f>SUM(#REF!)-#REF!</f>
        <v>#REF!</v>
      </c>
      <c r="I21" s="330" t="e">
        <f>SUM(#REF!)-#REF!</f>
        <v>#REF!</v>
      </c>
      <c r="J21" s="330" t="e">
        <f>SUM(#REF!)-#REF!</f>
        <v>#REF!</v>
      </c>
      <c r="K21" s="330" t="e">
        <f>SUM(#REF!)-#REF!</f>
        <v>#REF!</v>
      </c>
      <c r="L21" s="330" t="e">
        <f>SUM(#REF!)-#REF!</f>
        <v>#REF!</v>
      </c>
      <c r="M21" s="330" t="e">
        <f>SUM(#REF!)-#REF!</f>
        <v>#REF!</v>
      </c>
      <c r="N21" s="330" t="e">
        <f>SUM(#REF!)-#REF!</f>
        <v>#REF!</v>
      </c>
      <c r="O21" s="330" t="e">
        <f>SUM(#REF!)-#REF!</f>
        <v>#REF!</v>
      </c>
      <c r="P21" s="330" t="e">
        <f>SUM(#REF!)-#REF!</f>
        <v>#REF!</v>
      </c>
      <c r="Q21" s="330" t="e">
        <f>SUM(#REF!)-#REF!</f>
        <v>#REF!</v>
      </c>
      <c r="R21" s="330" t="e">
        <f>SUM(#REF!)-#REF!</f>
        <v>#REF!</v>
      </c>
      <c r="S21" s="330" t="e">
        <f>SUM(#REF!)-#REF!</f>
        <v>#REF!</v>
      </c>
      <c r="T21" s="330" t="e">
        <f>SUM(#REF!)-#REF!</f>
        <v>#REF!</v>
      </c>
      <c r="U21" s="330" t="e">
        <f>SUM(#REF!)-#REF!</f>
        <v>#REF!</v>
      </c>
      <c r="V21" s="330" t="e">
        <f>SUM(#REF!)-#REF!</f>
        <v>#REF!</v>
      </c>
      <c r="W21" s="330" t="e">
        <f>SUM(#REF!)-#REF!</f>
        <v>#REF!</v>
      </c>
      <c r="X21" s="330" t="e">
        <f>SUM(#REF!)-#REF!</f>
        <v>#REF!</v>
      </c>
      <c r="Y21" s="330" t="e">
        <f>SUM(#REF!)-#REF!</f>
        <v>#REF!</v>
      </c>
      <c r="Z21" s="330" t="e">
        <f>SUM(#REF!)-#REF!</f>
        <v>#REF!</v>
      </c>
      <c r="AA21" s="330" t="e">
        <f>SUM(#REF!)-#REF!</f>
        <v>#REF!</v>
      </c>
      <c r="AB21" s="330" t="e">
        <f>SUM(#REF!)-#REF!</f>
        <v>#REF!</v>
      </c>
      <c r="AC21" s="330" t="e">
        <f>SUM(#REF!)-#REF!</f>
        <v>#REF!</v>
      </c>
      <c r="AD21" s="330" t="e">
        <f>SUM(#REF!)-#REF!</f>
        <v>#REF!</v>
      </c>
      <c r="AE21" s="330" t="e">
        <f>SUM(#REF!)-#REF!</f>
        <v>#REF!</v>
      </c>
      <c r="AF21" s="330" t="e">
        <f>SUM(#REF!)-#REF!</f>
        <v>#REF!</v>
      </c>
      <c r="AG21" s="330" t="e">
        <f>SUM(#REF!)-#REF!</f>
        <v>#REF!</v>
      </c>
      <c r="AH21" s="330" t="e">
        <f>SUM(#REF!)-#REF!</f>
        <v>#REF!</v>
      </c>
      <c r="AI21" s="330" t="e">
        <f>SUM(#REF!)-#REF!</f>
        <v>#REF!</v>
      </c>
      <c r="AJ21" s="330" t="e">
        <f>SUM(#REF!)-#REF!</f>
        <v>#REF!</v>
      </c>
      <c r="AK21" s="330" t="e">
        <f>SUM(#REF!)-#REF!</f>
        <v>#REF!</v>
      </c>
      <c r="AL21" s="330" t="e">
        <f>SUM(#REF!)-#REF!</f>
        <v>#REF!</v>
      </c>
      <c r="AM21" s="330" t="e">
        <f>SUM(#REF!)-#REF!</f>
        <v>#REF!</v>
      </c>
      <c r="AN21" s="330" t="e">
        <f>SUM(#REF!)-#REF!</f>
        <v>#REF!</v>
      </c>
      <c r="AO21" s="330" t="e">
        <f>SUM(#REF!)-#REF!</f>
        <v>#REF!</v>
      </c>
      <c r="AP21" s="330" t="e">
        <f>SUM(#REF!)-#REF!</f>
        <v>#REF!</v>
      </c>
      <c r="AQ21" s="330" t="e">
        <f>SUM(#REF!)-#REF!</f>
        <v>#REF!</v>
      </c>
      <c r="AR21" s="330" t="e">
        <f>SUM(#REF!)-#REF!</f>
        <v>#REF!</v>
      </c>
      <c r="AS21" s="330" t="e">
        <f>SUM(#REF!)-#REF!</f>
        <v>#REF!</v>
      </c>
      <c r="AT21" s="330" t="e">
        <f>SUM(#REF!)-#REF!</f>
        <v>#REF!</v>
      </c>
      <c r="AU21" s="330" t="e">
        <f>SUM(#REF!)-#REF!</f>
        <v>#REF!</v>
      </c>
      <c r="AV21" s="330" t="e">
        <f>SUM(#REF!)-#REF!</f>
        <v>#REF!</v>
      </c>
      <c r="AW21" s="330" t="e">
        <f>SUM(#REF!)-#REF!</f>
        <v>#REF!</v>
      </c>
      <c r="AX21" s="330" t="e">
        <f>SUM(#REF!)-#REF!</f>
        <v>#REF!</v>
      </c>
      <c r="AY21" s="330" t="e">
        <f>SUM(#REF!)-#REF!</f>
        <v>#REF!</v>
      </c>
      <c r="AZ21" s="330" t="e">
        <f>SUM(#REF!)-#REF!</f>
        <v>#REF!</v>
      </c>
      <c r="BA21" s="330" t="e">
        <f>SUM(#REF!)-#REF!</f>
        <v>#REF!</v>
      </c>
      <c r="BB21" s="330" t="e">
        <f>SUM(#REF!)-#REF!</f>
        <v>#REF!</v>
      </c>
      <c r="BC21" s="330" t="e">
        <f>SUM(#REF!)-#REF!</f>
        <v>#REF!</v>
      </c>
      <c r="BD21" s="330" t="e">
        <f>SUM(#REF!)-#REF!</f>
        <v>#REF!</v>
      </c>
      <c r="BE21" s="330" t="e">
        <f>SUM(#REF!)-#REF!</f>
        <v>#REF!</v>
      </c>
    </row>
    <row r="22" spans="1:57" s="328" customFormat="1">
      <c r="A22" s="332" t="s">
        <v>182</v>
      </c>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row>
    <row r="23" spans="1:57" s="328" customFormat="1">
      <c r="A23" s="326" t="s">
        <v>214</v>
      </c>
      <c r="B23" s="327" t="e">
        <f>((#REF!-#REF!)+(#REF!-#REF!))-#REF!</f>
        <v>#REF!</v>
      </c>
      <c r="C23" s="327" t="e">
        <f>((#REF!-#REF!)+(#REF!-#REF!))-#REF!</f>
        <v>#REF!</v>
      </c>
      <c r="D23" s="327" t="e">
        <f>((#REF!-#REF!)+(#REF!-#REF!))-#REF!</f>
        <v>#REF!</v>
      </c>
      <c r="E23" s="327" t="e">
        <f>((#REF!-#REF!)+(#REF!-#REF!))-#REF!</f>
        <v>#REF!</v>
      </c>
      <c r="F23" s="327" t="e">
        <f>((#REF!-#REF!)+(#REF!-#REF!))-#REF!</f>
        <v>#REF!</v>
      </c>
      <c r="G23" s="327" t="e">
        <f>((#REF!-#REF!)+(#REF!-#REF!))-#REF!</f>
        <v>#REF!</v>
      </c>
      <c r="H23" s="327" t="e">
        <f>((#REF!-#REF!)+(#REF!-#REF!))-#REF!</f>
        <v>#REF!</v>
      </c>
      <c r="I23" s="327" t="e">
        <f>((#REF!-#REF!)+(#REF!-#REF!))-#REF!</f>
        <v>#REF!</v>
      </c>
      <c r="J23" s="327" t="e">
        <f>((#REF!-#REF!)+(#REF!-#REF!))-#REF!</f>
        <v>#REF!</v>
      </c>
      <c r="K23" s="327" t="e">
        <f>((#REF!-#REF!)+(#REF!-#REF!))-#REF!</f>
        <v>#REF!</v>
      </c>
      <c r="L23" s="327" t="e">
        <f>((#REF!-#REF!)+(#REF!-#REF!))-#REF!</f>
        <v>#REF!</v>
      </c>
      <c r="M23" s="327" t="e">
        <f>((#REF!-#REF!)+(#REF!-#REF!))-#REF!</f>
        <v>#REF!</v>
      </c>
      <c r="N23" s="327" t="e">
        <f>((#REF!-#REF!)+(#REF!-#REF!))-#REF!</f>
        <v>#REF!</v>
      </c>
      <c r="O23" s="327" t="e">
        <f>((#REF!-#REF!)+(#REF!-#REF!))-#REF!</f>
        <v>#REF!</v>
      </c>
      <c r="P23" s="327" t="e">
        <f>((#REF!-#REF!)+(#REF!-#REF!))-#REF!</f>
        <v>#REF!</v>
      </c>
      <c r="Q23" s="327" t="e">
        <f>((#REF!-#REF!)+(#REF!-#REF!))-#REF!</f>
        <v>#REF!</v>
      </c>
      <c r="R23" s="327" t="e">
        <f>((#REF!-#REF!)+(#REF!-#REF!))-#REF!</f>
        <v>#REF!</v>
      </c>
      <c r="S23" s="327" t="e">
        <f>((#REF!-#REF!)+(#REF!-#REF!))-#REF!</f>
        <v>#REF!</v>
      </c>
      <c r="T23" s="327" t="e">
        <f>((#REF!-#REF!)+(#REF!-#REF!))-#REF!</f>
        <v>#REF!</v>
      </c>
      <c r="U23" s="327" t="e">
        <f>((#REF!-#REF!)+(#REF!-#REF!))-#REF!</f>
        <v>#REF!</v>
      </c>
      <c r="V23" s="327" t="e">
        <f>((#REF!-#REF!)+(#REF!-#REF!))-#REF!</f>
        <v>#REF!</v>
      </c>
      <c r="W23" s="327" t="e">
        <f>((#REF!-#REF!)+(#REF!-#REF!))-#REF!</f>
        <v>#REF!</v>
      </c>
      <c r="X23" s="327" t="e">
        <f>((#REF!-#REF!)+(#REF!-#REF!))-#REF!</f>
        <v>#REF!</v>
      </c>
      <c r="Y23" s="327" t="e">
        <f>((#REF!-#REF!)+(#REF!-#REF!))-#REF!</f>
        <v>#REF!</v>
      </c>
      <c r="Z23" s="327" t="e">
        <f>((#REF!-#REF!)+(#REF!-#REF!))-#REF!</f>
        <v>#REF!</v>
      </c>
      <c r="AA23" s="327" t="e">
        <f>((#REF!-#REF!)+(#REF!-#REF!))-#REF!</f>
        <v>#REF!</v>
      </c>
      <c r="AB23" s="327" t="e">
        <f>((#REF!-#REF!)+(#REF!-#REF!))-#REF!</f>
        <v>#REF!</v>
      </c>
      <c r="AC23" s="327" t="e">
        <f>((#REF!-#REF!)+(#REF!-#REF!))-#REF!</f>
        <v>#REF!</v>
      </c>
      <c r="AD23" s="327" t="e">
        <f>((#REF!-#REF!)+(#REF!-#REF!))-#REF!</f>
        <v>#REF!</v>
      </c>
      <c r="AE23" s="327" t="e">
        <f>((#REF!-#REF!)+(#REF!-#REF!))-#REF!</f>
        <v>#REF!</v>
      </c>
      <c r="AF23" s="327" t="e">
        <f>((#REF!-#REF!)+(#REF!-#REF!))-#REF!</f>
        <v>#REF!</v>
      </c>
      <c r="AG23" s="327" t="e">
        <f>((#REF!-#REF!)+(#REF!-#REF!))-#REF!</f>
        <v>#REF!</v>
      </c>
      <c r="AH23" s="327" t="e">
        <f>((#REF!-#REF!)+(#REF!-#REF!))-#REF!</f>
        <v>#REF!</v>
      </c>
      <c r="AI23" s="327" t="e">
        <f>((#REF!-#REF!)+(#REF!-#REF!))-#REF!</f>
        <v>#REF!</v>
      </c>
      <c r="AJ23" s="327" t="e">
        <f>((#REF!-#REF!)+(#REF!-#REF!))-#REF!</f>
        <v>#REF!</v>
      </c>
      <c r="AK23" s="327" t="e">
        <f>((#REF!-#REF!)+(#REF!-#REF!))-#REF!</f>
        <v>#REF!</v>
      </c>
      <c r="AL23" s="327" t="e">
        <f>((#REF!-#REF!)+(#REF!-#REF!))-#REF!</f>
        <v>#REF!</v>
      </c>
      <c r="AM23" s="327" t="e">
        <f>((#REF!-#REF!)+(#REF!-#REF!))-#REF!</f>
        <v>#REF!</v>
      </c>
      <c r="AN23" s="327" t="e">
        <f>((#REF!-#REF!)+(#REF!-#REF!))-#REF!</f>
        <v>#REF!</v>
      </c>
      <c r="AO23" s="327" t="e">
        <f>((#REF!-#REF!)+(#REF!-#REF!))-#REF!</f>
        <v>#REF!</v>
      </c>
      <c r="AP23" s="327" t="e">
        <f>((#REF!-#REF!)+(#REF!-#REF!))-#REF!</f>
        <v>#REF!</v>
      </c>
      <c r="AQ23" s="327" t="e">
        <f>((#REF!-#REF!)+(#REF!-#REF!))-#REF!</f>
        <v>#REF!</v>
      </c>
      <c r="AR23" s="327" t="e">
        <f>((#REF!-#REF!)+(#REF!-#REF!))-#REF!</f>
        <v>#REF!</v>
      </c>
      <c r="AS23" s="327" t="e">
        <f>((#REF!-#REF!)+(#REF!-#REF!))-#REF!</f>
        <v>#REF!</v>
      </c>
      <c r="AT23" s="327" t="e">
        <f>((#REF!-#REF!)+(#REF!-#REF!))-#REF!</f>
        <v>#REF!</v>
      </c>
      <c r="AU23" s="327" t="e">
        <f>((#REF!-#REF!)+(#REF!-#REF!))-#REF!</f>
        <v>#REF!</v>
      </c>
      <c r="AV23" s="327" t="e">
        <f>((#REF!-#REF!)+(#REF!-#REF!))-#REF!</f>
        <v>#REF!</v>
      </c>
      <c r="AW23" s="327" t="e">
        <f>((#REF!-#REF!)+(#REF!-#REF!))-#REF!</f>
        <v>#REF!</v>
      </c>
      <c r="AX23" s="327" t="e">
        <f>((#REF!-#REF!)+(#REF!-#REF!))-#REF!</f>
        <v>#REF!</v>
      </c>
      <c r="AY23" s="327" t="e">
        <f>((#REF!-#REF!)+(#REF!-#REF!))-#REF!</f>
        <v>#REF!</v>
      </c>
      <c r="AZ23" s="327" t="e">
        <f>((#REF!-#REF!)+(#REF!-#REF!))-#REF!</f>
        <v>#REF!</v>
      </c>
      <c r="BA23" s="327" t="e">
        <f>((#REF!-#REF!)+(#REF!-#REF!))-#REF!</f>
        <v>#REF!</v>
      </c>
      <c r="BB23" s="327" t="e">
        <f>((#REF!-#REF!)+(#REF!-#REF!))-#REF!</f>
        <v>#REF!</v>
      </c>
      <c r="BC23" s="327" t="e">
        <f>((#REF!-#REF!)+(#REF!-#REF!))-#REF!</f>
        <v>#REF!</v>
      </c>
      <c r="BD23" s="327" t="e">
        <f>((#REF!-#REF!)+(#REF!-#REF!))-#REF!</f>
        <v>#REF!</v>
      </c>
      <c r="BE23" s="327" t="e">
        <f>((#REF!-#REF!)+(#REF!-#REF!))-#REF!</f>
        <v>#REF!</v>
      </c>
    </row>
    <row r="24" spans="1:57" s="328" customFormat="1">
      <c r="A24" s="329" t="s">
        <v>215</v>
      </c>
      <c r="B24" s="330" t="e">
        <f>SUM(#REF!)-#REF!</f>
        <v>#REF!</v>
      </c>
      <c r="C24" s="330" t="e">
        <f>SUM(#REF!)-#REF!</f>
        <v>#REF!</v>
      </c>
      <c r="D24" s="330" t="e">
        <f>SUM(#REF!)-#REF!</f>
        <v>#REF!</v>
      </c>
      <c r="E24" s="330" t="e">
        <f>SUM(#REF!)-#REF!</f>
        <v>#REF!</v>
      </c>
      <c r="F24" s="330" t="e">
        <f>SUM(#REF!)-#REF!</f>
        <v>#REF!</v>
      </c>
      <c r="G24" s="330" t="e">
        <f>SUM(#REF!)-#REF!</f>
        <v>#REF!</v>
      </c>
      <c r="H24" s="330" t="e">
        <f>SUM(#REF!)-#REF!</f>
        <v>#REF!</v>
      </c>
      <c r="I24" s="330" t="e">
        <f>SUM(#REF!)-#REF!</f>
        <v>#REF!</v>
      </c>
      <c r="J24" s="330" t="e">
        <f>SUM(#REF!)-#REF!</f>
        <v>#REF!</v>
      </c>
      <c r="K24" s="330" t="e">
        <f>SUM(#REF!)-#REF!</f>
        <v>#REF!</v>
      </c>
      <c r="L24" s="330" t="e">
        <f>SUM(#REF!)-#REF!</f>
        <v>#REF!</v>
      </c>
      <c r="M24" s="330" t="e">
        <f>SUM(#REF!)-#REF!</f>
        <v>#REF!</v>
      </c>
      <c r="N24" s="330" t="e">
        <f>SUM(#REF!)-#REF!</f>
        <v>#REF!</v>
      </c>
      <c r="O24" s="330" t="e">
        <f>SUM(#REF!)-#REF!</f>
        <v>#REF!</v>
      </c>
      <c r="P24" s="330" t="e">
        <f>SUM(#REF!)-#REF!</f>
        <v>#REF!</v>
      </c>
      <c r="Q24" s="330" t="e">
        <f>SUM(#REF!)-#REF!</f>
        <v>#REF!</v>
      </c>
      <c r="R24" s="330" t="e">
        <f>SUM(#REF!)-#REF!</f>
        <v>#REF!</v>
      </c>
      <c r="S24" s="330" t="e">
        <f>SUM(#REF!)-#REF!</f>
        <v>#REF!</v>
      </c>
      <c r="T24" s="330" t="e">
        <f>SUM(#REF!)-#REF!</f>
        <v>#REF!</v>
      </c>
      <c r="U24" s="330" t="e">
        <f>SUM(#REF!)-#REF!</f>
        <v>#REF!</v>
      </c>
      <c r="V24" s="330" t="e">
        <f>SUM(#REF!)-#REF!</f>
        <v>#REF!</v>
      </c>
      <c r="W24" s="330" t="e">
        <f>SUM(#REF!)-#REF!</f>
        <v>#REF!</v>
      </c>
      <c r="X24" s="330" t="e">
        <f>SUM(#REF!)-#REF!</f>
        <v>#REF!</v>
      </c>
      <c r="Y24" s="330" t="e">
        <f>SUM(#REF!)-#REF!</f>
        <v>#REF!</v>
      </c>
      <c r="Z24" s="330" t="e">
        <f>SUM(#REF!)-#REF!</f>
        <v>#REF!</v>
      </c>
      <c r="AA24" s="330" t="e">
        <f>SUM(#REF!)-#REF!</f>
        <v>#REF!</v>
      </c>
      <c r="AB24" s="330" t="e">
        <f>SUM(#REF!)-#REF!</f>
        <v>#REF!</v>
      </c>
      <c r="AC24" s="330" t="e">
        <f>SUM(#REF!)-#REF!</f>
        <v>#REF!</v>
      </c>
      <c r="AD24" s="330" t="e">
        <f>SUM(#REF!)-#REF!</f>
        <v>#REF!</v>
      </c>
      <c r="AE24" s="330" t="e">
        <f>SUM(#REF!)-#REF!</f>
        <v>#REF!</v>
      </c>
      <c r="AF24" s="330" t="e">
        <f>SUM(#REF!)-#REF!</f>
        <v>#REF!</v>
      </c>
      <c r="AG24" s="330" t="e">
        <f>SUM(#REF!)-#REF!</f>
        <v>#REF!</v>
      </c>
      <c r="AH24" s="330" t="e">
        <f>SUM(#REF!)-#REF!</f>
        <v>#REF!</v>
      </c>
      <c r="AI24" s="330" t="e">
        <f>SUM(#REF!)-#REF!</f>
        <v>#REF!</v>
      </c>
      <c r="AJ24" s="330" t="e">
        <f>SUM(#REF!)-#REF!</f>
        <v>#REF!</v>
      </c>
      <c r="AK24" s="330" t="e">
        <f>SUM(#REF!)-#REF!</f>
        <v>#REF!</v>
      </c>
      <c r="AL24" s="330" t="e">
        <f>SUM(#REF!)-#REF!</f>
        <v>#REF!</v>
      </c>
      <c r="AM24" s="330" t="e">
        <f>SUM(#REF!)-#REF!</f>
        <v>#REF!</v>
      </c>
      <c r="AN24" s="330" t="e">
        <f>SUM(#REF!)-#REF!</f>
        <v>#REF!</v>
      </c>
      <c r="AO24" s="330" t="e">
        <f>SUM(#REF!)-#REF!</f>
        <v>#REF!</v>
      </c>
      <c r="AP24" s="330" t="e">
        <f>SUM(#REF!)-#REF!</f>
        <v>#REF!</v>
      </c>
      <c r="AQ24" s="330" t="e">
        <f>SUM(#REF!)-#REF!</f>
        <v>#REF!</v>
      </c>
      <c r="AR24" s="330" t="e">
        <f>SUM(#REF!)-#REF!</f>
        <v>#REF!</v>
      </c>
      <c r="AS24" s="330" t="e">
        <f>SUM(#REF!)-#REF!</f>
        <v>#REF!</v>
      </c>
      <c r="AT24" s="330" t="e">
        <f>SUM(#REF!)-#REF!</f>
        <v>#REF!</v>
      </c>
      <c r="AU24" s="330" t="e">
        <f>SUM(#REF!)-#REF!</f>
        <v>#REF!</v>
      </c>
      <c r="AV24" s="330" t="e">
        <f>SUM(#REF!)-#REF!</f>
        <v>#REF!</v>
      </c>
      <c r="AW24" s="330" t="e">
        <f>SUM(#REF!)-#REF!</f>
        <v>#REF!</v>
      </c>
      <c r="AX24" s="330" t="e">
        <f>SUM(#REF!)-#REF!</f>
        <v>#REF!</v>
      </c>
      <c r="AY24" s="330" t="e">
        <f>SUM(#REF!)-#REF!</f>
        <v>#REF!</v>
      </c>
      <c r="AZ24" s="330" t="e">
        <f>SUM(#REF!)-#REF!</f>
        <v>#REF!</v>
      </c>
      <c r="BA24" s="330" t="e">
        <f>SUM(#REF!)-#REF!</f>
        <v>#REF!</v>
      </c>
      <c r="BB24" s="330" t="e">
        <f>SUM(#REF!)-#REF!</f>
        <v>#REF!</v>
      </c>
      <c r="BC24" s="330" t="e">
        <f>SUM(#REF!)-#REF!</f>
        <v>#REF!</v>
      </c>
      <c r="BD24" s="330" t="e">
        <f>SUM(#REF!)-#REF!</f>
        <v>#REF!</v>
      </c>
      <c r="BE24" s="330" t="e">
        <f>SUM(#REF!)-#REF!</f>
        <v>#REF!</v>
      </c>
    </row>
    <row r="25" spans="1:57" s="328" customFormat="1">
      <c r="A25" s="329" t="s">
        <v>216</v>
      </c>
      <c r="B25" s="330" t="e">
        <f>SUM(#REF!)-#REF!</f>
        <v>#REF!</v>
      </c>
      <c r="C25" s="330" t="e">
        <f>SUM(#REF!)-#REF!</f>
        <v>#REF!</v>
      </c>
      <c r="D25" s="330" t="e">
        <f>SUM(#REF!)-#REF!</f>
        <v>#REF!</v>
      </c>
      <c r="E25" s="330" t="e">
        <f>SUM(#REF!)-#REF!</f>
        <v>#REF!</v>
      </c>
      <c r="F25" s="330" t="e">
        <f>SUM(#REF!)-#REF!</f>
        <v>#REF!</v>
      </c>
      <c r="G25" s="330" t="e">
        <f>SUM(#REF!)-#REF!</f>
        <v>#REF!</v>
      </c>
      <c r="H25" s="330" t="e">
        <f>SUM(#REF!)-#REF!</f>
        <v>#REF!</v>
      </c>
      <c r="I25" s="330" t="e">
        <f>SUM(#REF!)-#REF!</f>
        <v>#REF!</v>
      </c>
      <c r="J25" s="330" t="e">
        <f>SUM(#REF!)-#REF!</f>
        <v>#REF!</v>
      </c>
      <c r="K25" s="330" t="e">
        <f>SUM(#REF!)-#REF!</f>
        <v>#REF!</v>
      </c>
      <c r="L25" s="330" t="e">
        <f>SUM(#REF!)-#REF!</f>
        <v>#REF!</v>
      </c>
      <c r="M25" s="330" t="e">
        <f>SUM(#REF!)-#REF!</f>
        <v>#REF!</v>
      </c>
      <c r="N25" s="330" t="e">
        <f>SUM(#REF!)-#REF!</f>
        <v>#REF!</v>
      </c>
      <c r="O25" s="330" t="e">
        <f>SUM(#REF!)-#REF!</f>
        <v>#REF!</v>
      </c>
      <c r="P25" s="330" t="e">
        <f>SUM(#REF!)-#REF!</f>
        <v>#REF!</v>
      </c>
      <c r="Q25" s="330" t="e">
        <f>SUM(#REF!)-#REF!</f>
        <v>#REF!</v>
      </c>
      <c r="R25" s="330" t="e">
        <f>SUM(#REF!)-#REF!</f>
        <v>#REF!</v>
      </c>
      <c r="S25" s="330" t="e">
        <f>SUM(#REF!)-#REF!</f>
        <v>#REF!</v>
      </c>
      <c r="T25" s="330" t="e">
        <f>SUM(#REF!)-#REF!</f>
        <v>#REF!</v>
      </c>
      <c r="U25" s="330" t="e">
        <f>SUM(#REF!)-#REF!</f>
        <v>#REF!</v>
      </c>
      <c r="V25" s="330" t="e">
        <f>SUM(#REF!)-#REF!</f>
        <v>#REF!</v>
      </c>
      <c r="W25" s="330" t="e">
        <f>SUM(#REF!)-#REF!</f>
        <v>#REF!</v>
      </c>
      <c r="X25" s="330" t="e">
        <f>SUM(#REF!)-#REF!</f>
        <v>#REF!</v>
      </c>
      <c r="Y25" s="330" t="e">
        <f>SUM(#REF!)-#REF!</f>
        <v>#REF!</v>
      </c>
      <c r="Z25" s="330" t="e">
        <f>SUM(#REF!)-#REF!</f>
        <v>#REF!</v>
      </c>
      <c r="AA25" s="330" t="e">
        <f>SUM(#REF!)-#REF!</f>
        <v>#REF!</v>
      </c>
      <c r="AB25" s="330" t="e">
        <f>SUM(#REF!)-#REF!</f>
        <v>#REF!</v>
      </c>
      <c r="AC25" s="330" t="e">
        <f>SUM(#REF!)-#REF!</f>
        <v>#REF!</v>
      </c>
      <c r="AD25" s="330" t="e">
        <f>SUM(#REF!)-#REF!</f>
        <v>#REF!</v>
      </c>
      <c r="AE25" s="330" t="e">
        <f>SUM(#REF!)-#REF!</f>
        <v>#REF!</v>
      </c>
      <c r="AF25" s="330" t="e">
        <f>SUM(#REF!)-#REF!</f>
        <v>#REF!</v>
      </c>
      <c r="AG25" s="330" t="e">
        <f>SUM(#REF!)-#REF!</f>
        <v>#REF!</v>
      </c>
      <c r="AH25" s="330" t="e">
        <f>SUM(#REF!)-#REF!</f>
        <v>#REF!</v>
      </c>
      <c r="AI25" s="330" t="e">
        <f>SUM(#REF!)-#REF!</f>
        <v>#REF!</v>
      </c>
      <c r="AJ25" s="330" t="e">
        <f>SUM(#REF!)-#REF!</f>
        <v>#REF!</v>
      </c>
      <c r="AK25" s="330" t="e">
        <f>SUM(#REF!)-#REF!</f>
        <v>#REF!</v>
      </c>
      <c r="AL25" s="330" t="e">
        <f>SUM(#REF!)-#REF!</f>
        <v>#REF!</v>
      </c>
      <c r="AM25" s="330" t="e">
        <f>SUM(#REF!)-#REF!</f>
        <v>#REF!</v>
      </c>
      <c r="AN25" s="330" t="e">
        <f>SUM(#REF!)-#REF!</f>
        <v>#REF!</v>
      </c>
      <c r="AO25" s="330" t="e">
        <f>SUM(#REF!)-#REF!</f>
        <v>#REF!</v>
      </c>
      <c r="AP25" s="330" t="e">
        <f>SUM(#REF!)-#REF!</f>
        <v>#REF!</v>
      </c>
      <c r="AQ25" s="330" t="e">
        <f>SUM(#REF!)-#REF!</f>
        <v>#REF!</v>
      </c>
      <c r="AR25" s="330" t="e">
        <f>SUM(#REF!)-#REF!</f>
        <v>#REF!</v>
      </c>
      <c r="AS25" s="330" t="e">
        <f>SUM(#REF!)-#REF!</f>
        <v>#REF!</v>
      </c>
      <c r="AT25" s="330" t="e">
        <f>SUM(#REF!)-#REF!</f>
        <v>#REF!</v>
      </c>
      <c r="AU25" s="330" t="e">
        <f>SUM(#REF!)-#REF!</f>
        <v>#REF!</v>
      </c>
      <c r="AV25" s="330" t="e">
        <f>SUM(#REF!)-#REF!</f>
        <v>#REF!</v>
      </c>
      <c r="AW25" s="330" t="e">
        <f>SUM(#REF!)-#REF!</f>
        <v>#REF!</v>
      </c>
      <c r="AX25" s="330" t="e">
        <f>SUM(#REF!)-#REF!</f>
        <v>#REF!</v>
      </c>
      <c r="AY25" s="330" t="e">
        <f>SUM(#REF!)-#REF!</f>
        <v>#REF!</v>
      </c>
      <c r="AZ25" s="330" t="e">
        <f>SUM(#REF!)-#REF!</f>
        <v>#REF!</v>
      </c>
      <c r="BA25" s="330" t="e">
        <f>SUM(#REF!)-#REF!</f>
        <v>#REF!</v>
      </c>
      <c r="BB25" s="330" t="e">
        <f>SUM(#REF!)-#REF!</f>
        <v>#REF!</v>
      </c>
      <c r="BC25" s="330" t="e">
        <f>SUM(#REF!)-#REF!</f>
        <v>#REF!</v>
      </c>
      <c r="BD25" s="330" t="e">
        <f>SUM(#REF!)-#REF!</f>
        <v>#REF!</v>
      </c>
      <c r="BE25" s="330" t="e">
        <f>SUM(#REF!)-#REF!</f>
        <v>#REF!</v>
      </c>
    </row>
    <row r="26" spans="1:57" s="328" customFormat="1">
      <c r="A26" s="329" t="s">
        <v>217</v>
      </c>
      <c r="B26" s="330" t="e">
        <f>SUM(#REF!)-#REF!</f>
        <v>#REF!</v>
      </c>
      <c r="C26" s="330" t="e">
        <f>SUM(#REF!)-#REF!</f>
        <v>#REF!</v>
      </c>
      <c r="D26" s="330" t="e">
        <f>SUM(#REF!)-#REF!</f>
        <v>#REF!</v>
      </c>
      <c r="E26" s="330" t="e">
        <f>SUM(#REF!)-#REF!</f>
        <v>#REF!</v>
      </c>
      <c r="F26" s="330" t="e">
        <f>SUM(#REF!)-#REF!</f>
        <v>#REF!</v>
      </c>
      <c r="G26" s="330" t="e">
        <f>SUM(#REF!)-#REF!</f>
        <v>#REF!</v>
      </c>
      <c r="H26" s="330" t="e">
        <f>SUM(#REF!)-#REF!</f>
        <v>#REF!</v>
      </c>
      <c r="I26" s="330" t="e">
        <f>SUM(#REF!)-#REF!</f>
        <v>#REF!</v>
      </c>
      <c r="J26" s="330" t="e">
        <f>SUM(#REF!)-#REF!</f>
        <v>#REF!</v>
      </c>
      <c r="K26" s="330" t="e">
        <f>SUM(#REF!)-#REF!</f>
        <v>#REF!</v>
      </c>
      <c r="L26" s="330" t="e">
        <f>SUM(#REF!)-#REF!</f>
        <v>#REF!</v>
      </c>
      <c r="M26" s="330" t="e">
        <f>SUM(#REF!)-#REF!</f>
        <v>#REF!</v>
      </c>
      <c r="N26" s="330" t="e">
        <f>SUM(#REF!)-#REF!</f>
        <v>#REF!</v>
      </c>
      <c r="O26" s="330" t="e">
        <f>SUM(#REF!)-#REF!</f>
        <v>#REF!</v>
      </c>
      <c r="P26" s="330" t="e">
        <f>SUM(#REF!)-#REF!</f>
        <v>#REF!</v>
      </c>
      <c r="Q26" s="330" t="e">
        <f>SUM(#REF!)-#REF!</f>
        <v>#REF!</v>
      </c>
      <c r="R26" s="330" t="e">
        <f>SUM(#REF!)-#REF!</f>
        <v>#REF!</v>
      </c>
      <c r="S26" s="330" t="e">
        <f>SUM(#REF!)-#REF!</f>
        <v>#REF!</v>
      </c>
      <c r="T26" s="330" t="e">
        <f>SUM(#REF!)-#REF!</f>
        <v>#REF!</v>
      </c>
      <c r="U26" s="330" t="e">
        <f>SUM(#REF!)-#REF!</f>
        <v>#REF!</v>
      </c>
      <c r="V26" s="330" t="e">
        <f>SUM(#REF!)-#REF!</f>
        <v>#REF!</v>
      </c>
      <c r="W26" s="330" t="e">
        <f>SUM(#REF!)-#REF!</f>
        <v>#REF!</v>
      </c>
      <c r="X26" s="330" t="e">
        <f>SUM(#REF!)-#REF!</f>
        <v>#REF!</v>
      </c>
      <c r="Y26" s="330" t="e">
        <f>SUM(#REF!)-#REF!</f>
        <v>#REF!</v>
      </c>
      <c r="Z26" s="330" t="e">
        <f>SUM(#REF!)-#REF!</f>
        <v>#REF!</v>
      </c>
      <c r="AA26" s="330" t="e">
        <f>SUM(#REF!)-#REF!</f>
        <v>#REF!</v>
      </c>
      <c r="AB26" s="330" t="e">
        <f>SUM(#REF!)-#REF!</f>
        <v>#REF!</v>
      </c>
      <c r="AC26" s="330" t="e">
        <f>SUM(#REF!)-#REF!</f>
        <v>#REF!</v>
      </c>
      <c r="AD26" s="330" t="e">
        <f>SUM(#REF!)-#REF!</f>
        <v>#REF!</v>
      </c>
      <c r="AE26" s="330" t="e">
        <f>SUM(#REF!)-#REF!</f>
        <v>#REF!</v>
      </c>
      <c r="AF26" s="330" t="e">
        <f>SUM(#REF!)-#REF!</f>
        <v>#REF!</v>
      </c>
      <c r="AG26" s="330" t="e">
        <f>SUM(#REF!)-#REF!</f>
        <v>#REF!</v>
      </c>
      <c r="AH26" s="330" t="e">
        <f>SUM(#REF!)-#REF!</f>
        <v>#REF!</v>
      </c>
      <c r="AI26" s="330" t="e">
        <f>SUM(#REF!)-#REF!</f>
        <v>#REF!</v>
      </c>
      <c r="AJ26" s="330" t="e">
        <f>SUM(#REF!)-#REF!</f>
        <v>#REF!</v>
      </c>
      <c r="AK26" s="330" t="e">
        <f>SUM(#REF!)-#REF!</f>
        <v>#REF!</v>
      </c>
      <c r="AL26" s="330" t="e">
        <f>SUM(#REF!)-#REF!</f>
        <v>#REF!</v>
      </c>
      <c r="AM26" s="330" t="e">
        <f>SUM(#REF!)-#REF!</f>
        <v>#REF!</v>
      </c>
      <c r="AN26" s="330" t="e">
        <f>SUM(#REF!)-#REF!</f>
        <v>#REF!</v>
      </c>
      <c r="AO26" s="330" t="e">
        <f>SUM(#REF!)-#REF!</f>
        <v>#REF!</v>
      </c>
      <c r="AP26" s="330" t="e">
        <f>SUM(#REF!)-#REF!</f>
        <v>#REF!</v>
      </c>
      <c r="AQ26" s="330" t="e">
        <f>SUM(#REF!)-#REF!</f>
        <v>#REF!</v>
      </c>
      <c r="AR26" s="330" t="e">
        <f>SUM(#REF!)-#REF!</f>
        <v>#REF!</v>
      </c>
      <c r="AS26" s="330" t="e">
        <f>SUM(#REF!)-#REF!</f>
        <v>#REF!</v>
      </c>
      <c r="AT26" s="330" t="e">
        <f>SUM(#REF!)-#REF!</f>
        <v>#REF!</v>
      </c>
      <c r="AU26" s="330" t="e">
        <f>SUM(#REF!)-#REF!</f>
        <v>#REF!</v>
      </c>
      <c r="AV26" s="330" t="e">
        <f>SUM(#REF!)-#REF!</f>
        <v>#REF!</v>
      </c>
      <c r="AW26" s="330" t="e">
        <f>SUM(#REF!)-#REF!</f>
        <v>#REF!</v>
      </c>
      <c r="AX26" s="330" t="e">
        <f>SUM(#REF!)-#REF!</f>
        <v>#REF!</v>
      </c>
      <c r="AY26" s="330" t="e">
        <f>SUM(#REF!)-#REF!</f>
        <v>#REF!</v>
      </c>
      <c r="AZ26" s="330" t="e">
        <f>SUM(#REF!)-#REF!</f>
        <v>#REF!</v>
      </c>
      <c r="BA26" s="330" t="e">
        <f>SUM(#REF!)-#REF!</f>
        <v>#REF!</v>
      </c>
      <c r="BB26" s="330" t="e">
        <f>SUM(#REF!)-#REF!</f>
        <v>#REF!</v>
      </c>
      <c r="BC26" s="330" t="e">
        <f>SUM(#REF!)-#REF!</f>
        <v>#REF!</v>
      </c>
      <c r="BD26" s="330" t="e">
        <f>SUM(#REF!)-#REF!</f>
        <v>#REF!</v>
      </c>
      <c r="BE26" s="330" t="e">
        <f>SUM(#REF!)-#REF!</f>
        <v>#REF!</v>
      </c>
    </row>
    <row r="27" spans="1:57" s="328" customFormat="1">
      <c r="A27" s="332" t="s">
        <v>182</v>
      </c>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row>
    <row r="28" spans="1:57" s="328" customFormat="1">
      <c r="A28" s="326" t="s">
        <v>218</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row>
    <row r="29" spans="1:57" s="328" customFormat="1">
      <c r="A29" s="332" t="s">
        <v>182</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row>
    <row r="30" spans="1:57" s="328" customFormat="1">
      <c r="A30" s="333" t="s">
        <v>219</v>
      </c>
      <c r="B30" s="334" t="e">
        <f>((#REF!-#REF!)+(#REF!-#REF!))-#REF!</f>
        <v>#REF!</v>
      </c>
      <c r="C30" s="334" t="e">
        <f>((#REF!-#REF!)+(#REF!-#REF!))-#REF!</f>
        <v>#REF!</v>
      </c>
      <c r="D30" s="334" t="e">
        <f>((#REF!-#REF!)+(#REF!-#REF!))-#REF!</f>
        <v>#REF!</v>
      </c>
      <c r="E30" s="334" t="e">
        <f>((#REF!-#REF!)+(#REF!-#REF!))-#REF!</f>
        <v>#REF!</v>
      </c>
      <c r="F30" s="334" t="e">
        <f>((#REF!-#REF!)+(#REF!-#REF!))-#REF!</f>
        <v>#REF!</v>
      </c>
      <c r="G30" s="334" t="e">
        <f>((#REF!-#REF!)+(#REF!-#REF!))-#REF!</f>
        <v>#REF!</v>
      </c>
      <c r="H30" s="334" t="e">
        <f>((#REF!-#REF!)+(#REF!-#REF!))-#REF!</f>
        <v>#REF!</v>
      </c>
      <c r="I30" s="334" t="e">
        <f>((#REF!-#REF!)+(#REF!-#REF!))-#REF!</f>
        <v>#REF!</v>
      </c>
      <c r="J30" s="334" t="e">
        <f>((#REF!-#REF!)+(#REF!-#REF!))-#REF!</f>
        <v>#REF!</v>
      </c>
      <c r="K30" s="334" t="e">
        <f>((#REF!-#REF!)+(#REF!-#REF!))-#REF!</f>
        <v>#REF!</v>
      </c>
      <c r="L30" s="334" t="e">
        <f>((#REF!-#REF!)+(#REF!-#REF!))-#REF!</f>
        <v>#REF!</v>
      </c>
      <c r="M30" s="334" t="e">
        <f>((#REF!-#REF!)+(#REF!-#REF!))-#REF!</f>
        <v>#REF!</v>
      </c>
      <c r="N30" s="334" t="e">
        <f>((#REF!-#REF!)+(#REF!-#REF!))-#REF!</f>
        <v>#REF!</v>
      </c>
      <c r="O30" s="334" t="e">
        <f>((#REF!-#REF!)+(#REF!-#REF!))-#REF!</f>
        <v>#REF!</v>
      </c>
      <c r="P30" s="334" t="e">
        <f>((#REF!-#REF!)+(#REF!-#REF!))-#REF!</f>
        <v>#REF!</v>
      </c>
      <c r="Q30" s="334" t="e">
        <f>((#REF!-#REF!)+(#REF!-#REF!))-#REF!</f>
        <v>#REF!</v>
      </c>
      <c r="R30" s="334" t="e">
        <f>((#REF!-#REF!)+(#REF!-#REF!))-#REF!</f>
        <v>#REF!</v>
      </c>
      <c r="S30" s="334" t="e">
        <f>((#REF!-#REF!)+(#REF!-#REF!))-#REF!</f>
        <v>#REF!</v>
      </c>
      <c r="T30" s="334" t="e">
        <f>((#REF!-#REF!)+(#REF!-#REF!))-#REF!</f>
        <v>#REF!</v>
      </c>
      <c r="U30" s="334" t="e">
        <f>((#REF!-#REF!)+(#REF!-#REF!))-#REF!</f>
        <v>#REF!</v>
      </c>
      <c r="V30" s="334" t="e">
        <f>((#REF!-#REF!)+(#REF!-#REF!))-#REF!</f>
        <v>#REF!</v>
      </c>
      <c r="W30" s="334" t="e">
        <f>((#REF!-#REF!)+(#REF!-#REF!))-#REF!</f>
        <v>#REF!</v>
      </c>
      <c r="X30" s="334" t="e">
        <f>((#REF!-#REF!)+(#REF!-#REF!))-#REF!</f>
        <v>#REF!</v>
      </c>
      <c r="Y30" s="334" t="e">
        <f>((#REF!-#REF!)+(#REF!-#REF!))-#REF!</f>
        <v>#REF!</v>
      </c>
      <c r="Z30" s="334" t="e">
        <f>((#REF!-#REF!)+(#REF!-#REF!))-#REF!</f>
        <v>#REF!</v>
      </c>
      <c r="AA30" s="334" t="e">
        <f>((#REF!-#REF!)+(#REF!-#REF!))-#REF!</f>
        <v>#REF!</v>
      </c>
      <c r="AB30" s="334" t="e">
        <f>((#REF!-#REF!)+(#REF!-#REF!))-#REF!</f>
        <v>#REF!</v>
      </c>
      <c r="AC30" s="334" t="e">
        <f>((#REF!-#REF!)+(#REF!-#REF!))-#REF!</f>
        <v>#REF!</v>
      </c>
      <c r="AD30" s="334" t="e">
        <f>((#REF!-#REF!)+(#REF!-#REF!))-#REF!</f>
        <v>#REF!</v>
      </c>
      <c r="AE30" s="334" t="e">
        <f>((#REF!-#REF!)+(#REF!-#REF!))-#REF!</f>
        <v>#REF!</v>
      </c>
      <c r="AF30" s="334" t="e">
        <f>((#REF!-#REF!)+(#REF!-#REF!))-#REF!</f>
        <v>#REF!</v>
      </c>
      <c r="AG30" s="334" t="e">
        <f>((#REF!-#REF!)+(#REF!-#REF!))-#REF!</f>
        <v>#REF!</v>
      </c>
      <c r="AH30" s="334" t="e">
        <f>((#REF!-#REF!)+(#REF!-#REF!))-#REF!</f>
        <v>#REF!</v>
      </c>
      <c r="AI30" s="334" t="e">
        <f>((#REF!-#REF!)+(#REF!-#REF!))-#REF!</f>
        <v>#REF!</v>
      </c>
      <c r="AJ30" s="334" t="e">
        <f>((#REF!-#REF!)+(#REF!-#REF!))-#REF!</f>
        <v>#REF!</v>
      </c>
      <c r="AK30" s="334" t="e">
        <f>((#REF!-#REF!)+(#REF!-#REF!))-#REF!</f>
        <v>#REF!</v>
      </c>
      <c r="AL30" s="334" t="e">
        <f>((#REF!-#REF!)+(#REF!-#REF!))-#REF!</f>
        <v>#REF!</v>
      </c>
      <c r="AM30" s="334" t="e">
        <f>((#REF!-#REF!)+(#REF!-#REF!))-#REF!</f>
        <v>#REF!</v>
      </c>
      <c r="AN30" s="334" t="e">
        <f>((#REF!-#REF!)+(#REF!-#REF!))-#REF!</f>
        <v>#REF!</v>
      </c>
      <c r="AO30" s="334" t="e">
        <f>((#REF!-#REF!)+(#REF!-#REF!))-#REF!</f>
        <v>#REF!</v>
      </c>
      <c r="AP30" s="334" t="e">
        <f>((#REF!-#REF!)+(#REF!-#REF!))-#REF!</f>
        <v>#REF!</v>
      </c>
      <c r="AQ30" s="334" t="e">
        <f>((#REF!-#REF!)+(#REF!-#REF!))-#REF!</f>
        <v>#REF!</v>
      </c>
      <c r="AR30" s="334" t="e">
        <f>((#REF!-#REF!)+(#REF!-#REF!))-#REF!</f>
        <v>#REF!</v>
      </c>
      <c r="AS30" s="334" t="e">
        <f>((#REF!-#REF!)+(#REF!-#REF!))-#REF!</f>
        <v>#REF!</v>
      </c>
      <c r="AT30" s="334" t="e">
        <f>((#REF!-#REF!)+(#REF!-#REF!))-#REF!</f>
        <v>#REF!</v>
      </c>
      <c r="AU30" s="334" t="e">
        <f>((#REF!-#REF!)+(#REF!-#REF!))-#REF!</f>
        <v>#REF!</v>
      </c>
      <c r="AV30" s="334" t="e">
        <f>((#REF!-#REF!)+(#REF!-#REF!))-#REF!</f>
        <v>#REF!</v>
      </c>
      <c r="AW30" s="334" t="e">
        <f>((#REF!-#REF!)+(#REF!-#REF!))-#REF!</f>
        <v>#REF!</v>
      </c>
      <c r="AX30" s="334" t="e">
        <f>((#REF!-#REF!)+(#REF!-#REF!))-#REF!</f>
        <v>#REF!</v>
      </c>
      <c r="AY30" s="334" t="e">
        <f>((#REF!-#REF!)+(#REF!-#REF!))-#REF!</f>
        <v>#REF!</v>
      </c>
      <c r="AZ30" s="334" t="e">
        <f>((#REF!-#REF!)+(#REF!-#REF!))-#REF!</f>
        <v>#REF!</v>
      </c>
      <c r="BA30" s="334" t="e">
        <f>((#REF!-#REF!)+(#REF!-#REF!))-#REF!</f>
        <v>#REF!</v>
      </c>
      <c r="BB30" s="334" t="e">
        <f>((#REF!-#REF!)+(#REF!-#REF!))-#REF!</f>
        <v>#REF!</v>
      </c>
      <c r="BC30" s="334" t="e">
        <f>((#REF!-#REF!)+(#REF!-#REF!))-#REF!</f>
        <v>#REF!</v>
      </c>
      <c r="BD30" s="334" t="e">
        <f>((#REF!-#REF!)+(#REF!-#REF!))-#REF!</f>
        <v>#REF!</v>
      </c>
      <c r="BE30" s="334" t="e">
        <f>((#REF!-#REF!)+(#REF!-#REF!))-#REF!</f>
        <v>#REF!</v>
      </c>
    </row>
    <row r="31" spans="1:57" s="328" customFormat="1">
      <c r="A31" s="332" t="s">
        <v>182</v>
      </c>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row>
    <row r="32" spans="1:57" s="328" customFormat="1" ht="26.1">
      <c r="A32" s="333" t="s">
        <v>220</v>
      </c>
      <c r="B32" s="334" t="e">
        <f>(#REF!-#REF!)-#REF!</f>
        <v>#REF!</v>
      </c>
      <c r="C32" s="334" t="e">
        <f>(#REF!-#REF!)-#REF!</f>
        <v>#REF!</v>
      </c>
      <c r="D32" s="334" t="e">
        <f>(#REF!-#REF!)-#REF!</f>
        <v>#REF!</v>
      </c>
      <c r="E32" s="334" t="e">
        <f>(#REF!-#REF!)-#REF!</f>
        <v>#REF!</v>
      </c>
      <c r="F32" s="334" t="e">
        <f>(#REF!-#REF!)-#REF!</f>
        <v>#REF!</v>
      </c>
      <c r="G32" s="334" t="e">
        <f>(#REF!-#REF!)-#REF!</f>
        <v>#REF!</v>
      </c>
      <c r="H32" s="334" t="e">
        <f>(#REF!-#REF!)-#REF!</f>
        <v>#REF!</v>
      </c>
      <c r="I32" s="334" t="e">
        <f>(#REF!-#REF!)-#REF!</f>
        <v>#REF!</v>
      </c>
      <c r="J32" s="334" t="e">
        <f>(#REF!-#REF!)-#REF!</f>
        <v>#REF!</v>
      </c>
      <c r="K32" s="334" t="e">
        <f>(#REF!-#REF!)-#REF!</f>
        <v>#REF!</v>
      </c>
      <c r="L32" s="334" t="e">
        <f>(#REF!-#REF!)-#REF!</f>
        <v>#REF!</v>
      </c>
      <c r="M32" s="334" t="e">
        <f>(#REF!-#REF!)-#REF!</f>
        <v>#REF!</v>
      </c>
      <c r="N32" s="334" t="e">
        <f>(#REF!-#REF!)-#REF!</f>
        <v>#REF!</v>
      </c>
      <c r="O32" s="334" t="e">
        <f>(#REF!-#REF!)-#REF!</f>
        <v>#REF!</v>
      </c>
      <c r="P32" s="334" t="e">
        <f>(#REF!-#REF!)-#REF!</f>
        <v>#REF!</v>
      </c>
      <c r="Q32" s="334" t="e">
        <f>(#REF!-#REF!)-#REF!</f>
        <v>#REF!</v>
      </c>
      <c r="R32" s="334" t="e">
        <f>(#REF!-#REF!)-#REF!</f>
        <v>#REF!</v>
      </c>
      <c r="S32" s="334" t="e">
        <f>(#REF!-#REF!)-#REF!</f>
        <v>#REF!</v>
      </c>
      <c r="T32" s="334" t="e">
        <f>(#REF!-#REF!)-#REF!</f>
        <v>#REF!</v>
      </c>
      <c r="U32" s="334" t="e">
        <f>(#REF!-#REF!)-#REF!</f>
        <v>#REF!</v>
      </c>
      <c r="V32" s="334" t="e">
        <f>(#REF!-#REF!)-#REF!</f>
        <v>#REF!</v>
      </c>
      <c r="W32" s="334" t="e">
        <f>(#REF!-#REF!)-#REF!</f>
        <v>#REF!</v>
      </c>
      <c r="X32" s="334" t="e">
        <f>(#REF!-#REF!)-#REF!</f>
        <v>#REF!</v>
      </c>
      <c r="Y32" s="334" t="e">
        <f>(#REF!-#REF!)-#REF!</f>
        <v>#REF!</v>
      </c>
      <c r="Z32" s="334" t="e">
        <f>(#REF!-#REF!)-#REF!</f>
        <v>#REF!</v>
      </c>
      <c r="AA32" s="334" t="e">
        <f>(#REF!-#REF!)-#REF!</f>
        <v>#REF!</v>
      </c>
      <c r="AB32" s="334" t="e">
        <f>(#REF!-#REF!)-#REF!</f>
        <v>#REF!</v>
      </c>
      <c r="AC32" s="334" t="e">
        <f>(#REF!-#REF!)-#REF!</f>
        <v>#REF!</v>
      </c>
      <c r="AD32" s="334" t="e">
        <f>(#REF!-#REF!)-#REF!</f>
        <v>#REF!</v>
      </c>
      <c r="AE32" s="334" t="e">
        <f>(#REF!-#REF!)-#REF!</f>
        <v>#REF!</v>
      </c>
      <c r="AF32" s="334" t="e">
        <f>(#REF!-#REF!)-#REF!</f>
        <v>#REF!</v>
      </c>
      <c r="AG32" s="334" t="e">
        <f>(#REF!-#REF!)-#REF!</f>
        <v>#REF!</v>
      </c>
      <c r="AH32" s="334" t="e">
        <f>(#REF!-#REF!)-#REF!</f>
        <v>#REF!</v>
      </c>
      <c r="AI32" s="334" t="e">
        <f>(#REF!-#REF!)-#REF!</f>
        <v>#REF!</v>
      </c>
      <c r="AJ32" s="334" t="e">
        <f>(#REF!-#REF!)-#REF!</f>
        <v>#REF!</v>
      </c>
      <c r="AK32" s="334" t="e">
        <f>(#REF!-#REF!)-#REF!</f>
        <v>#REF!</v>
      </c>
      <c r="AL32" s="334" t="e">
        <f>(#REF!-#REF!)-#REF!</f>
        <v>#REF!</v>
      </c>
      <c r="AM32" s="334" t="e">
        <f>(#REF!-#REF!)-#REF!</f>
        <v>#REF!</v>
      </c>
      <c r="AN32" s="334" t="e">
        <f>(#REF!-#REF!)-#REF!</f>
        <v>#REF!</v>
      </c>
      <c r="AO32" s="334" t="e">
        <f>(#REF!-#REF!)-#REF!</f>
        <v>#REF!</v>
      </c>
      <c r="AP32" s="334" t="e">
        <f>(#REF!-#REF!)-#REF!</f>
        <v>#REF!</v>
      </c>
      <c r="AQ32" s="334" t="e">
        <f>(#REF!-#REF!)-#REF!</f>
        <v>#REF!</v>
      </c>
      <c r="AR32" s="334" t="e">
        <f>(#REF!-#REF!)-#REF!</f>
        <v>#REF!</v>
      </c>
      <c r="AS32" s="334" t="e">
        <f>(#REF!-#REF!)-#REF!</f>
        <v>#REF!</v>
      </c>
      <c r="AT32" s="334" t="e">
        <f>(#REF!-#REF!)-#REF!</f>
        <v>#REF!</v>
      </c>
      <c r="AU32" s="334" t="e">
        <f>(#REF!-#REF!)-#REF!</f>
        <v>#REF!</v>
      </c>
      <c r="AV32" s="334" t="e">
        <f>(#REF!-#REF!)-#REF!</f>
        <v>#REF!</v>
      </c>
      <c r="AW32" s="334" t="e">
        <f>(#REF!-#REF!)-#REF!</f>
        <v>#REF!</v>
      </c>
      <c r="AX32" s="334" t="e">
        <f>(#REF!-#REF!)-#REF!</f>
        <v>#REF!</v>
      </c>
      <c r="AY32" s="334" t="e">
        <f>(#REF!-#REF!)-#REF!</f>
        <v>#REF!</v>
      </c>
      <c r="AZ32" s="334" t="e">
        <f>(#REF!-#REF!)-#REF!</f>
        <v>#REF!</v>
      </c>
      <c r="BA32" s="334" t="e">
        <f>(#REF!-#REF!)-#REF!</f>
        <v>#REF!</v>
      </c>
      <c r="BB32" s="334" t="e">
        <f>(#REF!-#REF!)-#REF!</f>
        <v>#REF!</v>
      </c>
      <c r="BC32" s="334" t="e">
        <f>(#REF!-#REF!)-#REF!</f>
        <v>#REF!</v>
      </c>
      <c r="BD32" s="334" t="e">
        <f>(#REF!-#REF!)-#REF!</f>
        <v>#REF!</v>
      </c>
      <c r="BE32" s="334" t="e">
        <f>(#REF!-#REF!)-#REF!</f>
        <v>#REF!</v>
      </c>
    </row>
    <row r="33" spans="1:57" s="328" customFormat="1">
      <c r="A33" s="332" t="s">
        <v>182</v>
      </c>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row>
    <row r="34" spans="1:57" s="328" customFormat="1">
      <c r="A34" s="333" t="s">
        <v>221</v>
      </c>
      <c r="B34" s="334" t="e">
        <f>(#REF!+(#REF!-#REF!)+(#REF!-#REF!)+#REF!)-#REF!</f>
        <v>#REF!</v>
      </c>
      <c r="C34" s="334" t="e">
        <f>(#REF!+(#REF!-#REF!)+(#REF!-#REF!)+#REF!)-#REF!</f>
        <v>#REF!</v>
      </c>
      <c r="D34" s="334" t="e">
        <f>(#REF!+(#REF!-#REF!)+(#REF!-#REF!)+#REF!)-#REF!</f>
        <v>#REF!</v>
      </c>
      <c r="E34" s="334" t="e">
        <f>(#REF!+(#REF!-#REF!)+(#REF!-#REF!)+#REF!)-#REF!</f>
        <v>#REF!</v>
      </c>
      <c r="F34" s="334" t="e">
        <f>(#REF!+(#REF!-#REF!)+(#REF!-#REF!)+#REF!)-#REF!</f>
        <v>#REF!</v>
      </c>
      <c r="G34" s="334" t="e">
        <f>(#REF!+(#REF!-#REF!)+(#REF!-#REF!)+#REF!)-#REF!</f>
        <v>#REF!</v>
      </c>
      <c r="H34" s="334" t="e">
        <f>(#REF!+(#REF!-#REF!)+(#REF!-#REF!)+#REF!)-#REF!</f>
        <v>#REF!</v>
      </c>
      <c r="I34" s="334" t="e">
        <f>(#REF!+(#REF!-#REF!)+(#REF!-#REF!)+#REF!)-#REF!</f>
        <v>#REF!</v>
      </c>
      <c r="J34" s="334" t="e">
        <f>(#REF!+(#REF!-#REF!)+(#REF!-#REF!)+#REF!)-#REF!</f>
        <v>#REF!</v>
      </c>
      <c r="K34" s="334" t="e">
        <f>(#REF!+(#REF!-#REF!)+(#REF!-#REF!)+#REF!)-#REF!</f>
        <v>#REF!</v>
      </c>
      <c r="L34" s="334" t="e">
        <f>(#REF!+(#REF!-#REF!)+(#REF!-#REF!)+#REF!)-#REF!</f>
        <v>#REF!</v>
      </c>
      <c r="M34" s="334" t="e">
        <f>(#REF!+(#REF!-#REF!)+(#REF!-#REF!)+#REF!)-#REF!</f>
        <v>#REF!</v>
      </c>
      <c r="N34" s="334" t="e">
        <f>(#REF!+(#REF!-#REF!)+(#REF!-#REF!)+#REF!)-#REF!</f>
        <v>#REF!</v>
      </c>
      <c r="O34" s="334" t="e">
        <f>(#REF!+(#REF!-#REF!)+(#REF!-#REF!)+#REF!)-#REF!</f>
        <v>#REF!</v>
      </c>
      <c r="P34" s="334" t="e">
        <f>(#REF!+(#REF!-#REF!)+(#REF!-#REF!)+#REF!)-#REF!</f>
        <v>#REF!</v>
      </c>
      <c r="Q34" s="334" t="e">
        <f>(#REF!+(#REF!-#REF!)+(#REF!-#REF!)+#REF!)-#REF!</f>
        <v>#REF!</v>
      </c>
      <c r="R34" s="334" t="e">
        <f>(#REF!+(#REF!-#REF!)+(#REF!-#REF!)+#REF!)-#REF!</f>
        <v>#REF!</v>
      </c>
      <c r="S34" s="334" t="e">
        <f>(#REF!+(#REF!-#REF!)+(#REF!-#REF!)+#REF!)-#REF!</f>
        <v>#REF!</v>
      </c>
      <c r="T34" s="334" t="e">
        <f>(#REF!+(#REF!-#REF!)+(#REF!-#REF!)+#REF!)-#REF!</f>
        <v>#REF!</v>
      </c>
      <c r="U34" s="334" t="e">
        <f>(#REF!+(#REF!-#REF!)+(#REF!-#REF!)+#REF!)-#REF!</f>
        <v>#REF!</v>
      </c>
      <c r="V34" s="334" t="e">
        <f>(#REF!+(#REF!-#REF!)+(#REF!-#REF!)+#REF!)-#REF!</f>
        <v>#REF!</v>
      </c>
      <c r="W34" s="334" t="e">
        <f>(#REF!+(#REF!-#REF!)+(#REF!-#REF!)+#REF!)-#REF!</f>
        <v>#REF!</v>
      </c>
      <c r="X34" s="334" t="e">
        <f>(#REF!+(#REF!-#REF!)+(#REF!-#REF!)+#REF!)-#REF!</f>
        <v>#REF!</v>
      </c>
      <c r="Y34" s="334" t="e">
        <f>(#REF!+(#REF!-#REF!)+(#REF!-#REF!)+#REF!)-#REF!</f>
        <v>#REF!</v>
      </c>
      <c r="Z34" s="334" t="e">
        <f>(#REF!+(#REF!-#REF!)+(#REF!-#REF!)+#REF!)-#REF!</f>
        <v>#REF!</v>
      </c>
      <c r="AA34" s="334" t="e">
        <f>(#REF!+(#REF!-#REF!)+(#REF!-#REF!)+#REF!)-#REF!</f>
        <v>#REF!</v>
      </c>
      <c r="AB34" s="334" t="e">
        <f>(#REF!+(#REF!-#REF!)+(#REF!-#REF!)+#REF!)-#REF!</f>
        <v>#REF!</v>
      </c>
      <c r="AC34" s="334" t="e">
        <f>(#REF!+(#REF!-#REF!)+(#REF!-#REF!)+#REF!)-#REF!</f>
        <v>#REF!</v>
      </c>
      <c r="AD34" s="334" t="e">
        <f>(#REF!+(#REF!-#REF!)+(#REF!-#REF!)+#REF!)-#REF!</f>
        <v>#REF!</v>
      </c>
      <c r="AE34" s="334" t="e">
        <f>(#REF!+(#REF!-#REF!)+(#REF!-#REF!)+#REF!)-#REF!</f>
        <v>#REF!</v>
      </c>
      <c r="AF34" s="334" t="e">
        <f>(#REF!+(#REF!-#REF!)+(#REF!-#REF!)+#REF!)-#REF!</f>
        <v>#REF!</v>
      </c>
      <c r="AG34" s="334" t="e">
        <f>(#REF!+(#REF!-#REF!)+(#REF!-#REF!)+#REF!)-#REF!</f>
        <v>#REF!</v>
      </c>
      <c r="AH34" s="334" t="e">
        <f>(#REF!+(#REF!-#REF!)+(#REF!-#REF!)+#REF!)-#REF!</f>
        <v>#REF!</v>
      </c>
      <c r="AI34" s="334" t="e">
        <f>(#REF!+(#REF!-#REF!)+(#REF!-#REF!)+#REF!)-#REF!</f>
        <v>#REF!</v>
      </c>
      <c r="AJ34" s="334" t="e">
        <f>(#REF!+(#REF!-#REF!)+(#REF!-#REF!)+#REF!)-#REF!</f>
        <v>#REF!</v>
      </c>
      <c r="AK34" s="334" t="e">
        <f>(#REF!+(#REF!-#REF!)+(#REF!-#REF!)+#REF!)-#REF!</f>
        <v>#REF!</v>
      </c>
      <c r="AL34" s="334" t="e">
        <f>(#REF!+(#REF!-#REF!)+(#REF!-#REF!)+#REF!)-#REF!</f>
        <v>#REF!</v>
      </c>
      <c r="AM34" s="334" t="e">
        <f>(#REF!+(#REF!-#REF!)+(#REF!-#REF!)+#REF!)-#REF!</f>
        <v>#REF!</v>
      </c>
      <c r="AN34" s="334" t="e">
        <f>(#REF!+(#REF!-#REF!)+(#REF!-#REF!)+#REF!)-#REF!</f>
        <v>#REF!</v>
      </c>
      <c r="AO34" s="334" t="e">
        <f>(#REF!+(#REF!-#REF!)+(#REF!-#REF!)+#REF!)-#REF!</f>
        <v>#REF!</v>
      </c>
      <c r="AP34" s="334" t="e">
        <f>(#REF!+(#REF!-#REF!)+(#REF!-#REF!)+#REF!)-#REF!</f>
        <v>#REF!</v>
      </c>
      <c r="AQ34" s="334" t="e">
        <f>(#REF!+(#REF!-#REF!)+(#REF!-#REF!)+#REF!)-#REF!</f>
        <v>#REF!</v>
      </c>
      <c r="AR34" s="334" t="e">
        <f>(#REF!+(#REF!-#REF!)+(#REF!-#REF!)+#REF!)-#REF!</f>
        <v>#REF!</v>
      </c>
      <c r="AS34" s="334" t="e">
        <f>(#REF!+(#REF!-#REF!)+(#REF!-#REF!)+#REF!)-#REF!</f>
        <v>#REF!</v>
      </c>
      <c r="AT34" s="334" t="e">
        <f>(#REF!+(#REF!-#REF!)+(#REF!-#REF!)+#REF!)-#REF!</f>
        <v>#REF!</v>
      </c>
      <c r="AU34" s="334" t="e">
        <f>(#REF!+(#REF!-#REF!)+(#REF!-#REF!)+#REF!)-#REF!</f>
        <v>#REF!</v>
      </c>
      <c r="AV34" s="334" t="e">
        <f>(#REF!+(#REF!-#REF!)+(#REF!-#REF!)+#REF!)-#REF!</f>
        <v>#REF!</v>
      </c>
      <c r="AW34" s="334" t="e">
        <f>(#REF!+(#REF!-#REF!)+(#REF!-#REF!)+#REF!)-#REF!</f>
        <v>#REF!</v>
      </c>
      <c r="AX34" s="334" t="e">
        <f>(#REF!+(#REF!-#REF!)+(#REF!-#REF!)+#REF!)-#REF!</f>
        <v>#REF!</v>
      </c>
      <c r="AY34" s="334" t="e">
        <f>(#REF!+(#REF!-#REF!)+(#REF!-#REF!)+#REF!)-#REF!</f>
        <v>#REF!</v>
      </c>
      <c r="AZ34" s="334" t="e">
        <f>(#REF!+(#REF!-#REF!)+(#REF!-#REF!)+#REF!)-#REF!</f>
        <v>#REF!</v>
      </c>
      <c r="BA34" s="334" t="e">
        <f>(#REF!+(#REF!-#REF!)+(#REF!-#REF!)+#REF!)-#REF!</f>
        <v>#REF!</v>
      </c>
      <c r="BB34" s="334" t="e">
        <f>(#REF!+(#REF!-#REF!)+(#REF!-#REF!)+#REF!)-#REF!</f>
        <v>#REF!</v>
      </c>
      <c r="BC34" s="334" t="e">
        <f>(#REF!+(#REF!-#REF!)+(#REF!-#REF!)+#REF!)-#REF!</f>
        <v>#REF!</v>
      </c>
      <c r="BD34" s="334" t="e">
        <f>(#REF!+(#REF!-#REF!)+(#REF!-#REF!)+#REF!)-#REF!</f>
        <v>#REF!</v>
      </c>
      <c r="BE34" s="334" t="e">
        <f>(#REF!+(#REF!-#REF!)+(#REF!-#REF!)+#REF!)-#REF!</f>
        <v>#REF!</v>
      </c>
    </row>
    <row r="35" spans="1:57" s="328" customFormat="1">
      <c r="A35" s="332" t="s">
        <v>182</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row>
    <row r="36" spans="1:57" s="328" customFormat="1">
      <c r="A36" s="333" t="s">
        <v>222</v>
      </c>
      <c r="B36" s="334" t="e">
        <f>(#REF!-#REF!)-#REF!</f>
        <v>#REF!</v>
      </c>
      <c r="C36" s="334" t="e">
        <f>(#REF!-#REF!)-#REF!</f>
        <v>#REF!</v>
      </c>
      <c r="D36" s="334" t="e">
        <f>(#REF!-#REF!)-#REF!</f>
        <v>#REF!</v>
      </c>
      <c r="E36" s="334" t="e">
        <f>(#REF!-#REF!)-#REF!</f>
        <v>#REF!</v>
      </c>
      <c r="F36" s="334" t="e">
        <f>(#REF!-#REF!)-#REF!</f>
        <v>#REF!</v>
      </c>
      <c r="G36" s="334" t="e">
        <f>(#REF!-#REF!)-#REF!</f>
        <v>#REF!</v>
      </c>
      <c r="H36" s="334" t="e">
        <f>(#REF!-#REF!)-#REF!</f>
        <v>#REF!</v>
      </c>
      <c r="I36" s="334" t="e">
        <f>(#REF!-#REF!)-#REF!</f>
        <v>#REF!</v>
      </c>
      <c r="J36" s="334" t="e">
        <f>(#REF!-#REF!)-#REF!</f>
        <v>#REF!</v>
      </c>
      <c r="K36" s="334" t="e">
        <f>(#REF!-#REF!)-#REF!</f>
        <v>#REF!</v>
      </c>
      <c r="L36" s="334" t="e">
        <f>(#REF!-#REF!)-#REF!</f>
        <v>#REF!</v>
      </c>
      <c r="M36" s="334" t="e">
        <f>(#REF!-#REF!)-#REF!</f>
        <v>#REF!</v>
      </c>
      <c r="N36" s="334" t="e">
        <f>(#REF!-#REF!)-#REF!</f>
        <v>#REF!</v>
      </c>
      <c r="O36" s="334" t="e">
        <f>(#REF!-#REF!)-#REF!</f>
        <v>#REF!</v>
      </c>
      <c r="P36" s="334" t="e">
        <f>(#REF!-#REF!)-#REF!</f>
        <v>#REF!</v>
      </c>
      <c r="Q36" s="334" t="e">
        <f>(#REF!-#REF!)-#REF!</f>
        <v>#REF!</v>
      </c>
      <c r="R36" s="334" t="e">
        <f>(#REF!-#REF!)-#REF!</f>
        <v>#REF!</v>
      </c>
      <c r="S36" s="334" t="e">
        <f>(#REF!-#REF!)-#REF!</f>
        <v>#REF!</v>
      </c>
      <c r="T36" s="334" t="e">
        <f>(#REF!-#REF!)-#REF!</f>
        <v>#REF!</v>
      </c>
      <c r="U36" s="334" t="e">
        <f>(#REF!-#REF!)-#REF!</f>
        <v>#REF!</v>
      </c>
      <c r="V36" s="334" t="e">
        <f>(#REF!-#REF!)-#REF!</f>
        <v>#REF!</v>
      </c>
      <c r="W36" s="334" t="e">
        <f>(#REF!-#REF!)-#REF!</f>
        <v>#REF!</v>
      </c>
      <c r="X36" s="334" t="e">
        <f>(#REF!-#REF!)-#REF!</f>
        <v>#REF!</v>
      </c>
      <c r="Y36" s="334" t="e">
        <f>(#REF!-#REF!)-#REF!</f>
        <v>#REF!</v>
      </c>
      <c r="Z36" s="334" t="e">
        <f>(#REF!-#REF!)-#REF!</f>
        <v>#REF!</v>
      </c>
      <c r="AA36" s="334" t="e">
        <f>(#REF!-#REF!)-#REF!</f>
        <v>#REF!</v>
      </c>
      <c r="AB36" s="334" t="e">
        <f>(#REF!-#REF!)-#REF!</f>
        <v>#REF!</v>
      </c>
      <c r="AC36" s="334" t="e">
        <f>(#REF!-#REF!)-#REF!</f>
        <v>#REF!</v>
      </c>
      <c r="AD36" s="334" t="e">
        <f>(#REF!-#REF!)-#REF!</f>
        <v>#REF!</v>
      </c>
      <c r="AE36" s="334" t="e">
        <f>(#REF!-#REF!)-#REF!</f>
        <v>#REF!</v>
      </c>
      <c r="AF36" s="334" t="e">
        <f>(#REF!-#REF!)-#REF!</f>
        <v>#REF!</v>
      </c>
      <c r="AG36" s="334" t="e">
        <f>(#REF!-#REF!)-#REF!</f>
        <v>#REF!</v>
      </c>
      <c r="AH36" s="334" t="e">
        <f>(#REF!-#REF!)-#REF!</f>
        <v>#REF!</v>
      </c>
      <c r="AI36" s="334" t="e">
        <f>(#REF!-#REF!)-#REF!</f>
        <v>#REF!</v>
      </c>
      <c r="AJ36" s="334" t="e">
        <f>(#REF!-#REF!)-#REF!</f>
        <v>#REF!</v>
      </c>
      <c r="AK36" s="334" t="e">
        <f>(#REF!-#REF!)-#REF!</f>
        <v>#REF!</v>
      </c>
      <c r="AL36" s="334" t="e">
        <f>(#REF!-#REF!)-#REF!</f>
        <v>#REF!</v>
      </c>
      <c r="AM36" s="334" t="e">
        <f>(#REF!-#REF!)-#REF!</f>
        <v>#REF!</v>
      </c>
      <c r="AN36" s="334" t="e">
        <f>(#REF!-#REF!)-#REF!</f>
        <v>#REF!</v>
      </c>
      <c r="AO36" s="334" t="e">
        <f>(#REF!-#REF!)-#REF!</f>
        <v>#REF!</v>
      </c>
      <c r="AP36" s="334" t="e">
        <f>(#REF!-#REF!)-#REF!</f>
        <v>#REF!</v>
      </c>
      <c r="AQ36" s="334" t="e">
        <f>(#REF!-#REF!)-#REF!</f>
        <v>#REF!</v>
      </c>
      <c r="AR36" s="334" t="e">
        <f>(#REF!-#REF!)-#REF!</f>
        <v>#REF!</v>
      </c>
      <c r="AS36" s="334" t="e">
        <f>(#REF!-#REF!)-#REF!</f>
        <v>#REF!</v>
      </c>
      <c r="AT36" s="334" t="e">
        <f>(#REF!-#REF!)-#REF!</f>
        <v>#REF!</v>
      </c>
      <c r="AU36" s="334" t="e">
        <f>(#REF!-#REF!)-#REF!</f>
        <v>#REF!</v>
      </c>
      <c r="AV36" s="334" t="e">
        <f>(#REF!-#REF!)-#REF!</f>
        <v>#REF!</v>
      </c>
      <c r="AW36" s="334" t="e">
        <f>(#REF!-#REF!)-#REF!</f>
        <v>#REF!</v>
      </c>
      <c r="AX36" s="334" t="e">
        <f>(#REF!-#REF!)-#REF!</f>
        <v>#REF!</v>
      </c>
      <c r="AY36" s="334" t="e">
        <f>(#REF!-#REF!)-#REF!</f>
        <v>#REF!</v>
      </c>
      <c r="AZ36" s="334" t="e">
        <f>(#REF!-#REF!)-#REF!</f>
        <v>#REF!</v>
      </c>
      <c r="BA36" s="334" t="e">
        <f>(#REF!-#REF!)-#REF!</f>
        <v>#REF!</v>
      </c>
      <c r="BB36" s="334" t="e">
        <f>(#REF!-#REF!)-#REF!</f>
        <v>#REF!</v>
      </c>
      <c r="BC36" s="334" t="e">
        <f>(#REF!-#REF!)-#REF!</f>
        <v>#REF!</v>
      </c>
      <c r="BD36" s="334" t="e">
        <f>(#REF!-#REF!)-#REF!</f>
        <v>#REF!</v>
      </c>
      <c r="BE36" s="334" t="e">
        <f>(#REF!-#REF!)-#REF!</f>
        <v>#REF!</v>
      </c>
    </row>
    <row r="37" spans="1:57" s="328" customFormat="1">
      <c r="A37" s="332" t="s">
        <v>182</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row>
    <row r="38" spans="1:57" s="328" customFormat="1">
      <c r="A38" s="333" t="s">
        <v>223</v>
      </c>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row>
    <row r="39" spans="1:57" s="328" customFormat="1">
      <c r="A39" s="332" t="s">
        <v>150</v>
      </c>
      <c r="B39" s="331" t="e">
        <f>SUM(#REF!)-#REF!</f>
        <v>#REF!</v>
      </c>
      <c r="C39" s="331" t="e">
        <f>SUM(#REF!)-#REF!</f>
        <v>#REF!</v>
      </c>
      <c r="D39" s="331" t="e">
        <f>SUM(#REF!)-#REF!</f>
        <v>#REF!</v>
      </c>
      <c r="E39" s="331" t="e">
        <f>SUM(#REF!)-#REF!</f>
        <v>#REF!</v>
      </c>
      <c r="F39" s="331" t="e">
        <f>SUM(#REF!)-#REF!</f>
        <v>#REF!</v>
      </c>
      <c r="G39" s="331" t="e">
        <f>SUM(#REF!)-#REF!</f>
        <v>#REF!</v>
      </c>
      <c r="H39" s="331" t="e">
        <f>SUM(#REF!)-#REF!</f>
        <v>#REF!</v>
      </c>
      <c r="I39" s="331" t="e">
        <f>SUM(#REF!)-#REF!</f>
        <v>#REF!</v>
      </c>
      <c r="J39" s="331" t="e">
        <f>SUM(#REF!)-#REF!</f>
        <v>#REF!</v>
      </c>
      <c r="K39" s="331" t="e">
        <f>SUM(#REF!)-#REF!</f>
        <v>#REF!</v>
      </c>
      <c r="L39" s="331" t="e">
        <f>SUM(#REF!)-#REF!</f>
        <v>#REF!</v>
      </c>
      <c r="M39" s="331" t="e">
        <f>SUM(#REF!)-#REF!</f>
        <v>#REF!</v>
      </c>
      <c r="N39" s="331" t="e">
        <f>SUM(#REF!)-#REF!</f>
        <v>#REF!</v>
      </c>
      <c r="O39" s="331" t="e">
        <f>SUM(#REF!)-#REF!</f>
        <v>#REF!</v>
      </c>
      <c r="P39" s="331" t="e">
        <f>SUM(#REF!)-#REF!</f>
        <v>#REF!</v>
      </c>
      <c r="Q39" s="331" t="e">
        <f>SUM(#REF!)-#REF!</f>
        <v>#REF!</v>
      </c>
      <c r="R39" s="331" t="e">
        <f>SUM(#REF!)-#REF!</f>
        <v>#REF!</v>
      </c>
      <c r="S39" s="331" t="e">
        <f>SUM(#REF!)-#REF!</f>
        <v>#REF!</v>
      </c>
      <c r="T39" s="331" t="e">
        <f>SUM(#REF!)-#REF!</f>
        <v>#REF!</v>
      </c>
      <c r="U39" s="331" t="e">
        <f>SUM(#REF!)-#REF!</f>
        <v>#REF!</v>
      </c>
      <c r="V39" s="331" t="e">
        <f>SUM(#REF!)-#REF!</f>
        <v>#REF!</v>
      </c>
      <c r="W39" s="331" t="e">
        <f>SUM(#REF!)-#REF!</f>
        <v>#REF!</v>
      </c>
      <c r="X39" s="331" t="e">
        <f>SUM(#REF!)-#REF!</f>
        <v>#REF!</v>
      </c>
      <c r="Y39" s="331" t="e">
        <f>SUM(#REF!)-#REF!</f>
        <v>#REF!</v>
      </c>
      <c r="Z39" s="331" t="e">
        <f>SUM(#REF!)-#REF!</f>
        <v>#REF!</v>
      </c>
      <c r="AA39" s="331" t="e">
        <f>SUM(#REF!)-#REF!</f>
        <v>#REF!</v>
      </c>
      <c r="AB39" s="331" t="e">
        <f>SUM(#REF!)-#REF!</f>
        <v>#REF!</v>
      </c>
      <c r="AC39" s="331" t="e">
        <f>SUM(#REF!)-#REF!</f>
        <v>#REF!</v>
      </c>
      <c r="AD39" s="331" t="e">
        <f>SUM(#REF!)-#REF!</f>
        <v>#REF!</v>
      </c>
      <c r="AE39" s="331" t="e">
        <f>SUM(#REF!)-#REF!</f>
        <v>#REF!</v>
      </c>
      <c r="AF39" s="331" t="e">
        <f>SUM(#REF!)-#REF!</f>
        <v>#REF!</v>
      </c>
      <c r="AG39" s="331" t="e">
        <f>SUM(#REF!)-#REF!</f>
        <v>#REF!</v>
      </c>
      <c r="AH39" s="331" t="e">
        <f>SUM(#REF!)-#REF!</f>
        <v>#REF!</v>
      </c>
      <c r="AI39" s="331" t="e">
        <f>SUM(#REF!)-#REF!</f>
        <v>#REF!</v>
      </c>
      <c r="AJ39" s="331" t="e">
        <f>SUM(#REF!)-#REF!</f>
        <v>#REF!</v>
      </c>
      <c r="AK39" s="331" t="e">
        <f>SUM(#REF!)-#REF!</f>
        <v>#REF!</v>
      </c>
      <c r="AL39" s="331" t="e">
        <f>SUM(#REF!)-#REF!</f>
        <v>#REF!</v>
      </c>
      <c r="AM39" s="331" t="e">
        <f>SUM(#REF!)-#REF!</f>
        <v>#REF!</v>
      </c>
      <c r="AN39" s="331" t="e">
        <f>SUM(#REF!)-#REF!</f>
        <v>#REF!</v>
      </c>
      <c r="AO39" s="331" t="e">
        <f>SUM(#REF!)-#REF!</f>
        <v>#REF!</v>
      </c>
      <c r="AP39" s="331" t="e">
        <f>SUM(#REF!)-#REF!</f>
        <v>#REF!</v>
      </c>
      <c r="AQ39" s="331" t="e">
        <f>SUM(#REF!)-#REF!</f>
        <v>#REF!</v>
      </c>
      <c r="AR39" s="331" t="e">
        <f>SUM(#REF!)-#REF!</f>
        <v>#REF!</v>
      </c>
      <c r="AS39" s="331" t="e">
        <f>SUM(#REF!)-#REF!</f>
        <v>#REF!</v>
      </c>
      <c r="AT39" s="331" t="e">
        <f>SUM(#REF!)-#REF!</f>
        <v>#REF!</v>
      </c>
      <c r="AU39" s="331" t="e">
        <f>SUM(#REF!)-#REF!</f>
        <v>#REF!</v>
      </c>
      <c r="AV39" s="331" t="e">
        <f>SUM(#REF!)-#REF!</f>
        <v>#REF!</v>
      </c>
      <c r="AW39" s="331" t="e">
        <f>SUM(#REF!)-#REF!</f>
        <v>#REF!</v>
      </c>
      <c r="AX39" s="331" t="e">
        <f>SUM(#REF!)-#REF!</f>
        <v>#REF!</v>
      </c>
      <c r="AY39" s="331" t="e">
        <f>SUM(#REF!)-#REF!</f>
        <v>#REF!</v>
      </c>
      <c r="AZ39" s="331" t="e">
        <f>SUM(#REF!)-#REF!</f>
        <v>#REF!</v>
      </c>
      <c r="BA39" s="331" t="e">
        <f>SUM(#REF!)-#REF!</f>
        <v>#REF!</v>
      </c>
      <c r="BB39" s="331" t="e">
        <f>SUM(#REF!)-#REF!</f>
        <v>#REF!</v>
      </c>
      <c r="BC39" s="331" t="e">
        <f>SUM(#REF!)-#REF!</f>
        <v>#REF!</v>
      </c>
      <c r="BD39" s="331" t="e">
        <f>SUM(#REF!)-#REF!</f>
        <v>#REF!</v>
      </c>
      <c r="BE39" s="331" t="e">
        <f>SUM(#REF!)-#REF!</f>
        <v>#REF!</v>
      </c>
    </row>
    <row r="40" spans="1:57" s="328" customFormat="1">
      <c r="A40" s="329" t="s">
        <v>154</v>
      </c>
      <c r="B40" s="330" t="e">
        <f>SUM(#REF!)-#REF!</f>
        <v>#REF!</v>
      </c>
      <c r="C40" s="330" t="e">
        <f>SUM(#REF!)-#REF!</f>
        <v>#REF!</v>
      </c>
      <c r="D40" s="330" t="e">
        <f>SUM(#REF!)-#REF!</f>
        <v>#REF!</v>
      </c>
      <c r="E40" s="330" t="e">
        <f>SUM(#REF!)-#REF!</f>
        <v>#REF!</v>
      </c>
      <c r="F40" s="330" t="e">
        <f>SUM(#REF!)-#REF!</f>
        <v>#REF!</v>
      </c>
      <c r="G40" s="330" t="e">
        <f>SUM(#REF!)-#REF!</f>
        <v>#REF!</v>
      </c>
      <c r="H40" s="330" t="e">
        <f>SUM(#REF!)-#REF!</f>
        <v>#REF!</v>
      </c>
      <c r="I40" s="330" t="e">
        <f>SUM(#REF!)-#REF!</f>
        <v>#REF!</v>
      </c>
      <c r="J40" s="330" t="e">
        <f>SUM(#REF!)-#REF!</f>
        <v>#REF!</v>
      </c>
      <c r="K40" s="330" t="e">
        <f>SUM(#REF!)-#REF!</f>
        <v>#REF!</v>
      </c>
      <c r="L40" s="330" t="e">
        <f>SUM(#REF!)-#REF!</f>
        <v>#REF!</v>
      </c>
      <c r="M40" s="330" t="e">
        <f>SUM(#REF!)-#REF!</f>
        <v>#REF!</v>
      </c>
      <c r="N40" s="330" t="e">
        <f>SUM(#REF!)-#REF!</f>
        <v>#REF!</v>
      </c>
      <c r="O40" s="330" t="e">
        <f>SUM(#REF!)-#REF!</f>
        <v>#REF!</v>
      </c>
      <c r="P40" s="330" t="e">
        <f>SUM(#REF!)-#REF!</f>
        <v>#REF!</v>
      </c>
      <c r="Q40" s="330" t="e">
        <f>SUM(#REF!)-#REF!</f>
        <v>#REF!</v>
      </c>
      <c r="R40" s="330" t="e">
        <f>SUM(#REF!)-#REF!</f>
        <v>#REF!</v>
      </c>
      <c r="S40" s="330" t="e">
        <f>SUM(#REF!)-#REF!</f>
        <v>#REF!</v>
      </c>
      <c r="T40" s="330" t="e">
        <f>SUM(#REF!)-#REF!</f>
        <v>#REF!</v>
      </c>
      <c r="U40" s="330" t="e">
        <f>SUM(#REF!)-#REF!</f>
        <v>#REF!</v>
      </c>
      <c r="V40" s="330" t="e">
        <f>SUM(#REF!)-#REF!</f>
        <v>#REF!</v>
      </c>
      <c r="W40" s="330" t="e">
        <f>SUM(#REF!)-#REF!</f>
        <v>#REF!</v>
      </c>
      <c r="X40" s="330" t="e">
        <f>SUM(#REF!)-#REF!</f>
        <v>#REF!</v>
      </c>
      <c r="Y40" s="330" t="e">
        <f>SUM(#REF!)-#REF!</f>
        <v>#REF!</v>
      </c>
      <c r="Z40" s="330" t="e">
        <f>SUM(#REF!)-#REF!</f>
        <v>#REF!</v>
      </c>
      <c r="AA40" s="330" t="e">
        <f>SUM(#REF!)-#REF!</f>
        <v>#REF!</v>
      </c>
      <c r="AB40" s="330" t="e">
        <f>SUM(#REF!)-#REF!</f>
        <v>#REF!</v>
      </c>
      <c r="AC40" s="330" t="e">
        <f>SUM(#REF!)-#REF!</f>
        <v>#REF!</v>
      </c>
      <c r="AD40" s="330" t="e">
        <f>SUM(#REF!)-#REF!</f>
        <v>#REF!</v>
      </c>
      <c r="AE40" s="330" t="e">
        <f>SUM(#REF!)-#REF!</f>
        <v>#REF!</v>
      </c>
      <c r="AF40" s="330" t="e">
        <f>SUM(#REF!)-#REF!</f>
        <v>#REF!</v>
      </c>
      <c r="AG40" s="330" t="e">
        <f>SUM(#REF!)-#REF!</f>
        <v>#REF!</v>
      </c>
      <c r="AH40" s="330" t="e">
        <f>SUM(#REF!)-#REF!</f>
        <v>#REF!</v>
      </c>
      <c r="AI40" s="330" t="e">
        <f>SUM(#REF!)-#REF!</f>
        <v>#REF!</v>
      </c>
      <c r="AJ40" s="330" t="e">
        <f>SUM(#REF!)-#REF!</f>
        <v>#REF!</v>
      </c>
      <c r="AK40" s="330" t="e">
        <f>SUM(#REF!)-#REF!</f>
        <v>#REF!</v>
      </c>
      <c r="AL40" s="330" t="e">
        <f>SUM(#REF!)-#REF!</f>
        <v>#REF!</v>
      </c>
      <c r="AM40" s="330" t="e">
        <f>SUM(#REF!)-#REF!</f>
        <v>#REF!</v>
      </c>
      <c r="AN40" s="330" t="e">
        <f>SUM(#REF!)-#REF!</f>
        <v>#REF!</v>
      </c>
      <c r="AO40" s="330" t="e">
        <f>SUM(#REF!)-#REF!</f>
        <v>#REF!</v>
      </c>
      <c r="AP40" s="330" t="e">
        <f>SUM(#REF!)-#REF!</f>
        <v>#REF!</v>
      </c>
      <c r="AQ40" s="330" t="e">
        <f>SUM(#REF!)-#REF!</f>
        <v>#REF!</v>
      </c>
      <c r="AR40" s="330" t="e">
        <f>SUM(#REF!)-#REF!</f>
        <v>#REF!</v>
      </c>
      <c r="AS40" s="330" t="e">
        <f>SUM(#REF!)-#REF!</f>
        <v>#REF!</v>
      </c>
      <c r="AT40" s="330" t="e">
        <f>SUM(#REF!)-#REF!</f>
        <v>#REF!</v>
      </c>
      <c r="AU40" s="330" t="e">
        <f>SUM(#REF!)-#REF!</f>
        <v>#REF!</v>
      </c>
      <c r="AV40" s="330" t="e">
        <f>SUM(#REF!)-#REF!</f>
        <v>#REF!</v>
      </c>
      <c r="AW40" s="330" t="e">
        <f>SUM(#REF!)-#REF!</f>
        <v>#REF!</v>
      </c>
      <c r="AX40" s="330" t="e">
        <f>SUM(#REF!)-#REF!</f>
        <v>#REF!</v>
      </c>
      <c r="AY40" s="330" t="e">
        <f>SUM(#REF!)-#REF!</f>
        <v>#REF!</v>
      </c>
      <c r="AZ40" s="330" t="e">
        <f>SUM(#REF!)-#REF!</f>
        <v>#REF!</v>
      </c>
      <c r="BA40" s="330" t="e">
        <f>SUM(#REF!)-#REF!</f>
        <v>#REF!</v>
      </c>
      <c r="BB40" s="330" t="e">
        <f>SUM(#REF!)-#REF!</f>
        <v>#REF!</v>
      </c>
      <c r="BC40" s="330" t="e">
        <f>SUM(#REF!)-#REF!</f>
        <v>#REF!</v>
      </c>
      <c r="BD40" s="330" t="e">
        <f>SUM(#REF!)-#REF!</f>
        <v>#REF!</v>
      </c>
      <c r="BE40" s="330" t="e">
        <f>SUM(#REF!)-#REF!</f>
        <v>#REF!</v>
      </c>
    </row>
    <row r="41" spans="1:57" s="328" customFormat="1">
      <c r="A41" s="332" t="s">
        <v>182</v>
      </c>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row>
    <row r="42" spans="1:57" s="328" customFormat="1">
      <c r="A42" s="333" t="s">
        <v>224</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row>
    <row r="43" spans="1:57" s="328" customFormat="1">
      <c r="A43" s="329" t="s">
        <v>150</v>
      </c>
      <c r="B43" s="330" t="e">
        <f>SUM(#REF!)-#REF!</f>
        <v>#REF!</v>
      </c>
      <c r="C43" s="330" t="e">
        <f>SUM(#REF!)-#REF!</f>
        <v>#REF!</v>
      </c>
      <c r="D43" s="330" t="e">
        <f>SUM(#REF!)-#REF!</f>
        <v>#REF!</v>
      </c>
      <c r="E43" s="330" t="e">
        <f>SUM(#REF!)-#REF!</f>
        <v>#REF!</v>
      </c>
      <c r="F43" s="330" t="e">
        <f>SUM(#REF!)-#REF!</f>
        <v>#REF!</v>
      </c>
      <c r="G43" s="330" t="e">
        <f>SUM(#REF!)-#REF!</f>
        <v>#REF!</v>
      </c>
      <c r="H43" s="330" t="e">
        <f>SUM(#REF!)-#REF!</f>
        <v>#REF!</v>
      </c>
      <c r="I43" s="330" t="e">
        <f>SUM(#REF!)-#REF!</f>
        <v>#REF!</v>
      </c>
      <c r="J43" s="330" t="e">
        <f>SUM(#REF!)-#REF!</f>
        <v>#REF!</v>
      </c>
      <c r="K43" s="330" t="e">
        <f>SUM(#REF!)-#REF!</f>
        <v>#REF!</v>
      </c>
      <c r="L43" s="330" t="e">
        <f>SUM(#REF!)-#REF!</f>
        <v>#REF!</v>
      </c>
      <c r="M43" s="330" t="e">
        <f>SUM(#REF!)-#REF!</f>
        <v>#REF!</v>
      </c>
      <c r="N43" s="330" t="e">
        <f>SUM(#REF!)-#REF!</f>
        <v>#REF!</v>
      </c>
      <c r="O43" s="330" t="e">
        <f>SUM(#REF!)-#REF!</f>
        <v>#REF!</v>
      </c>
      <c r="P43" s="330" t="e">
        <f>SUM(#REF!)-#REF!</f>
        <v>#REF!</v>
      </c>
      <c r="Q43" s="330" t="e">
        <f>SUM(#REF!)-#REF!</f>
        <v>#REF!</v>
      </c>
      <c r="R43" s="330" t="e">
        <f>SUM(#REF!)-#REF!</f>
        <v>#REF!</v>
      </c>
      <c r="S43" s="330" t="e">
        <f>SUM(#REF!)-#REF!</f>
        <v>#REF!</v>
      </c>
      <c r="T43" s="330" t="e">
        <f>SUM(#REF!)-#REF!</f>
        <v>#REF!</v>
      </c>
      <c r="U43" s="330" t="e">
        <f>SUM(#REF!)-#REF!</f>
        <v>#REF!</v>
      </c>
      <c r="V43" s="330" t="e">
        <f>SUM(#REF!)-#REF!</f>
        <v>#REF!</v>
      </c>
      <c r="W43" s="330" t="e">
        <f>SUM(#REF!)-#REF!</f>
        <v>#REF!</v>
      </c>
      <c r="X43" s="330" t="e">
        <f>SUM(#REF!)-#REF!</f>
        <v>#REF!</v>
      </c>
      <c r="Y43" s="330" t="e">
        <f>SUM(#REF!)-#REF!</f>
        <v>#REF!</v>
      </c>
      <c r="Z43" s="330" t="e">
        <f>SUM(#REF!)-#REF!</f>
        <v>#REF!</v>
      </c>
      <c r="AA43" s="330" t="e">
        <f>SUM(#REF!)-#REF!</f>
        <v>#REF!</v>
      </c>
      <c r="AB43" s="330" t="e">
        <f>SUM(#REF!)-#REF!</f>
        <v>#REF!</v>
      </c>
      <c r="AC43" s="330" t="e">
        <f>SUM(#REF!)-#REF!</f>
        <v>#REF!</v>
      </c>
      <c r="AD43" s="330" t="e">
        <f>SUM(#REF!)-#REF!</f>
        <v>#REF!</v>
      </c>
      <c r="AE43" s="330" t="e">
        <f>SUM(#REF!)-#REF!</f>
        <v>#REF!</v>
      </c>
      <c r="AF43" s="330" t="e">
        <f>SUM(#REF!)-#REF!</f>
        <v>#REF!</v>
      </c>
      <c r="AG43" s="330" t="e">
        <f>SUM(#REF!)-#REF!</f>
        <v>#REF!</v>
      </c>
      <c r="AH43" s="330" t="e">
        <f>SUM(#REF!)-#REF!</f>
        <v>#REF!</v>
      </c>
      <c r="AI43" s="330" t="e">
        <f>SUM(#REF!)-#REF!</f>
        <v>#REF!</v>
      </c>
      <c r="AJ43" s="330" t="e">
        <f>SUM(#REF!)-#REF!</f>
        <v>#REF!</v>
      </c>
      <c r="AK43" s="330" t="e">
        <f>SUM(#REF!)-#REF!</f>
        <v>#REF!</v>
      </c>
      <c r="AL43" s="330" t="e">
        <f>SUM(#REF!)-#REF!</f>
        <v>#REF!</v>
      </c>
      <c r="AM43" s="330" t="e">
        <f>SUM(#REF!)-#REF!</f>
        <v>#REF!</v>
      </c>
      <c r="AN43" s="330" t="e">
        <f>SUM(#REF!)-#REF!</f>
        <v>#REF!</v>
      </c>
      <c r="AO43" s="330" t="e">
        <f>SUM(#REF!)-#REF!</f>
        <v>#REF!</v>
      </c>
      <c r="AP43" s="330" t="e">
        <f>SUM(#REF!)-#REF!</f>
        <v>#REF!</v>
      </c>
      <c r="AQ43" s="330" t="e">
        <f>SUM(#REF!)-#REF!</f>
        <v>#REF!</v>
      </c>
      <c r="AR43" s="330" t="e">
        <f>SUM(#REF!)-#REF!</f>
        <v>#REF!</v>
      </c>
      <c r="AS43" s="330" t="e">
        <f>SUM(#REF!)-#REF!</f>
        <v>#REF!</v>
      </c>
      <c r="AT43" s="330" t="e">
        <f>SUM(#REF!)-#REF!</f>
        <v>#REF!</v>
      </c>
      <c r="AU43" s="330" t="e">
        <f>SUM(#REF!)-#REF!</f>
        <v>#REF!</v>
      </c>
      <c r="AV43" s="330" t="e">
        <f>SUM(#REF!)-#REF!</f>
        <v>#REF!</v>
      </c>
      <c r="AW43" s="330" t="e">
        <f>SUM(#REF!)-#REF!</f>
        <v>#REF!</v>
      </c>
      <c r="AX43" s="330" t="e">
        <f>SUM(#REF!)-#REF!</f>
        <v>#REF!</v>
      </c>
      <c r="AY43" s="330" t="e">
        <f>SUM(#REF!)-#REF!</f>
        <v>#REF!</v>
      </c>
      <c r="AZ43" s="330" t="e">
        <f>SUM(#REF!)-#REF!</f>
        <v>#REF!</v>
      </c>
      <c r="BA43" s="330" t="e">
        <f>SUM(#REF!)-#REF!</f>
        <v>#REF!</v>
      </c>
      <c r="BB43" s="330" t="e">
        <f>SUM(#REF!)-#REF!</f>
        <v>#REF!</v>
      </c>
      <c r="BC43" s="330" t="e">
        <f>SUM(#REF!)-#REF!</f>
        <v>#REF!</v>
      </c>
      <c r="BD43" s="330" t="e">
        <f>SUM(#REF!)-#REF!</f>
        <v>#REF!</v>
      </c>
      <c r="BE43" s="330" t="e">
        <f>SUM(#REF!)-#REF!</f>
        <v>#REF!</v>
      </c>
    </row>
    <row r="44" spans="1:57" s="328" customFormat="1">
      <c r="A44" s="329" t="s">
        <v>154</v>
      </c>
      <c r="B44" s="330" t="e">
        <f>SUM(#REF!)-#REF!</f>
        <v>#REF!</v>
      </c>
      <c r="C44" s="330" t="e">
        <f>SUM(#REF!)-#REF!</f>
        <v>#REF!</v>
      </c>
      <c r="D44" s="330" t="e">
        <f>SUM(#REF!)-#REF!</f>
        <v>#REF!</v>
      </c>
      <c r="E44" s="330" t="e">
        <f>SUM(#REF!)-#REF!</f>
        <v>#REF!</v>
      </c>
      <c r="F44" s="330" t="e">
        <f>SUM(#REF!)-#REF!</f>
        <v>#REF!</v>
      </c>
      <c r="G44" s="330" t="e">
        <f>SUM(#REF!)-#REF!</f>
        <v>#REF!</v>
      </c>
      <c r="H44" s="330" t="e">
        <f>SUM(#REF!)-#REF!</f>
        <v>#REF!</v>
      </c>
      <c r="I44" s="330" t="e">
        <f>SUM(#REF!)-#REF!</f>
        <v>#REF!</v>
      </c>
      <c r="J44" s="330" t="e">
        <f>SUM(#REF!)-#REF!</f>
        <v>#REF!</v>
      </c>
      <c r="K44" s="330" t="e">
        <f>SUM(#REF!)-#REF!</f>
        <v>#REF!</v>
      </c>
      <c r="L44" s="330" t="e">
        <f>SUM(#REF!)-#REF!</f>
        <v>#REF!</v>
      </c>
      <c r="M44" s="330" t="e">
        <f>SUM(#REF!)-#REF!</f>
        <v>#REF!</v>
      </c>
      <c r="N44" s="330" t="e">
        <f>SUM(#REF!)-#REF!</f>
        <v>#REF!</v>
      </c>
      <c r="O44" s="330" t="e">
        <f>SUM(#REF!)-#REF!</f>
        <v>#REF!</v>
      </c>
      <c r="P44" s="330" t="e">
        <f>SUM(#REF!)-#REF!</f>
        <v>#REF!</v>
      </c>
      <c r="Q44" s="330" t="e">
        <f>SUM(#REF!)-#REF!</f>
        <v>#REF!</v>
      </c>
      <c r="R44" s="330" t="e">
        <f>SUM(#REF!)-#REF!</f>
        <v>#REF!</v>
      </c>
      <c r="S44" s="330" t="e">
        <f>SUM(#REF!)-#REF!</f>
        <v>#REF!</v>
      </c>
      <c r="T44" s="330" t="e">
        <f>SUM(#REF!)-#REF!</f>
        <v>#REF!</v>
      </c>
      <c r="U44" s="330" t="e">
        <f>SUM(#REF!)-#REF!</f>
        <v>#REF!</v>
      </c>
      <c r="V44" s="330" t="e">
        <f>SUM(#REF!)-#REF!</f>
        <v>#REF!</v>
      </c>
      <c r="W44" s="330" t="e">
        <f>SUM(#REF!)-#REF!</f>
        <v>#REF!</v>
      </c>
      <c r="X44" s="330" t="e">
        <f>SUM(#REF!)-#REF!</f>
        <v>#REF!</v>
      </c>
      <c r="Y44" s="330" t="e">
        <f>SUM(#REF!)-#REF!</f>
        <v>#REF!</v>
      </c>
      <c r="Z44" s="330" t="e">
        <f>SUM(#REF!)-#REF!</f>
        <v>#REF!</v>
      </c>
      <c r="AA44" s="330" t="e">
        <f>SUM(#REF!)-#REF!</f>
        <v>#REF!</v>
      </c>
      <c r="AB44" s="330" t="e">
        <f>SUM(#REF!)-#REF!</f>
        <v>#REF!</v>
      </c>
      <c r="AC44" s="330" t="e">
        <f>SUM(#REF!)-#REF!</f>
        <v>#REF!</v>
      </c>
      <c r="AD44" s="330" t="e">
        <f>SUM(#REF!)-#REF!</f>
        <v>#REF!</v>
      </c>
      <c r="AE44" s="330" t="e">
        <f>SUM(#REF!)-#REF!</f>
        <v>#REF!</v>
      </c>
      <c r="AF44" s="330" t="e">
        <f>SUM(#REF!)-#REF!</f>
        <v>#REF!</v>
      </c>
      <c r="AG44" s="330" t="e">
        <f>SUM(#REF!)-#REF!</f>
        <v>#REF!</v>
      </c>
      <c r="AH44" s="330" t="e">
        <f>SUM(#REF!)-#REF!</f>
        <v>#REF!</v>
      </c>
      <c r="AI44" s="330" t="e">
        <f>SUM(#REF!)-#REF!</f>
        <v>#REF!</v>
      </c>
      <c r="AJ44" s="330" t="e">
        <f>SUM(#REF!)-#REF!</f>
        <v>#REF!</v>
      </c>
      <c r="AK44" s="330" t="e">
        <f>SUM(#REF!)-#REF!</f>
        <v>#REF!</v>
      </c>
      <c r="AL44" s="330" t="e">
        <f>SUM(#REF!)-#REF!</f>
        <v>#REF!</v>
      </c>
      <c r="AM44" s="330" t="e">
        <f>SUM(#REF!)-#REF!</f>
        <v>#REF!</v>
      </c>
      <c r="AN44" s="330" t="e">
        <f>SUM(#REF!)-#REF!</f>
        <v>#REF!</v>
      </c>
      <c r="AO44" s="330" t="e">
        <f>SUM(#REF!)-#REF!</f>
        <v>#REF!</v>
      </c>
      <c r="AP44" s="330" t="e">
        <f>SUM(#REF!)-#REF!</f>
        <v>#REF!</v>
      </c>
      <c r="AQ44" s="330" t="e">
        <f>SUM(#REF!)-#REF!</f>
        <v>#REF!</v>
      </c>
      <c r="AR44" s="330" t="e">
        <f>SUM(#REF!)-#REF!</f>
        <v>#REF!</v>
      </c>
      <c r="AS44" s="330" t="e">
        <f>SUM(#REF!)-#REF!</f>
        <v>#REF!</v>
      </c>
      <c r="AT44" s="330" t="e">
        <f>SUM(#REF!)-#REF!</f>
        <v>#REF!</v>
      </c>
      <c r="AU44" s="330" t="e">
        <f>SUM(#REF!)-#REF!</f>
        <v>#REF!</v>
      </c>
      <c r="AV44" s="330" t="e">
        <f>SUM(#REF!)-#REF!</f>
        <v>#REF!</v>
      </c>
      <c r="AW44" s="330" t="e">
        <f>SUM(#REF!)-#REF!</f>
        <v>#REF!</v>
      </c>
      <c r="AX44" s="330" t="e">
        <f>SUM(#REF!)-#REF!</f>
        <v>#REF!</v>
      </c>
      <c r="AY44" s="330" t="e">
        <f>SUM(#REF!)-#REF!</f>
        <v>#REF!</v>
      </c>
      <c r="AZ44" s="330" t="e">
        <f>SUM(#REF!)-#REF!</f>
        <v>#REF!</v>
      </c>
      <c r="BA44" s="330" t="e">
        <f>SUM(#REF!)-#REF!</f>
        <v>#REF!</v>
      </c>
      <c r="BB44" s="330" t="e">
        <f>SUM(#REF!)-#REF!</f>
        <v>#REF!</v>
      </c>
      <c r="BC44" s="330" t="e">
        <f>SUM(#REF!)-#REF!</f>
        <v>#REF!</v>
      </c>
      <c r="BD44" s="330" t="e">
        <f>SUM(#REF!)-#REF!</f>
        <v>#REF!</v>
      </c>
      <c r="BE44" s="330" t="e">
        <f>SUM(#REF!)-#REF!</f>
        <v>#REF!</v>
      </c>
    </row>
    <row r="45" spans="1:57" s="328" customFormat="1">
      <c r="A45" s="332" t="s">
        <v>182</v>
      </c>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row>
    <row r="46" spans="1:57" s="328" customFormat="1">
      <c r="A46" s="326" t="s">
        <v>225</v>
      </c>
      <c r="B46" s="327" t="e">
        <f>(#REF!+#REF!)-#REF!</f>
        <v>#REF!</v>
      </c>
      <c r="C46" s="327" t="e">
        <f>(#REF!+#REF!)-#REF!</f>
        <v>#REF!</v>
      </c>
      <c r="D46" s="327" t="e">
        <f>(#REF!+#REF!)-#REF!</f>
        <v>#REF!</v>
      </c>
      <c r="E46" s="327" t="e">
        <f>(#REF!+#REF!)-#REF!</f>
        <v>#REF!</v>
      </c>
      <c r="F46" s="327" t="e">
        <f>(#REF!+#REF!)-#REF!</f>
        <v>#REF!</v>
      </c>
      <c r="G46" s="327" t="e">
        <f>(#REF!+#REF!)-#REF!</f>
        <v>#REF!</v>
      </c>
      <c r="H46" s="327" t="e">
        <f>(#REF!+#REF!)-#REF!</f>
        <v>#REF!</v>
      </c>
      <c r="I46" s="327" t="e">
        <f>(#REF!+#REF!)-#REF!</f>
        <v>#REF!</v>
      </c>
      <c r="J46" s="327" t="e">
        <f>(#REF!+#REF!)-#REF!</f>
        <v>#REF!</v>
      </c>
      <c r="K46" s="327" t="e">
        <f>(#REF!+#REF!)-#REF!</f>
        <v>#REF!</v>
      </c>
      <c r="L46" s="327" t="e">
        <f>(#REF!+#REF!)-#REF!</f>
        <v>#REF!</v>
      </c>
      <c r="M46" s="327" t="e">
        <f>(#REF!+#REF!)-#REF!</f>
        <v>#REF!</v>
      </c>
      <c r="N46" s="327" t="e">
        <f>(#REF!+#REF!)-#REF!</f>
        <v>#REF!</v>
      </c>
      <c r="O46" s="327" t="e">
        <f>(#REF!+#REF!)-#REF!</f>
        <v>#REF!</v>
      </c>
      <c r="P46" s="327" t="e">
        <f>(#REF!+#REF!)-#REF!</f>
        <v>#REF!</v>
      </c>
      <c r="Q46" s="327" t="e">
        <f>(#REF!+#REF!)-#REF!</f>
        <v>#REF!</v>
      </c>
      <c r="R46" s="327" t="e">
        <f>(#REF!+#REF!)-#REF!</f>
        <v>#REF!</v>
      </c>
      <c r="S46" s="327" t="e">
        <f>(#REF!+#REF!)-#REF!</f>
        <v>#REF!</v>
      </c>
      <c r="T46" s="327" t="e">
        <f>(#REF!+#REF!)-#REF!</f>
        <v>#REF!</v>
      </c>
      <c r="U46" s="327" t="e">
        <f>(#REF!+#REF!)-#REF!</f>
        <v>#REF!</v>
      </c>
      <c r="V46" s="327" t="e">
        <f>(#REF!+#REF!)-#REF!</f>
        <v>#REF!</v>
      </c>
      <c r="W46" s="327" t="e">
        <f>(#REF!+#REF!)-#REF!</f>
        <v>#REF!</v>
      </c>
      <c r="X46" s="327" t="e">
        <f>(#REF!+#REF!)-#REF!</f>
        <v>#REF!</v>
      </c>
      <c r="Y46" s="327" t="e">
        <f>(#REF!+#REF!)-#REF!</f>
        <v>#REF!</v>
      </c>
      <c r="Z46" s="327" t="e">
        <f>(#REF!+#REF!)-#REF!</f>
        <v>#REF!</v>
      </c>
      <c r="AA46" s="327" t="e">
        <f>(#REF!+#REF!)-#REF!</f>
        <v>#REF!</v>
      </c>
      <c r="AB46" s="327" t="e">
        <f>(#REF!+#REF!)-#REF!</f>
        <v>#REF!</v>
      </c>
      <c r="AC46" s="327" t="e">
        <f>(#REF!+#REF!)-#REF!</f>
        <v>#REF!</v>
      </c>
      <c r="AD46" s="327" t="e">
        <f>(#REF!+#REF!)-#REF!</f>
        <v>#REF!</v>
      </c>
      <c r="AE46" s="327" t="e">
        <f>(#REF!+#REF!)-#REF!</f>
        <v>#REF!</v>
      </c>
      <c r="AF46" s="327" t="e">
        <f>(#REF!+#REF!)-#REF!</f>
        <v>#REF!</v>
      </c>
      <c r="AG46" s="327" t="e">
        <f>(#REF!+#REF!)-#REF!</f>
        <v>#REF!</v>
      </c>
      <c r="AH46" s="327" t="e">
        <f>(#REF!+#REF!)-#REF!</f>
        <v>#REF!</v>
      </c>
      <c r="AI46" s="327" t="e">
        <f>(#REF!+#REF!)-#REF!</f>
        <v>#REF!</v>
      </c>
      <c r="AJ46" s="327" t="e">
        <f>(#REF!+#REF!)-#REF!</f>
        <v>#REF!</v>
      </c>
      <c r="AK46" s="327" t="e">
        <f>(#REF!+#REF!)-#REF!</f>
        <v>#REF!</v>
      </c>
      <c r="AL46" s="327" t="e">
        <f>(#REF!+#REF!)-#REF!</f>
        <v>#REF!</v>
      </c>
      <c r="AM46" s="327" t="e">
        <f>(#REF!+#REF!)-#REF!</f>
        <v>#REF!</v>
      </c>
      <c r="AN46" s="327" t="e">
        <f>(#REF!+#REF!)-#REF!</f>
        <v>#REF!</v>
      </c>
      <c r="AO46" s="327" t="e">
        <f>(#REF!+#REF!)-#REF!</f>
        <v>#REF!</v>
      </c>
      <c r="AP46" s="327" t="e">
        <f>(#REF!+#REF!)-#REF!</f>
        <v>#REF!</v>
      </c>
      <c r="AQ46" s="327" t="e">
        <f>(#REF!+#REF!)-#REF!</f>
        <v>#REF!</v>
      </c>
      <c r="AR46" s="327" t="e">
        <f>(#REF!+#REF!)-#REF!</f>
        <v>#REF!</v>
      </c>
      <c r="AS46" s="327" t="e">
        <f>(#REF!+#REF!)-#REF!</f>
        <v>#REF!</v>
      </c>
      <c r="AT46" s="327" t="e">
        <f>(#REF!+#REF!)-#REF!</f>
        <v>#REF!</v>
      </c>
      <c r="AU46" s="327" t="e">
        <f>(#REF!+#REF!)-#REF!</f>
        <v>#REF!</v>
      </c>
      <c r="AV46" s="327" t="e">
        <f>(#REF!+#REF!)-#REF!</f>
        <v>#REF!</v>
      </c>
      <c r="AW46" s="327" t="e">
        <f>(#REF!+#REF!)-#REF!</f>
        <v>#REF!</v>
      </c>
      <c r="AX46" s="327" t="e">
        <f>(#REF!+#REF!)-#REF!</f>
        <v>#REF!</v>
      </c>
      <c r="AY46" s="327" t="e">
        <f>(#REF!+#REF!)-#REF!</f>
        <v>#REF!</v>
      </c>
      <c r="AZ46" s="327" t="e">
        <f>(#REF!+#REF!)-#REF!</f>
        <v>#REF!</v>
      </c>
      <c r="BA46" s="327" t="e">
        <f>(#REF!+#REF!)-#REF!</f>
        <v>#REF!</v>
      </c>
      <c r="BB46" s="327" t="e">
        <f>(#REF!+#REF!)-#REF!</f>
        <v>#REF!</v>
      </c>
      <c r="BC46" s="327" t="e">
        <f>(#REF!+#REF!)-#REF!</f>
        <v>#REF!</v>
      </c>
      <c r="BD46" s="327" t="e">
        <f>(#REF!+#REF!)-#REF!</f>
        <v>#REF!</v>
      </c>
      <c r="BE46" s="327" t="e">
        <f>(#REF!+#REF!)-#REF!</f>
        <v>#REF!</v>
      </c>
    </row>
    <row r="47" spans="1:57" s="328" customFormat="1">
      <c r="A47" s="332" t="s">
        <v>175</v>
      </c>
      <c r="B47" s="331" t="e">
        <f>SUM(#REF!)-#REF!</f>
        <v>#REF!</v>
      </c>
      <c r="C47" s="331" t="e">
        <f>SUM(#REF!)-#REF!</f>
        <v>#REF!</v>
      </c>
      <c r="D47" s="331" t="e">
        <f>SUM(#REF!)-#REF!</f>
        <v>#REF!</v>
      </c>
      <c r="E47" s="331" t="e">
        <f>SUM(#REF!)-#REF!</f>
        <v>#REF!</v>
      </c>
      <c r="F47" s="331" t="e">
        <f>SUM(#REF!)-#REF!</f>
        <v>#REF!</v>
      </c>
      <c r="G47" s="331" t="e">
        <f>SUM(#REF!)-#REF!</f>
        <v>#REF!</v>
      </c>
      <c r="H47" s="331" t="e">
        <f>SUM(#REF!)-#REF!</f>
        <v>#REF!</v>
      </c>
      <c r="I47" s="331" t="e">
        <f>SUM(#REF!)-#REF!</f>
        <v>#REF!</v>
      </c>
      <c r="J47" s="331" t="e">
        <f>SUM(#REF!)-#REF!</f>
        <v>#REF!</v>
      </c>
      <c r="K47" s="331" t="e">
        <f>SUM(#REF!)-#REF!</f>
        <v>#REF!</v>
      </c>
      <c r="L47" s="331" t="e">
        <f>SUM(#REF!)-#REF!</f>
        <v>#REF!</v>
      </c>
      <c r="M47" s="331" t="e">
        <f>SUM(#REF!)-#REF!</f>
        <v>#REF!</v>
      </c>
      <c r="N47" s="331" t="e">
        <f>SUM(#REF!)-#REF!</f>
        <v>#REF!</v>
      </c>
      <c r="O47" s="331" t="e">
        <f>SUM(#REF!)-#REF!</f>
        <v>#REF!</v>
      </c>
      <c r="P47" s="331" t="e">
        <f>SUM(#REF!)-#REF!</f>
        <v>#REF!</v>
      </c>
      <c r="Q47" s="331" t="e">
        <f>SUM(#REF!)-#REF!</f>
        <v>#REF!</v>
      </c>
      <c r="R47" s="331" t="e">
        <f>SUM(#REF!)-#REF!</f>
        <v>#REF!</v>
      </c>
      <c r="S47" s="331" t="e">
        <f>SUM(#REF!)-#REF!</f>
        <v>#REF!</v>
      </c>
      <c r="T47" s="331" t="e">
        <f>SUM(#REF!)-#REF!</f>
        <v>#REF!</v>
      </c>
      <c r="U47" s="331" t="e">
        <f>SUM(#REF!)-#REF!</f>
        <v>#REF!</v>
      </c>
      <c r="V47" s="331" t="e">
        <f>SUM(#REF!)-#REF!</f>
        <v>#REF!</v>
      </c>
      <c r="W47" s="331" t="e">
        <f>SUM(#REF!)-#REF!</f>
        <v>#REF!</v>
      </c>
      <c r="X47" s="331" t="e">
        <f>SUM(#REF!)-#REF!</f>
        <v>#REF!</v>
      </c>
      <c r="Y47" s="331" t="e">
        <f>SUM(#REF!)-#REF!</f>
        <v>#REF!</v>
      </c>
      <c r="Z47" s="331" t="e">
        <f>SUM(#REF!)-#REF!</f>
        <v>#REF!</v>
      </c>
      <c r="AA47" s="331" t="e">
        <f>SUM(#REF!)-#REF!</f>
        <v>#REF!</v>
      </c>
      <c r="AB47" s="331" t="e">
        <f>SUM(#REF!)-#REF!</f>
        <v>#REF!</v>
      </c>
      <c r="AC47" s="331" t="e">
        <f>SUM(#REF!)-#REF!</f>
        <v>#REF!</v>
      </c>
      <c r="AD47" s="331" t="e">
        <f>SUM(#REF!)-#REF!</f>
        <v>#REF!</v>
      </c>
      <c r="AE47" s="331" t="e">
        <f>SUM(#REF!)-#REF!</f>
        <v>#REF!</v>
      </c>
      <c r="AF47" s="331" t="e">
        <f>SUM(#REF!)-#REF!</f>
        <v>#REF!</v>
      </c>
      <c r="AG47" s="331" t="e">
        <f>SUM(#REF!)-#REF!</f>
        <v>#REF!</v>
      </c>
      <c r="AH47" s="331" t="e">
        <f>SUM(#REF!)-#REF!</f>
        <v>#REF!</v>
      </c>
      <c r="AI47" s="331" t="e">
        <f>SUM(#REF!)-#REF!</f>
        <v>#REF!</v>
      </c>
      <c r="AJ47" s="331" t="e">
        <f>SUM(#REF!)-#REF!</f>
        <v>#REF!</v>
      </c>
      <c r="AK47" s="331" t="e">
        <f>SUM(#REF!)-#REF!</f>
        <v>#REF!</v>
      </c>
      <c r="AL47" s="331" t="e">
        <f>SUM(#REF!)-#REF!</f>
        <v>#REF!</v>
      </c>
      <c r="AM47" s="331" t="e">
        <f>SUM(#REF!)-#REF!</f>
        <v>#REF!</v>
      </c>
      <c r="AN47" s="331" t="e">
        <f>SUM(#REF!)-#REF!</f>
        <v>#REF!</v>
      </c>
      <c r="AO47" s="331" t="e">
        <f>SUM(#REF!)-#REF!</f>
        <v>#REF!</v>
      </c>
      <c r="AP47" s="331" t="e">
        <f>SUM(#REF!)-#REF!</f>
        <v>#REF!</v>
      </c>
      <c r="AQ47" s="331" t="e">
        <f>SUM(#REF!)-#REF!</f>
        <v>#REF!</v>
      </c>
      <c r="AR47" s="331" t="e">
        <f>SUM(#REF!)-#REF!</f>
        <v>#REF!</v>
      </c>
      <c r="AS47" s="331" t="e">
        <f>SUM(#REF!)-#REF!</f>
        <v>#REF!</v>
      </c>
      <c r="AT47" s="331" t="e">
        <f>SUM(#REF!)-#REF!</f>
        <v>#REF!</v>
      </c>
      <c r="AU47" s="331" t="e">
        <f>SUM(#REF!)-#REF!</f>
        <v>#REF!</v>
      </c>
      <c r="AV47" s="331" t="e">
        <f>SUM(#REF!)-#REF!</f>
        <v>#REF!</v>
      </c>
      <c r="AW47" s="331" t="e">
        <f>SUM(#REF!)-#REF!</f>
        <v>#REF!</v>
      </c>
      <c r="AX47" s="331" t="e">
        <f>SUM(#REF!)-#REF!</f>
        <v>#REF!</v>
      </c>
      <c r="AY47" s="331" t="e">
        <f>SUM(#REF!)-#REF!</f>
        <v>#REF!</v>
      </c>
      <c r="AZ47" s="331" t="e">
        <f>SUM(#REF!)-#REF!</f>
        <v>#REF!</v>
      </c>
      <c r="BA47" s="331" t="e">
        <f>SUM(#REF!)-#REF!</f>
        <v>#REF!</v>
      </c>
      <c r="BB47" s="331" t="e">
        <f>SUM(#REF!)-#REF!</f>
        <v>#REF!</v>
      </c>
      <c r="BC47" s="331" t="e">
        <f>SUM(#REF!)-#REF!</f>
        <v>#REF!</v>
      </c>
      <c r="BD47" s="331" t="e">
        <f>SUM(#REF!)-#REF!</f>
        <v>#REF!</v>
      </c>
      <c r="BE47" s="331" t="e">
        <f>SUM(#REF!)-#REF!</f>
        <v>#REF!</v>
      </c>
    </row>
    <row r="48" spans="1:57" s="328" customFormat="1">
      <c r="A48" s="332" t="s">
        <v>182</v>
      </c>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1"/>
      <c r="AZ48" s="331"/>
      <c r="BA48" s="331"/>
      <c r="BB48" s="331"/>
      <c r="BC48" s="331"/>
      <c r="BD48" s="331"/>
      <c r="BE48" s="331"/>
    </row>
    <row r="49" spans="1:57" s="328" customFormat="1">
      <c r="A49" s="333" t="s">
        <v>226</v>
      </c>
      <c r="B49" s="334" t="e">
        <f>(#REF!-SUM(#REF!,#REF!))-#REF!</f>
        <v>#REF!</v>
      </c>
      <c r="C49" s="334" t="e">
        <f>(#REF!-SUM(#REF!,#REF!))-#REF!</f>
        <v>#REF!</v>
      </c>
      <c r="D49" s="334" t="e">
        <f>(#REF!-SUM(#REF!,#REF!))-#REF!</f>
        <v>#REF!</v>
      </c>
      <c r="E49" s="334" t="e">
        <f>(#REF!-SUM(#REF!,#REF!))-#REF!</f>
        <v>#REF!</v>
      </c>
      <c r="F49" s="334" t="e">
        <f>(#REF!-SUM(#REF!,#REF!))-#REF!</f>
        <v>#REF!</v>
      </c>
      <c r="G49" s="334" t="e">
        <f>(#REF!-SUM(#REF!,#REF!))-#REF!</f>
        <v>#REF!</v>
      </c>
      <c r="H49" s="334" t="e">
        <f>(#REF!-SUM(#REF!,#REF!))-#REF!</f>
        <v>#REF!</v>
      </c>
      <c r="I49" s="334" t="e">
        <f>(#REF!-SUM(#REF!,#REF!))-#REF!</f>
        <v>#REF!</v>
      </c>
      <c r="J49" s="334" t="e">
        <f>(#REF!-SUM(#REF!,#REF!))-#REF!</f>
        <v>#REF!</v>
      </c>
      <c r="K49" s="334" t="e">
        <f>(#REF!-SUM(#REF!,#REF!))-#REF!</f>
        <v>#REF!</v>
      </c>
      <c r="L49" s="334" t="e">
        <f>(#REF!-SUM(#REF!,#REF!))-#REF!</f>
        <v>#REF!</v>
      </c>
      <c r="M49" s="334" t="e">
        <f>(#REF!-SUM(#REF!,#REF!))-#REF!</f>
        <v>#REF!</v>
      </c>
      <c r="N49" s="334" t="e">
        <f>(#REF!-SUM(#REF!,#REF!))-#REF!</f>
        <v>#REF!</v>
      </c>
      <c r="O49" s="334" t="e">
        <f>(#REF!-SUM(#REF!,#REF!))-#REF!</f>
        <v>#REF!</v>
      </c>
      <c r="P49" s="334" t="e">
        <f>(#REF!-SUM(#REF!,#REF!))-#REF!</f>
        <v>#REF!</v>
      </c>
      <c r="Q49" s="334" t="e">
        <f>(#REF!-SUM(#REF!,#REF!))-#REF!</f>
        <v>#REF!</v>
      </c>
      <c r="R49" s="334" t="e">
        <f>(#REF!-SUM(#REF!,#REF!))-#REF!</f>
        <v>#REF!</v>
      </c>
      <c r="S49" s="334" t="e">
        <f>(#REF!-SUM(#REF!,#REF!))-#REF!</f>
        <v>#REF!</v>
      </c>
      <c r="T49" s="334" t="e">
        <f>(#REF!-SUM(#REF!,#REF!))-#REF!</f>
        <v>#REF!</v>
      </c>
      <c r="U49" s="334" t="e">
        <f>(#REF!-SUM(#REF!,#REF!))-#REF!</f>
        <v>#REF!</v>
      </c>
      <c r="V49" s="334" t="e">
        <f>(#REF!-SUM(#REF!,#REF!))-#REF!</f>
        <v>#REF!</v>
      </c>
      <c r="W49" s="334" t="e">
        <f>(#REF!-SUM(#REF!,#REF!))-#REF!</f>
        <v>#REF!</v>
      </c>
      <c r="X49" s="334" t="e">
        <f>(#REF!-SUM(#REF!,#REF!))-#REF!</f>
        <v>#REF!</v>
      </c>
      <c r="Y49" s="334" t="e">
        <f>(#REF!-SUM(#REF!,#REF!))-#REF!</f>
        <v>#REF!</v>
      </c>
      <c r="Z49" s="334" t="e">
        <f>(#REF!-SUM(#REF!,#REF!))-#REF!</f>
        <v>#REF!</v>
      </c>
      <c r="AA49" s="334" t="e">
        <f>(#REF!-SUM(#REF!,#REF!))-#REF!</f>
        <v>#REF!</v>
      </c>
      <c r="AB49" s="334" t="e">
        <f>(#REF!-SUM(#REF!,#REF!))-#REF!</f>
        <v>#REF!</v>
      </c>
      <c r="AC49" s="334" t="e">
        <f>(#REF!-SUM(#REF!,#REF!))-#REF!</f>
        <v>#REF!</v>
      </c>
      <c r="AD49" s="334" t="e">
        <f>(#REF!-SUM(#REF!,#REF!))-#REF!</f>
        <v>#REF!</v>
      </c>
      <c r="AE49" s="334" t="e">
        <f>(#REF!-SUM(#REF!,#REF!))-#REF!</f>
        <v>#REF!</v>
      </c>
      <c r="AF49" s="334" t="e">
        <f>(#REF!-SUM(#REF!,#REF!))-#REF!</f>
        <v>#REF!</v>
      </c>
      <c r="AG49" s="334" t="e">
        <f>(#REF!-SUM(#REF!,#REF!))-#REF!</f>
        <v>#REF!</v>
      </c>
      <c r="AH49" s="334" t="e">
        <f>(#REF!-SUM(#REF!,#REF!))-#REF!</f>
        <v>#REF!</v>
      </c>
      <c r="AI49" s="334" t="e">
        <f>(#REF!-SUM(#REF!,#REF!))-#REF!</f>
        <v>#REF!</v>
      </c>
      <c r="AJ49" s="334" t="e">
        <f>(#REF!-SUM(#REF!,#REF!))-#REF!</f>
        <v>#REF!</v>
      </c>
      <c r="AK49" s="334" t="e">
        <f>(#REF!-SUM(#REF!,#REF!))-#REF!</f>
        <v>#REF!</v>
      </c>
      <c r="AL49" s="334" t="e">
        <f>(#REF!-SUM(#REF!,#REF!))-#REF!</f>
        <v>#REF!</v>
      </c>
      <c r="AM49" s="334" t="e">
        <f>(#REF!-SUM(#REF!,#REF!))-#REF!</f>
        <v>#REF!</v>
      </c>
      <c r="AN49" s="334" t="e">
        <f>(#REF!-SUM(#REF!,#REF!))-#REF!</f>
        <v>#REF!</v>
      </c>
      <c r="AO49" s="334" t="e">
        <f>(#REF!-SUM(#REF!,#REF!))-#REF!</f>
        <v>#REF!</v>
      </c>
      <c r="AP49" s="334" t="e">
        <f>(#REF!-SUM(#REF!,#REF!))-#REF!</f>
        <v>#REF!</v>
      </c>
      <c r="AQ49" s="334" t="e">
        <f>(#REF!-SUM(#REF!,#REF!))-#REF!</f>
        <v>#REF!</v>
      </c>
      <c r="AR49" s="334" t="e">
        <f>(#REF!-SUM(#REF!,#REF!))-#REF!</f>
        <v>#REF!</v>
      </c>
      <c r="AS49" s="334" t="e">
        <f>(#REF!-SUM(#REF!,#REF!))-#REF!</f>
        <v>#REF!</v>
      </c>
      <c r="AT49" s="334" t="e">
        <f>(#REF!-SUM(#REF!,#REF!))-#REF!</f>
        <v>#REF!</v>
      </c>
      <c r="AU49" s="334" t="e">
        <f>(#REF!-SUM(#REF!,#REF!))-#REF!</f>
        <v>#REF!</v>
      </c>
      <c r="AV49" s="334" t="e">
        <f>(#REF!-SUM(#REF!,#REF!))-#REF!</f>
        <v>#REF!</v>
      </c>
      <c r="AW49" s="334" t="e">
        <f>(#REF!-SUM(#REF!,#REF!))-#REF!</f>
        <v>#REF!</v>
      </c>
      <c r="AX49" s="334" t="e">
        <f>(#REF!-SUM(#REF!,#REF!))-#REF!</f>
        <v>#REF!</v>
      </c>
      <c r="AY49" s="334" t="e">
        <f>(#REF!-SUM(#REF!,#REF!))-#REF!</f>
        <v>#REF!</v>
      </c>
      <c r="AZ49" s="334" t="e">
        <f>(#REF!-SUM(#REF!,#REF!))-#REF!</f>
        <v>#REF!</v>
      </c>
      <c r="BA49" s="334" t="e">
        <f>(#REF!-SUM(#REF!,#REF!))-#REF!</f>
        <v>#REF!</v>
      </c>
      <c r="BB49" s="334" t="e">
        <f>(#REF!-SUM(#REF!,#REF!))-#REF!</f>
        <v>#REF!</v>
      </c>
      <c r="BC49" s="334" t="e">
        <f>(#REF!-SUM(#REF!,#REF!))-#REF!</f>
        <v>#REF!</v>
      </c>
      <c r="BD49" s="334" t="e">
        <f>(#REF!-SUM(#REF!,#REF!))-#REF!</f>
        <v>#REF!</v>
      </c>
      <c r="BE49" s="334" t="e">
        <f>(#REF!-SUM(#REF!,#REF!))-#REF!</f>
        <v>#REF!</v>
      </c>
    </row>
    <row r="50" spans="1:57" s="328" customFormat="1">
      <c r="A50" s="332" t="s">
        <v>182</v>
      </c>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1"/>
      <c r="AZ50" s="331"/>
      <c r="BA50" s="331"/>
      <c r="BB50" s="331"/>
      <c r="BC50" s="331"/>
      <c r="BD50" s="331"/>
      <c r="BE50" s="331"/>
    </row>
    <row r="51" spans="1:57" s="328" customFormat="1"/>
  </sheetData>
  <conditionalFormatting sqref="B6:BE49">
    <cfRule type="cellIs" dxfId="7" priority="1" operator="lessThan">
      <formula>-0.5</formula>
    </cfRule>
    <cfRule type="cellIs" dxfId="6" priority="3" operator="greaterThan">
      <formula>0.5</formula>
    </cfRule>
  </conditionalFormatting>
  <conditionalFormatting sqref="B6:BE50">
    <cfRule type="cellIs" dxfId="5" priority="2" operator="lessThan">
      <formula>-1</formula>
    </cfRule>
    <cfRule type="cellIs" dxfId="4" priority="5" operator="greaterThan">
      <formula>1</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D28EC-6E17-46E6-87D4-6955928C4488}">
  <sheetPr>
    <tabColor rgb="FFFFFF00"/>
  </sheetPr>
  <dimension ref="A1:BE23"/>
  <sheetViews>
    <sheetView showGridLines="0" workbookViewId="0" xr3:uid="{23150178-7B9B-521A-BAF0-6B2630340D46}">
      <pane xSplit="1" ySplit="4" topLeftCell="B5" activePane="bottomRight" state="frozen"/>
      <selection pane="bottomRight" activeCell="A3" sqref="A3"/>
      <selection pane="bottomLeft" activeCell="A3" sqref="A3"/>
      <selection pane="topRight" activeCell="A3" sqref="A3"/>
    </sheetView>
  </sheetViews>
  <sheetFormatPr defaultColWidth="9.1640625" defaultRowHeight="14.45"/>
  <cols>
    <col min="1" max="1" width="54.6640625" style="4" customWidth="1"/>
    <col min="2" max="57" width="11.83203125" style="4" customWidth="1"/>
    <col min="58" max="58" width="0.5" style="4" customWidth="1"/>
    <col min="59" max="16384" width="9.1640625" style="4"/>
  </cols>
  <sheetData>
    <row r="1" spans="1:57" ht="15">
      <c r="A1" s="323" t="s">
        <v>249</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3" t="s">
        <v>228</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
      <c r="A3" s="325" t="s">
        <v>243</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t="s">
        <v>182</v>
      </c>
      <c r="C5" s="11" t="s">
        <v>182</v>
      </c>
      <c r="D5" s="11" t="s">
        <v>182</v>
      </c>
      <c r="E5" s="11" t="s">
        <v>182</v>
      </c>
      <c r="F5" s="11" t="s">
        <v>182</v>
      </c>
      <c r="G5" s="11" t="s">
        <v>182</v>
      </c>
      <c r="H5" s="11" t="s">
        <v>182</v>
      </c>
      <c r="I5" s="11" t="s">
        <v>182</v>
      </c>
      <c r="J5" s="11" t="s">
        <v>182</v>
      </c>
      <c r="K5" s="11" t="s">
        <v>182</v>
      </c>
      <c r="L5" s="11" t="s">
        <v>182</v>
      </c>
      <c r="M5" s="11" t="s">
        <v>182</v>
      </c>
      <c r="N5" s="11" t="s">
        <v>182</v>
      </c>
      <c r="O5" s="11" t="s">
        <v>182</v>
      </c>
      <c r="P5" s="11" t="s">
        <v>182</v>
      </c>
      <c r="Q5" s="11" t="s">
        <v>182</v>
      </c>
      <c r="R5" s="11" t="s">
        <v>182</v>
      </c>
      <c r="S5" s="11" t="s">
        <v>182</v>
      </c>
      <c r="T5" s="11" t="s">
        <v>182</v>
      </c>
      <c r="U5" s="11" t="s">
        <v>182</v>
      </c>
      <c r="V5" s="11" t="s">
        <v>182</v>
      </c>
      <c r="W5" s="11" t="s">
        <v>182</v>
      </c>
      <c r="X5" s="11" t="s">
        <v>182</v>
      </c>
      <c r="Y5" s="11" t="s">
        <v>182</v>
      </c>
      <c r="Z5" s="11" t="s">
        <v>182</v>
      </c>
      <c r="AA5" s="11" t="s">
        <v>182</v>
      </c>
      <c r="AB5" s="11" t="s">
        <v>182</v>
      </c>
      <c r="AC5" s="11" t="s">
        <v>182</v>
      </c>
      <c r="AD5" s="11" t="s">
        <v>182</v>
      </c>
      <c r="AE5" s="11" t="s">
        <v>182</v>
      </c>
      <c r="AF5" s="11" t="s">
        <v>182</v>
      </c>
      <c r="AG5" s="11" t="s">
        <v>182</v>
      </c>
      <c r="AH5" s="11" t="s">
        <v>182</v>
      </c>
      <c r="AI5" s="11" t="s">
        <v>182</v>
      </c>
      <c r="AJ5" s="11" t="s">
        <v>182</v>
      </c>
      <c r="AK5" s="11" t="s">
        <v>182</v>
      </c>
      <c r="AL5" s="11" t="s">
        <v>182</v>
      </c>
      <c r="AM5" s="11" t="s">
        <v>182</v>
      </c>
      <c r="AN5" s="11" t="s">
        <v>182</v>
      </c>
      <c r="AO5" s="11" t="s">
        <v>182</v>
      </c>
      <c r="AP5" s="11" t="s">
        <v>182</v>
      </c>
      <c r="AQ5" s="11" t="s">
        <v>182</v>
      </c>
      <c r="AR5" s="11" t="s">
        <v>182</v>
      </c>
      <c r="AS5" s="11" t="s">
        <v>182</v>
      </c>
      <c r="AT5" s="11" t="s">
        <v>182</v>
      </c>
      <c r="AU5" s="11" t="s">
        <v>182</v>
      </c>
      <c r="AV5" s="11" t="s">
        <v>182</v>
      </c>
      <c r="AW5" s="11" t="s">
        <v>182</v>
      </c>
      <c r="AX5" s="11" t="s">
        <v>182</v>
      </c>
      <c r="AY5" s="11" t="s">
        <v>182</v>
      </c>
      <c r="AZ5" s="11" t="s">
        <v>182</v>
      </c>
      <c r="BA5" s="11" t="s">
        <v>182</v>
      </c>
      <c r="BB5" s="11" t="s">
        <v>182</v>
      </c>
      <c r="BC5" s="11" t="s">
        <v>182</v>
      </c>
      <c r="BD5" s="11" t="s">
        <v>182</v>
      </c>
      <c r="BE5" s="11" t="s">
        <v>182</v>
      </c>
    </row>
    <row r="6" spans="1:57" s="328" customFormat="1">
      <c r="A6" s="329" t="s">
        <v>236</v>
      </c>
      <c r="B6" s="330" t="e">
        <f>SUM(#REF!,#REF!,#REF!)-#REF!</f>
        <v>#REF!</v>
      </c>
      <c r="C6" s="330" t="e">
        <f>SUM(#REF!,#REF!,#REF!)-#REF!</f>
        <v>#REF!</v>
      </c>
      <c r="D6" s="330" t="e">
        <f>SUM(#REF!,#REF!,#REF!)-#REF!</f>
        <v>#REF!</v>
      </c>
      <c r="E6" s="330" t="e">
        <f>SUM(#REF!,#REF!,#REF!)-#REF!</f>
        <v>#REF!</v>
      </c>
      <c r="F6" s="330" t="e">
        <f>SUM(#REF!,#REF!,#REF!)-#REF!</f>
        <v>#REF!</v>
      </c>
      <c r="G6" s="330" t="e">
        <f>SUM(#REF!,#REF!,#REF!)-#REF!</f>
        <v>#REF!</v>
      </c>
      <c r="H6" s="330" t="e">
        <f>SUM(#REF!,#REF!,#REF!)-#REF!</f>
        <v>#REF!</v>
      </c>
      <c r="I6" s="330" t="e">
        <f>SUM(#REF!,#REF!,#REF!)-#REF!</f>
        <v>#REF!</v>
      </c>
      <c r="J6" s="330" t="e">
        <f>SUM(#REF!,#REF!,#REF!)-#REF!</f>
        <v>#REF!</v>
      </c>
      <c r="K6" s="330" t="e">
        <f>SUM(#REF!,#REF!,#REF!)-#REF!</f>
        <v>#REF!</v>
      </c>
      <c r="L6" s="330" t="e">
        <f>SUM(#REF!,#REF!,#REF!)-#REF!</f>
        <v>#REF!</v>
      </c>
      <c r="M6" s="330" t="e">
        <f>SUM(#REF!,#REF!,#REF!)-#REF!</f>
        <v>#REF!</v>
      </c>
      <c r="N6" s="330" t="e">
        <f>SUM(#REF!,#REF!,#REF!)-#REF!</f>
        <v>#REF!</v>
      </c>
      <c r="O6" s="330" t="e">
        <f>SUM(#REF!,#REF!,#REF!)-#REF!</f>
        <v>#REF!</v>
      </c>
      <c r="P6" s="330" t="e">
        <f>SUM(#REF!,#REF!,#REF!)-#REF!</f>
        <v>#REF!</v>
      </c>
      <c r="Q6" s="330" t="e">
        <f>SUM(#REF!,#REF!,#REF!)-#REF!</f>
        <v>#REF!</v>
      </c>
      <c r="R6" s="330" t="e">
        <f>SUM(#REF!,#REF!,#REF!)-#REF!</f>
        <v>#REF!</v>
      </c>
      <c r="S6" s="330" t="e">
        <f>SUM(#REF!,#REF!,#REF!)-#REF!</f>
        <v>#REF!</v>
      </c>
      <c r="T6" s="330" t="e">
        <f>SUM(#REF!,#REF!,#REF!)-#REF!</f>
        <v>#REF!</v>
      </c>
      <c r="U6" s="330" t="e">
        <f>SUM(#REF!,#REF!,#REF!)-#REF!</f>
        <v>#REF!</v>
      </c>
      <c r="V6" s="330" t="e">
        <f>SUM(#REF!,#REF!,#REF!)-#REF!</f>
        <v>#REF!</v>
      </c>
      <c r="W6" s="330" t="e">
        <f>SUM(#REF!,#REF!,#REF!)-#REF!</f>
        <v>#REF!</v>
      </c>
      <c r="X6" s="330" t="e">
        <f>SUM(#REF!,#REF!,#REF!)-#REF!</f>
        <v>#REF!</v>
      </c>
      <c r="Y6" s="330" t="e">
        <f>SUM(#REF!,#REF!,#REF!)-#REF!</f>
        <v>#REF!</v>
      </c>
      <c r="Z6" s="330" t="e">
        <f>SUM(#REF!,#REF!,#REF!)-#REF!</f>
        <v>#REF!</v>
      </c>
      <c r="AA6" s="330" t="e">
        <f>SUM(#REF!,#REF!,#REF!)-#REF!</f>
        <v>#REF!</v>
      </c>
      <c r="AB6" s="330" t="e">
        <f>SUM(#REF!,#REF!,#REF!)-#REF!</f>
        <v>#REF!</v>
      </c>
      <c r="AC6" s="330" t="e">
        <f>SUM(#REF!,#REF!,#REF!)-#REF!</f>
        <v>#REF!</v>
      </c>
      <c r="AD6" s="330" t="e">
        <f>SUM(#REF!,#REF!,#REF!)-#REF!</f>
        <v>#REF!</v>
      </c>
      <c r="AE6" s="330" t="e">
        <f>SUM(#REF!,#REF!,#REF!)-#REF!</f>
        <v>#REF!</v>
      </c>
      <c r="AF6" s="330" t="e">
        <f>SUM(#REF!,#REF!,#REF!)-#REF!</f>
        <v>#REF!</v>
      </c>
      <c r="AG6" s="330" t="e">
        <f>SUM(#REF!,#REF!,#REF!)-#REF!</f>
        <v>#REF!</v>
      </c>
      <c r="AH6" s="330" t="e">
        <f>SUM(#REF!,#REF!,#REF!)-#REF!</f>
        <v>#REF!</v>
      </c>
      <c r="AI6" s="330" t="e">
        <f>SUM(#REF!,#REF!,#REF!)-#REF!</f>
        <v>#REF!</v>
      </c>
      <c r="AJ6" s="330" t="e">
        <f>SUM(#REF!,#REF!,#REF!)-#REF!</f>
        <v>#REF!</v>
      </c>
      <c r="AK6" s="330" t="e">
        <f>SUM(#REF!,#REF!,#REF!)-#REF!</f>
        <v>#REF!</v>
      </c>
      <c r="AL6" s="330" t="e">
        <f>SUM(#REF!,#REF!,#REF!)-#REF!</f>
        <v>#REF!</v>
      </c>
      <c r="AM6" s="330" t="e">
        <f>SUM(#REF!,#REF!,#REF!)-#REF!</f>
        <v>#REF!</v>
      </c>
      <c r="AN6" s="330" t="e">
        <f>SUM(#REF!,#REF!,#REF!)-#REF!</f>
        <v>#REF!</v>
      </c>
      <c r="AO6" s="330" t="e">
        <f>SUM(#REF!,#REF!,#REF!)-#REF!</f>
        <v>#REF!</v>
      </c>
      <c r="AP6" s="330" t="e">
        <f>SUM(#REF!,#REF!,#REF!)-#REF!</f>
        <v>#REF!</v>
      </c>
      <c r="AQ6" s="330" t="e">
        <f>SUM(#REF!,#REF!,#REF!)-#REF!</f>
        <v>#REF!</v>
      </c>
      <c r="AR6" s="330" t="e">
        <f>SUM(#REF!,#REF!,#REF!)-#REF!</f>
        <v>#REF!</v>
      </c>
      <c r="AS6" s="330" t="e">
        <f>SUM(#REF!,#REF!,#REF!)-#REF!</f>
        <v>#REF!</v>
      </c>
      <c r="AT6" s="330" t="e">
        <f>SUM(#REF!,#REF!,#REF!)-#REF!</f>
        <v>#REF!</v>
      </c>
      <c r="AU6" s="330" t="e">
        <f>SUM(#REF!,#REF!,#REF!)-#REF!</f>
        <v>#REF!</v>
      </c>
      <c r="AV6" s="330" t="e">
        <f>SUM(#REF!,#REF!,#REF!)-#REF!</f>
        <v>#REF!</v>
      </c>
      <c r="AW6" s="330" t="e">
        <f>SUM(#REF!,#REF!,#REF!)-#REF!</f>
        <v>#REF!</v>
      </c>
      <c r="AX6" s="330" t="e">
        <f>SUM(#REF!,#REF!,#REF!)-#REF!</f>
        <v>#REF!</v>
      </c>
      <c r="AY6" s="330" t="e">
        <f>SUM(#REF!,#REF!,#REF!)-#REF!</f>
        <v>#REF!</v>
      </c>
      <c r="AZ6" s="330" t="e">
        <f>SUM(#REF!,#REF!,#REF!)-#REF!</f>
        <v>#REF!</v>
      </c>
      <c r="BA6" s="330" t="e">
        <f>SUM(#REF!,#REF!,#REF!)-#REF!</f>
        <v>#REF!</v>
      </c>
      <c r="BB6" s="330" t="e">
        <f>SUM(#REF!,#REF!,#REF!)-#REF!</f>
        <v>#REF!</v>
      </c>
      <c r="BC6" s="330" t="e">
        <f>SUM(#REF!,#REF!,#REF!)-#REF!</f>
        <v>#REF!</v>
      </c>
      <c r="BD6" s="330" t="e">
        <f>SUM(#REF!,#REF!,#REF!)-#REF!</f>
        <v>#REF!</v>
      </c>
      <c r="BE6" s="330" t="e">
        <f>SUM(#REF!,#REF!,#REF!)-#REF!</f>
        <v>#REF!</v>
      </c>
    </row>
    <row r="7" spans="1:57" s="328" customFormat="1">
      <c r="A7" s="332" t="s">
        <v>113</v>
      </c>
      <c r="B7" s="331" t="e">
        <f>SUM(#REF!)-#REF!</f>
        <v>#REF!</v>
      </c>
      <c r="C7" s="331" t="e">
        <f>SUM(#REF!)-#REF!</f>
        <v>#REF!</v>
      </c>
      <c r="D7" s="331" t="e">
        <f>SUM(#REF!)-#REF!</f>
        <v>#REF!</v>
      </c>
      <c r="E7" s="331" t="e">
        <f>SUM(#REF!)-#REF!</f>
        <v>#REF!</v>
      </c>
      <c r="F7" s="331" t="e">
        <f>SUM(#REF!)-#REF!</f>
        <v>#REF!</v>
      </c>
      <c r="G7" s="331" t="e">
        <f>SUM(#REF!)-#REF!</f>
        <v>#REF!</v>
      </c>
      <c r="H7" s="331" t="e">
        <f>SUM(#REF!)-#REF!</f>
        <v>#REF!</v>
      </c>
      <c r="I7" s="331" t="e">
        <f>SUM(#REF!)-#REF!</f>
        <v>#REF!</v>
      </c>
      <c r="J7" s="331" t="e">
        <f>SUM(#REF!)-#REF!</f>
        <v>#REF!</v>
      </c>
      <c r="K7" s="331" t="e">
        <f>SUM(#REF!)-#REF!</f>
        <v>#REF!</v>
      </c>
      <c r="L7" s="331" t="e">
        <f>SUM(#REF!)-#REF!</f>
        <v>#REF!</v>
      </c>
      <c r="M7" s="331" t="e">
        <f>SUM(#REF!)-#REF!</f>
        <v>#REF!</v>
      </c>
      <c r="N7" s="331" t="e">
        <f>SUM(#REF!)-#REF!</f>
        <v>#REF!</v>
      </c>
      <c r="O7" s="331" t="e">
        <f>SUM(#REF!)-#REF!</f>
        <v>#REF!</v>
      </c>
      <c r="P7" s="331" t="e">
        <f>SUM(#REF!)-#REF!</f>
        <v>#REF!</v>
      </c>
      <c r="Q7" s="331" t="e">
        <f>SUM(#REF!)-#REF!</f>
        <v>#REF!</v>
      </c>
      <c r="R7" s="331" t="e">
        <f>SUM(#REF!)-#REF!</f>
        <v>#REF!</v>
      </c>
      <c r="S7" s="331" t="e">
        <f>SUM(#REF!)-#REF!</f>
        <v>#REF!</v>
      </c>
      <c r="T7" s="331" t="e">
        <f>SUM(#REF!)-#REF!</f>
        <v>#REF!</v>
      </c>
      <c r="U7" s="331" t="e">
        <f>SUM(#REF!)-#REF!</f>
        <v>#REF!</v>
      </c>
      <c r="V7" s="331" t="e">
        <f>SUM(#REF!)-#REF!</f>
        <v>#REF!</v>
      </c>
      <c r="W7" s="331" t="e">
        <f>SUM(#REF!)-#REF!</f>
        <v>#REF!</v>
      </c>
      <c r="X7" s="331" t="e">
        <f>SUM(#REF!)-#REF!</f>
        <v>#REF!</v>
      </c>
      <c r="Y7" s="331" t="e">
        <f>SUM(#REF!)-#REF!</f>
        <v>#REF!</v>
      </c>
      <c r="Z7" s="331" t="e">
        <f>SUM(#REF!)-#REF!</f>
        <v>#REF!</v>
      </c>
      <c r="AA7" s="331" t="e">
        <f>SUM(#REF!)-#REF!</f>
        <v>#REF!</v>
      </c>
      <c r="AB7" s="331" t="e">
        <f>SUM(#REF!)-#REF!</f>
        <v>#REF!</v>
      </c>
      <c r="AC7" s="331" t="e">
        <f>SUM(#REF!)-#REF!</f>
        <v>#REF!</v>
      </c>
      <c r="AD7" s="331" t="e">
        <f>SUM(#REF!)-#REF!</f>
        <v>#REF!</v>
      </c>
      <c r="AE7" s="331" t="e">
        <f>SUM(#REF!)-#REF!</f>
        <v>#REF!</v>
      </c>
      <c r="AF7" s="331" t="e">
        <f>SUM(#REF!)-#REF!</f>
        <v>#REF!</v>
      </c>
      <c r="AG7" s="331" t="e">
        <f>SUM(#REF!)-#REF!</f>
        <v>#REF!</v>
      </c>
      <c r="AH7" s="331" t="e">
        <f>SUM(#REF!)-#REF!</f>
        <v>#REF!</v>
      </c>
      <c r="AI7" s="331" t="e">
        <f>SUM(#REF!)-#REF!</f>
        <v>#REF!</v>
      </c>
      <c r="AJ7" s="331" t="e">
        <f>SUM(#REF!)-#REF!</f>
        <v>#REF!</v>
      </c>
      <c r="AK7" s="331" t="e">
        <f>SUM(#REF!)-#REF!</f>
        <v>#REF!</v>
      </c>
      <c r="AL7" s="331" t="e">
        <f>SUM(#REF!)-#REF!</f>
        <v>#REF!</v>
      </c>
      <c r="AM7" s="331" t="e">
        <f>SUM(#REF!)-#REF!</f>
        <v>#REF!</v>
      </c>
      <c r="AN7" s="331" t="e">
        <f>SUM(#REF!)-#REF!</f>
        <v>#REF!</v>
      </c>
      <c r="AO7" s="331" t="e">
        <f>SUM(#REF!)-#REF!</f>
        <v>#REF!</v>
      </c>
      <c r="AP7" s="331" t="e">
        <f>SUM(#REF!)-#REF!</f>
        <v>#REF!</v>
      </c>
      <c r="AQ7" s="331" t="e">
        <f>SUM(#REF!)-#REF!</f>
        <v>#REF!</v>
      </c>
      <c r="AR7" s="331" t="e">
        <f>SUM(#REF!)-#REF!</f>
        <v>#REF!</v>
      </c>
      <c r="AS7" s="331" t="e">
        <f>SUM(#REF!)-#REF!</f>
        <v>#REF!</v>
      </c>
      <c r="AT7" s="331" t="e">
        <f>SUM(#REF!)-#REF!</f>
        <v>#REF!</v>
      </c>
      <c r="AU7" s="331" t="e">
        <f>SUM(#REF!)-#REF!</f>
        <v>#REF!</v>
      </c>
      <c r="AV7" s="331" t="e">
        <f>SUM(#REF!)-#REF!</f>
        <v>#REF!</v>
      </c>
      <c r="AW7" s="331" t="e">
        <f>SUM(#REF!)-#REF!</f>
        <v>#REF!</v>
      </c>
      <c r="AX7" s="331" t="e">
        <f>SUM(#REF!)-#REF!</f>
        <v>#REF!</v>
      </c>
      <c r="AY7" s="331" t="e">
        <f>SUM(#REF!)-#REF!</f>
        <v>#REF!</v>
      </c>
      <c r="AZ7" s="331" t="e">
        <f>SUM(#REF!)-#REF!</f>
        <v>#REF!</v>
      </c>
      <c r="BA7" s="331" t="e">
        <f>SUM(#REF!)-#REF!</f>
        <v>#REF!</v>
      </c>
      <c r="BB7" s="331" t="e">
        <f>SUM(#REF!)-#REF!</f>
        <v>#REF!</v>
      </c>
      <c r="BC7" s="331" t="e">
        <f>SUM(#REF!)-#REF!</f>
        <v>#REF!</v>
      </c>
      <c r="BD7" s="331" t="e">
        <f>SUM(#REF!)-#REF!</f>
        <v>#REF!</v>
      </c>
      <c r="BE7" s="331" t="e">
        <f>SUM(#REF!)-#REF!</f>
        <v>#REF!</v>
      </c>
    </row>
    <row r="8" spans="1:57" s="328" customFormat="1">
      <c r="A8" s="332" t="s">
        <v>117</v>
      </c>
      <c r="B8" s="331" t="e">
        <f>SUM(#REF!)-#REF!</f>
        <v>#REF!</v>
      </c>
      <c r="C8" s="331" t="e">
        <f>SUM(#REF!)-#REF!</f>
        <v>#REF!</v>
      </c>
      <c r="D8" s="331" t="e">
        <f>SUM(#REF!)-#REF!</f>
        <v>#REF!</v>
      </c>
      <c r="E8" s="331" t="e">
        <f>SUM(#REF!)-#REF!</f>
        <v>#REF!</v>
      </c>
      <c r="F8" s="331" t="e">
        <f>SUM(#REF!)-#REF!</f>
        <v>#REF!</v>
      </c>
      <c r="G8" s="331" t="e">
        <f>SUM(#REF!)-#REF!</f>
        <v>#REF!</v>
      </c>
      <c r="H8" s="331" t="e">
        <f>SUM(#REF!)-#REF!</f>
        <v>#REF!</v>
      </c>
      <c r="I8" s="331" t="e">
        <f>SUM(#REF!)-#REF!</f>
        <v>#REF!</v>
      </c>
      <c r="J8" s="331" t="e">
        <f>SUM(#REF!)-#REF!</f>
        <v>#REF!</v>
      </c>
      <c r="K8" s="331" t="e">
        <f>SUM(#REF!)-#REF!</f>
        <v>#REF!</v>
      </c>
      <c r="L8" s="331" t="e">
        <f>SUM(#REF!)-#REF!</f>
        <v>#REF!</v>
      </c>
      <c r="M8" s="331" t="e">
        <f>SUM(#REF!)-#REF!</f>
        <v>#REF!</v>
      </c>
      <c r="N8" s="331" t="e">
        <f>SUM(#REF!)-#REF!</f>
        <v>#REF!</v>
      </c>
      <c r="O8" s="331" t="e">
        <f>SUM(#REF!)-#REF!</f>
        <v>#REF!</v>
      </c>
      <c r="P8" s="331" t="e">
        <f>SUM(#REF!)-#REF!</f>
        <v>#REF!</v>
      </c>
      <c r="Q8" s="331" t="e">
        <f>SUM(#REF!)-#REF!</f>
        <v>#REF!</v>
      </c>
      <c r="R8" s="331" t="e">
        <f>SUM(#REF!)-#REF!</f>
        <v>#REF!</v>
      </c>
      <c r="S8" s="331" t="e">
        <f>SUM(#REF!)-#REF!</f>
        <v>#REF!</v>
      </c>
      <c r="T8" s="331" t="e">
        <f>SUM(#REF!)-#REF!</f>
        <v>#REF!</v>
      </c>
      <c r="U8" s="331" t="e">
        <f>SUM(#REF!)-#REF!</f>
        <v>#REF!</v>
      </c>
      <c r="V8" s="331" t="e">
        <f>SUM(#REF!)-#REF!</f>
        <v>#REF!</v>
      </c>
      <c r="W8" s="331" t="e">
        <f>SUM(#REF!)-#REF!</f>
        <v>#REF!</v>
      </c>
      <c r="X8" s="331" t="e">
        <f>SUM(#REF!)-#REF!</f>
        <v>#REF!</v>
      </c>
      <c r="Y8" s="331" t="e">
        <f>SUM(#REF!)-#REF!</f>
        <v>#REF!</v>
      </c>
      <c r="Z8" s="331" t="e">
        <f>SUM(#REF!)-#REF!</f>
        <v>#REF!</v>
      </c>
      <c r="AA8" s="331" t="e">
        <f>SUM(#REF!)-#REF!</f>
        <v>#REF!</v>
      </c>
      <c r="AB8" s="331" t="e">
        <f>SUM(#REF!)-#REF!</f>
        <v>#REF!</v>
      </c>
      <c r="AC8" s="331" t="e">
        <f>SUM(#REF!)-#REF!</f>
        <v>#REF!</v>
      </c>
      <c r="AD8" s="331" t="e">
        <f>SUM(#REF!)-#REF!</f>
        <v>#REF!</v>
      </c>
      <c r="AE8" s="331" t="e">
        <f>SUM(#REF!)-#REF!</f>
        <v>#REF!</v>
      </c>
      <c r="AF8" s="331" t="e">
        <f>SUM(#REF!)-#REF!</f>
        <v>#REF!</v>
      </c>
      <c r="AG8" s="331" t="e">
        <f>SUM(#REF!)-#REF!</f>
        <v>#REF!</v>
      </c>
      <c r="AH8" s="331" t="e">
        <f>SUM(#REF!)-#REF!</f>
        <v>#REF!</v>
      </c>
      <c r="AI8" s="331" t="e">
        <f>SUM(#REF!)-#REF!</f>
        <v>#REF!</v>
      </c>
      <c r="AJ8" s="331" t="e">
        <f>SUM(#REF!)-#REF!</f>
        <v>#REF!</v>
      </c>
      <c r="AK8" s="331" t="e">
        <f>SUM(#REF!)-#REF!</f>
        <v>#REF!</v>
      </c>
      <c r="AL8" s="331" t="e">
        <f>SUM(#REF!)-#REF!</f>
        <v>#REF!</v>
      </c>
      <c r="AM8" s="331" t="e">
        <f>SUM(#REF!)-#REF!</f>
        <v>#REF!</v>
      </c>
      <c r="AN8" s="331" t="e">
        <f>SUM(#REF!)-#REF!</f>
        <v>#REF!</v>
      </c>
      <c r="AO8" s="331" t="e">
        <f>SUM(#REF!)-#REF!</f>
        <v>#REF!</v>
      </c>
      <c r="AP8" s="331" t="e">
        <f>SUM(#REF!)-#REF!</f>
        <v>#REF!</v>
      </c>
      <c r="AQ8" s="331" t="e">
        <f>SUM(#REF!)-#REF!</f>
        <v>#REF!</v>
      </c>
      <c r="AR8" s="331" t="e">
        <f>SUM(#REF!)-#REF!</f>
        <v>#REF!</v>
      </c>
      <c r="AS8" s="331" t="e">
        <f>SUM(#REF!)-#REF!</f>
        <v>#REF!</v>
      </c>
      <c r="AT8" s="331" t="e">
        <f>SUM(#REF!)-#REF!</f>
        <v>#REF!</v>
      </c>
      <c r="AU8" s="331" t="e">
        <f>SUM(#REF!)-#REF!</f>
        <v>#REF!</v>
      </c>
      <c r="AV8" s="331" t="e">
        <f>SUM(#REF!)-#REF!</f>
        <v>#REF!</v>
      </c>
      <c r="AW8" s="331" t="e">
        <f>SUM(#REF!)-#REF!</f>
        <v>#REF!</v>
      </c>
      <c r="AX8" s="331" t="e">
        <f>SUM(#REF!)-#REF!</f>
        <v>#REF!</v>
      </c>
      <c r="AY8" s="331" t="e">
        <f>SUM(#REF!)-#REF!</f>
        <v>#REF!</v>
      </c>
      <c r="AZ8" s="331" t="e">
        <f>SUM(#REF!)-#REF!</f>
        <v>#REF!</v>
      </c>
      <c r="BA8" s="331" t="e">
        <f>SUM(#REF!)-#REF!</f>
        <v>#REF!</v>
      </c>
      <c r="BB8" s="331" t="e">
        <f>SUM(#REF!)-#REF!</f>
        <v>#REF!</v>
      </c>
      <c r="BC8" s="331" t="e">
        <f>SUM(#REF!)-#REF!</f>
        <v>#REF!</v>
      </c>
      <c r="BD8" s="331" t="e">
        <f>SUM(#REF!)-#REF!</f>
        <v>#REF!</v>
      </c>
      <c r="BE8" s="331" t="e">
        <f>SUM(#REF!)-#REF!</f>
        <v>#REF!</v>
      </c>
    </row>
    <row r="9" spans="1:57" s="328" customFormat="1">
      <c r="A9" s="332" t="s">
        <v>182</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row>
    <row r="10" spans="1:57" s="328" customFormat="1">
      <c r="A10" s="329" t="s">
        <v>237</v>
      </c>
      <c r="B10" s="330" t="e">
        <f>SUM(#REF!,#REF!,#REF!)-#REF!</f>
        <v>#REF!</v>
      </c>
      <c r="C10" s="330" t="e">
        <f>SUM(#REF!,#REF!,#REF!)-#REF!</f>
        <v>#REF!</v>
      </c>
      <c r="D10" s="330" t="e">
        <f>SUM(#REF!,#REF!,#REF!)-#REF!</f>
        <v>#REF!</v>
      </c>
      <c r="E10" s="330" t="e">
        <f>SUM(#REF!,#REF!,#REF!)-#REF!</f>
        <v>#REF!</v>
      </c>
      <c r="F10" s="330" t="e">
        <f>SUM(#REF!,#REF!,#REF!)-#REF!</f>
        <v>#REF!</v>
      </c>
      <c r="G10" s="330" t="e">
        <f>SUM(#REF!,#REF!,#REF!)-#REF!</f>
        <v>#REF!</v>
      </c>
      <c r="H10" s="330" t="e">
        <f>SUM(#REF!,#REF!,#REF!)-#REF!</f>
        <v>#REF!</v>
      </c>
      <c r="I10" s="330" t="e">
        <f>SUM(#REF!,#REF!,#REF!)-#REF!</f>
        <v>#REF!</v>
      </c>
      <c r="J10" s="330" t="e">
        <f>SUM(#REF!,#REF!,#REF!)-#REF!</f>
        <v>#REF!</v>
      </c>
      <c r="K10" s="330" t="e">
        <f>SUM(#REF!,#REF!,#REF!)-#REF!</f>
        <v>#REF!</v>
      </c>
      <c r="L10" s="330" t="e">
        <f>SUM(#REF!,#REF!,#REF!)-#REF!</f>
        <v>#REF!</v>
      </c>
      <c r="M10" s="330" t="e">
        <f>SUM(#REF!,#REF!,#REF!)-#REF!</f>
        <v>#REF!</v>
      </c>
      <c r="N10" s="330" t="e">
        <f>SUM(#REF!,#REF!,#REF!)-#REF!</f>
        <v>#REF!</v>
      </c>
      <c r="O10" s="330" t="e">
        <f>SUM(#REF!,#REF!,#REF!)-#REF!</f>
        <v>#REF!</v>
      </c>
      <c r="P10" s="330" t="e">
        <f>SUM(#REF!,#REF!,#REF!)-#REF!</f>
        <v>#REF!</v>
      </c>
      <c r="Q10" s="330" t="e">
        <f>SUM(#REF!,#REF!,#REF!)-#REF!</f>
        <v>#REF!</v>
      </c>
      <c r="R10" s="330" t="e">
        <f>SUM(#REF!,#REF!,#REF!)-#REF!</f>
        <v>#REF!</v>
      </c>
      <c r="S10" s="330" t="e">
        <f>SUM(#REF!,#REF!,#REF!)-#REF!</f>
        <v>#REF!</v>
      </c>
      <c r="T10" s="330" t="e">
        <f>SUM(#REF!,#REF!,#REF!)-#REF!</f>
        <v>#REF!</v>
      </c>
      <c r="U10" s="330" t="e">
        <f>SUM(#REF!,#REF!,#REF!)-#REF!</f>
        <v>#REF!</v>
      </c>
      <c r="V10" s="330" t="e">
        <f>SUM(#REF!,#REF!,#REF!)-#REF!</f>
        <v>#REF!</v>
      </c>
      <c r="W10" s="330" t="e">
        <f>SUM(#REF!,#REF!,#REF!)-#REF!</f>
        <v>#REF!</v>
      </c>
      <c r="X10" s="330" t="e">
        <f>SUM(#REF!,#REF!,#REF!)-#REF!</f>
        <v>#REF!</v>
      </c>
      <c r="Y10" s="330" t="e">
        <f>SUM(#REF!,#REF!,#REF!)-#REF!</f>
        <v>#REF!</v>
      </c>
      <c r="Z10" s="330" t="e">
        <f>SUM(#REF!,#REF!,#REF!)-#REF!</f>
        <v>#REF!</v>
      </c>
      <c r="AA10" s="330" t="e">
        <f>SUM(#REF!,#REF!,#REF!)-#REF!</f>
        <v>#REF!</v>
      </c>
      <c r="AB10" s="330" t="e">
        <f>SUM(#REF!,#REF!,#REF!)-#REF!</f>
        <v>#REF!</v>
      </c>
      <c r="AC10" s="330" t="e">
        <f>SUM(#REF!,#REF!,#REF!)-#REF!</f>
        <v>#REF!</v>
      </c>
      <c r="AD10" s="330" t="e">
        <f>SUM(#REF!,#REF!,#REF!)-#REF!</f>
        <v>#REF!</v>
      </c>
      <c r="AE10" s="330" t="e">
        <f>SUM(#REF!,#REF!,#REF!)-#REF!</f>
        <v>#REF!</v>
      </c>
      <c r="AF10" s="330" t="e">
        <f>SUM(#REF!,#REF!,#REF!)-#REF!</f>
        <v>#REF!</v>
      </c>
      <c r="AG10" s="330" t="e">
        <f>SUM(#REF!,#REF!,#REF!)-#REF!</f>
        <v>#REF!</v>
      </c>
      <c r="AH10" s="330" t="e">
        <f>SUM(#REF!,#REF!,#REF!)-#REF!</f>
        <v>#REF!</v>
      </c>
      <c r="AI10" s="330" t="e">
        <f>SUM(#REF!,#REF!,#REF!)-#REF!</f>
        <v>#REF!</v>
      </c>
      <c r="AJ10" s="330" t="e">
        <f>SUM(#REF!,#REF!,#REF!)-#REF!</f>
        <v>#REF!</v>
      </c>
      <c r="AK10" s="330" t="e">
        <f>SUM(#REF!,#REF!,#REF!)-#REF!</f>
        <v>#REF!</v>
      </c>
      <c r="AL10" s="330" t="e">
        <f>SUM(#REF!,#REF!,#REF!)-#REF!</f>
        <v>#REF!</v>
      </c>
      <c r="AM10" s="330" t="e">
        <f>SUM(#REF!,#REF!,#REF!)-#REF!</f>
        <v>#REF!</v>
      </c>
      <c r="AN10" s="330" t="e">
        <f>SUM(#REF!,#REF!,#REF!)-#REF!</f>
        <v>#REF!</v>
      </c>
      <c r="AO10" s="330" t="e">
        <f>SUM(#REF!,#REF!,#REF!)-#REF!</f>
        <v>#REF!</v>
      </c>
      <c r="AP10" s="330" t="e">
        <f>SUM(#REF!,#REF!,#REF!)-#REF!</f>
        <v>#REF!</v>
      </c>
      <c r="AQ10" s="330" t="e">
        <f>SUM(#REF!,#REF!,#REF!)-#REF!</f>
        <v>#REF!</v>
      </c>
      <c r="AR10" s="330" t="e">
        <f>SUM(#REF!,#REF!,#REF!)-#REF!</f>
        <v>#REF!</v>
      </c>
      <c r="AS10" s="330" t="e">
        <f>SUM(#REF!,#REF!,#REF!)-#REF!</f>
        <v>#REF!</v>
      </c>
      <c r="AT10" s="330" t="e">
        <f>SUM(#REF!,#REF!,#REF!)-#REF!</f>
        <v>#REF!</v>
      </c>
      <c r="AU10" s="330" t="e">
        <f>SUM(#REF!,#REF!,#REF!)-#REF!</f>
        <v>#REF!</v>
      </c>
      <c r="AV10" s="330" t="e">
        <f>SUM(#REF!,#REF!,#REF!)-#REF!</f>
        <v>#REF!</v>
      </c>
      <c r="AW10" s="330" t="e">
        <f>SUM(#REF!,#REF!,#REF!)-#REF!</f>
        <v>#REF!</v>
      </c>
      <c r="AX10" s="330" t="e">
        <f>SUM(#REF!,#REF!,#REF!)-#REF!</f>
        <v>#REF!</v>
      </c>
      <c r="AY10" s="330" t="e">
        <f>SUM(#REF!,#REF!,#REF!)-#REF!</f>
        <v>#REF!</v>
      </c>
      <c r="AZ10" s="330" t="e">
        <f>SUM(#REF!,#REF!,#REF!)-#REF!</f>
        <v>#REF!</v>
      </c>
      <c r="BA10" s="330" t="e">
        <f>SUM(#REF!,#REF!,#REF!)-#REF!</f>
        <v>#REF!</v>
      </c>
      <c r="BB10" s="330" t="e">
        <f>SUM(#REF!,#REF!,#REF!)-#REF!</f>
        <v>#REF!</v>
      </c>
      <c r="BC10" s="330" t="e">
        <f>SUM(#REF!,#REF!,#REF!)-#REF!</f>
        <v>#REF!</v>
      </c>
      <c r="BD10" s="330" t="e">
        <f>SUM(#REF!,#REF!,#REF!)-#REF!</f>
        <v>#REF!</v>
      </c>
      <c r="BE10" s="330" t="e">
        <f>SUM(#REF!,#REF!,#REF!)-#REF!</f>
        <v>#REF!</v>
      </c>
    </row>
    <row r="11" spans="1:57" s="328" customFormat="1">
      <c r="A11" s="332" t="s">
        <v>113</v>
      </c>
      <c r="B11" s="331" t="e">
        <f>SUM(#REF!)-#REF!</f>
        <v>#REF!</v>
      </c>
      <c r="C11" s="331" t="e">
        <f>SUM(#REF!)-#REF!</f>
        <v>#REF!</v>
      </c>
      <c r="D11" s="331" t="e">
        <f>SUM(#REF!)-#REF!</f>
        <v>#REF!</v>
      </c>
      <c r="E11" s="331" t="e">
        <f>SUM(#REF!)-#REF!</f>
        <v>#REF!</v>
      </c>
      <c r="F11" s="331" t="e">
        <f>SUM(#REF!)-#REF!</f>
        <v>#REF!</v>
      </c>
      <c r="G11" s="331" t="e">
        <f>SUM(#REF!)-#REF!</f>
        <v>#REF!</v>
      </c>
      <c r="H11" s="331" t="e">
        <f>SUM(#REF!)-#REF!</f>
        <v>#REF!</v>
      </c>
      <c r="I11" s="331" t="e">
        <f>SUM(#REF!)-#REF!</f>
        <v>#REF!</v>
      </c>
      <c r="J11" s="331" t="e">
        <f>SUM(#REF!)-#REF!</f>
        <v>#REF!</v>
      </c>
      <c r="K11" s="331" t="e">
        <f>SUM(#REF!)-#REF!</f>
        <v>#REF!</v>
      </c>
      <c r="L11" s="331" t="e">
        <f>SUM(#REF!)-#REF!</f>
        <v>#REF!</v>
      </c>
      <c r="M11" s="331" t="e">
        <f>SUM(#REF!)-#REF!</f>
        <v>#REF!</v>
      </c>
      <c r="N11" s="331" t="e">
        <f>SUM(#REF!)-#REF!</f>
        <v>#REF!</v>
      </c>
      <c r="O11" s="331" t="e">
        <f>SUM(#REF!)-#REF!</f>
        <v>#REF!</v>
      </c>
      <c r="P11" s="331" t="e">
        <f>SUM(#REF!)-#REF!</f>
        <v>#REF!</v>
      </c>
      <c r="Q11" s="331" t="e">
        <f>SUM(#REF!)-#REF!</f>
        <v>#REF!</v>
      </c>
      <c r="R11" s="331" t="e">
        <f>SUM(#REF!)-#REF!</f>
        <v>#REF!</v>
      </c>
      <c r="S11" s="331" t="e">
        <f>SUM(#REF!)-#REF!</f>
        <v>#REF!</v>
      </c>
      <c r="T11" s="331" t="e">
        <f>SUM(#REF!)-#REF!</f>
        <v>#REF!</v>
      </c>
      <c r="U11" s="331" t="e">
        <f>SUM(#REF!)-#REF!</f>
        <v>#REF!</v>
      </c>
      <c r="V11" s="331" t="e">
        <f>SUM(#REF!)-#REF!</f>
        <v>#REF!</v>
      </c>
      <c r="W11" s="331" t="e">
        <f>SUM(#REF!)-#REF!</f>
        <v>#REF!</v>
      </c>
      <c r="X11" s="331" t="e">
        <f>SUM(#REF!)-#REF!</f>
        <v>#REF!</v>
      </c>
      <c r="Y11" s="331" t="e">
        <f>SUM(#REF!)-#REF!</f>
        <v>#REF!</v>
      </c>
      <c r="Z11" s="331" t="e">
        <f>SUM(#REF!)-#REF!</f>
        <v>#REF!</v>
      </c>
      <c r="AA11" s="331" t="e">
        <f>SUM(#REF!)-#REF!</f>
        <v>#REF!</v>
      </c>
      <c r="AB11" s="331" t="e">
        <f>SUM(#REF!)-#REF!</f>
        <v>#REF!</v>
      </c>
      <c r="AC11" s="331" t="e">
        <f>SUM(#REF!)-#REF!</f>
        <v>#REF!</v>
      </c>
      <c r="AD11" s="331" t="e">
        <f>SUM(#REF!)-#REF!</f>
        <v>#REF!</v>
      </c>
      <c r="AE11" s="331" t="e">
        <f>SUM(#REF!)-#REF!</f>
        <v>#REF!</v>
      </c>
      <c r="AF11" s="331" t="e">
        <f>SUM(#REF!)-#REF!</f>
        <v>#REF!</v>
      </c>
      <c r="AG11" s="331" t="e">
        <f>SUM(#REF!)-#REF!</f>
        <v>#REF!</v>
      </c>
      <c r="AH11" s="331" t="e">
        <f>SUM(#REF!)-#REF!</f>
        <v>#REF!</v>
      </c>
      <c r="AI11" s="331" t="e">
        <f>SUM(#REF!)-#REF!</f>
        <v>#REF!</v>
      </c>
      <c r="AJ11" s="331" t="e">
        <f>SUM(#REF!)-#REF!</f>
        <v>#REF!</v>
      </c>
      <c r="AK11" s="331" t="e">
        <f>SUM(#REF!)-#REF!</f>
        <v>#REF!</v>
      </c>
      <c r="AL11" s="331" t="e">
        <f>SUM(#REF!)-#REF!</f>
        <v>#REF!</v>
      </c>
      <c r="AM11" s="331" t="e">
        <f>SUM(#REF!)-#REF!</f>
        <v>#REF!</v>
      </c>
      <c r="AN11" s="331" t="e">
        <f>SUM(#REF!)-#REF!</f>
        <v>#REF!</v>
      </c>
      <c r="AO11" s="331" t="e">
        <f>SUM(#REF!)-#REF!</f>
        <v>#REF!</v>
      </c>
      <c r="AP11" s="331" t="e">
        <f>SUM(#REF!)-#REF!</f>
        <v>#REF!</v>
      </c>
      <c r="AQ11" s="331" t="e">
        <f>SUM(#REF!)-#REF!</f>
        <v>#REF!</v>
      </c>
      <c r="AR11" s="331" t="e">
        <f>SUM(#REF!)-#REF!</f>
        <v>#REF!</v>
      </c>
      <c r="AS11" s="331" t="e">
        <f>SUM(#REF!)-#REF!</f>
        <v>#REF!</v>
      </c>
      <c r="AT11" s="331" t="e">
        <f>SUM(#REF!)-#REF!</f>
        <v>#REF!</v>
      </c>
      <c r="AU11" s="331" t="e">
        <f>SUM(#REF!)-#REF!</f>
        <v>#REF!</v>
      </c>
      <c r="AV11" s="331" t="e">
        <f>SUM(#REF!)-#REF!</f>
        <v>#REF!</v>
      </c>
      <c r="AW11" s="331" t="e">
        <f>SUM(#REF!)-#REF!</f>
        <v>#REF!</v>
      </c>
      <c r="AX11" s="331" t="e">
        <f>SUM(#REF!)-#REF!</f>
        <v>#REF!</v>
      </c>
      <c r="AY11" s="331" t="e">
        <f>SUM(#REF!)-#REF!</f>
        <v>#REF!</v>
      </c>
      <c r="AZ11" s="331" t="e">
        <f>SUM(#REF!)-#REF!</f>
        <v>#REF!</v>
      </c>
      <c r="BA11" s="331" t="e">
        <f>SUM(#REF!)-#REF!</f>
        <v>#REF!</v>
      </c>
      <c r="BB11" s="331" t="e">
        <f>SUM(#REF!)-#REF!</f>
        <v>#REF!</v>
      </c>
      <c r="BC11" s="331" t="e">
        <f>SUM(#REF!)-#REF!</f>
        <v>#REF!</v>
      </c>
      <c r="BD11" s="331" t="e">
        <f>SUM(#REF!)-#REF!</f>
        <v>#REF!</v>
      </c>
      <c r="BE11" s="331" t="e">
        <f>SUM(#REF!)-#REF!</f>
        <v>#REF!</v>
      </c>
    </row>
    <row r="12" spans="1:57" s="328" customFormat="1">
      <c r="A12" s="332" t="s">
        <v>117</v>
      </c>
      <c r="B12" s="331" t="e">
        <f>SUM(#REF!)-#REF!</f>
        <v>#REF!</v>
      </c>
      <c r="C12" s="331" t="e">
        <f>SUM(#REF!)-#REF!</f>
        <v>#REF!</v>
      </c>
      <c r="D12" s="331" t="e">
        <f>SUM(#REF!)-#REF!</f>
        <v>#REF!</v>
      </c>
      <c r="E12" s="331" t="e">
        <f>SUM(#REF!)-#REF!</f>
        <v>#REF!</v>
      </c>
      <c r="F12" s="331" t="e">
        <f>SUM(#REF!)-#REF!</f>
        <v>#REF!</v>
      </c>
      <c r="G12" s="331" t="e">
        <f>SUM(#REF!)-#REF!</f>
        <v>#REF!</v>
      </c>
      <c r="H12" s="331" t="e">
        <f>SUM(#REF!)-#REF!</f>
        <v>#REF!</v>
      </c>
      <c r="I12" s="331" t="e">
        <f>SUM(#REF!)-#REF!</f>
        <v>#REF!</v>
      </c>
      <c r="J12" s="331" t="e">
        <f>SUM(#REF!)-#REF!</f>
        <v>#REF!</v>
      </c>
      <c r="K12" s="331" t="e">
        <f>SUM(#REF!)-#REF!</f>
        <v>#REF!</v>
      </c>
      <c r="L12" s="331" t="e">
        <f>SUM(#REF!)-#REF!</f>
        <v>#REF!</v>
      </c>
      <c r="M12" s="331" t="e">
        <f>SUM(#REF!)-#REF!</f>
        <v>#REF!</v>
      </c>
      <c r="N12" s="331" t="e">
        <f>SUM(#REF!)-#REF!</f>
        <v>#REF!</v>
      </c>
      <c r="O12" s="331" t="e">
        <f>SUM(#REF!)-#REF!</f>
        <v>#REF!</v>
      </c>
      <c r="P12" s="331" t="e">
        <f>SUM(#REF!)-#REF!</f>
        <v>#REF!</v>
      </c>
      <c r="Q12" s="331" t="e">
        <f>SUM(#REF!)-#REF!</f>
        <v>#REF!</v>
      </c>
      <c r="R12" s="331" t="e">
        <f>SUM(#REF!)-#REF!</f>
        <v>#REF!</v>
      </c>
      <c r="S12" s="331" t="e">
        <f>SUM(#REF!)-#REF!</f>
        <v>#REF!</v>
      </c>
      <c r="T12" s="331" t="e">
        <f>SUM(#REF!)-#REF!</f>
        <v>#REF!</v>
      </c>
      <c r="U12" s="331" t="e">
        <f>SUM(#REF!)-#REF!</f>
        <v>#REF!</v>
      </c>
      <c r="V12" s="331" t="e">
        <f>SUM(#REF!)-#REF!</f>
        <v>#REF!</v>
      </c>
      <c r="W12" s="331" t="e">
        <f>SUM(#REF!)-#REF!</f>
        <v>#REF!</v>
      </c>
      <c r="X12" s="331" t="e">
        <f>SUM(#REF!)-#REF!</f>
        <v>#REF!</v>
      </c>
      <c r="Y12" s="331" t="e">
        <f>SUM(#REF!)-#REF!</f>
        <v>#REF!</v>
      </c>
      <c r="Z12" s="331" t="e">
        <f>SUM(#REF!)-#REF!</f>
        <v>#REF!</v>
      </c>
      <c r="AA12" s="331" t="e">
        <f>SUM(#REF!)-#REF!</f>
        <v>#REF!</v>
      </c>
      <c r="AB12" s="331" t="e">
        <f>SUM(#REF!)-#REF!</f>
        <v>#REF!</v>
      </c>
      <c r="AC12" s="331" t="e">
        <f>SUM(#REF!)-#REF!</f>
        <v>#REF!</v>
      </c>
      <c r="AD12" s="331" t="e">
        <f>SUM(#REF!)-#REF!</f>
        <v>#REF!</v>
      </c>
      <c r="AE12" s="331" t="e">
        <f>SUM(#REF!)-#REF!</f>
        <v>#REF!</v>
      </c>
      <c r="AF12" s="331" t="e">
        <f>SUM(#REF!)-#REF!</f>
        <v>#REF!</v>
      </c>
      <c r="AG12" s="331" t="e">
        <f>SUM(#REF!)-#REF!</f>
        <v>#REF!</v>
      </c>
      <c r="AH12" s="331" t="e">
        <f>SUM(#REF!)-#REF!</f>
        <v>#REF!</v>
      </c>
      <c r="AI12" s="331" t="e">
        <f>SUM(#REF!)-#REF!</f>
        <v>#REF!</v>
      </c>
      <c r="AJ12" s="331" t="e">
        <f>SUM(#REF!)-#REF!</f>
        <v>#REF!</v>
      </c>
      <c r="AK12" s="331" t="e">
        <f>SUM(#REF!)-#REF!</f>
        <v>#REF!</v>
      </c>
      <c r="AL12" s="331" t="e">
        <f>SUM(#REF!)-#REF!</f>
        <v>#REF!</v>
      </c>
      <c r="AM12" s="331" t="e">
        <f>SUM(#REF!)-#REF!</f>
        <v>#REF!</v>
      </c>
      <c r="AN12" s="331" t="e">
        <f>SUM(#REF!)-#REF!</f>
        <v>#REF!</v>
      </c>
      <c r="AO12" s="331" t="e">
        <f>SUM(#REF!)-#REF!</f>
        <v>#REF!</v>
      </c>
      <c r="AP12" s="331" t="e">
        <f>SUM(#REF!)-#REF!</f>
        <v>#REF!</v>
      </c>
      <c r="AQ12" s="331" t="e">
        <f>SUM(#REF!)-#REF!</f>
        <v>#REF!</v>
      </c>
      <c r="AR12" s="331" t="e">
        <f>SUM(#REF!)-#REF!</f>
        <v>#REF!</v>
      </c>
      <c r="AS12" s="331" t="e">
        <f>SUM(#REF!)-#REF!</f>
        <v>#REF!</v>
      </c>
      <c r="AT12" s="331" t="e">
        <f>SUM(#REF!)-#REF!</f>
        <v>#REF!</v>
      </c>
      <c r="AU12" s="331" t="e">
        <f>SUM(#REF!)-#REF!</f>
        <v>#REF!</v>
      </c>
      <c r="AV12" s="331" t="e">
        <f>SUM(#REF!)-#REF!</f>
        <v>#REF!</v>
      </c>
      <c r="AW12" s="331" t="e">
        <f>SUM(#REF!)-#REF!</f>
        <v>#REF!</v>
      </c>
      <c r="AX12" s="331" t="e">
        <f>SUM(#REF!)-#REF!</f>
        <v>#REF!</v>
      </c>
      <c r="AY12" s="331" t="e">
        <f>SUM(#REF!)-#REF!</f>
        <v>#REF!</v>
      </c>
      <c r="AZ12" s="331" t="e">
        <f>SUM(#REF!)-#REF!</f>
        <v>#REF!</v>
      </c>
      <c r="BA12" s="331" t="e">
        <f>SUM(#REF!)-#REF!</f>
        <v>#REF!</v>
      </c>
      <c r="BB12" s="331" t="e">
        <f>SUM(#REF!)-#REF!</f>
        <v>#REF!</v>
      </c>
      <c r="BC12" s="331" t="e">
        <f>SUM(#REF!)-#REF!</f>
        <v>#REF!</v>
      </c>
      <c r="BD12" s="331" t="e">
        <f>SUM(#REF!)-#REF!</f>
        <v>#REF!</v>
      </c>
      <c r="BE12" s="331" t="e">
        <f>SUM(#REF!)-#REF!</f>
        <v>#REF!</v>
      </c>
    </row>
    <row r="13" spans="1:57" s="328" customFormat="1">
      <c r="A13" s="332" t="s">
        <v>182</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row>
    <row r="14" spans="1:57" s="328" customFormat="1">
      <c r="A14" s="329" t="s">
        <v>238</v>
      </c>
      <c r="B14" s="330" t="e">
        <f>SUM(#REF!,#REF!,#REF!)-#REF!</f>
        <v>#REF!</v>
      </c>
      <c r="C14" s="330" t="e">
        <f>SUM(#REF!,#REF!,#REF!)-#REF!</f>
        <v>#REF!</v>
      </c>
      <c r="D14" s="330" t="e">
        <f>SUM(#REF!,#REF!,#REF!)-#REF!</f>
        <v>#REF!</v>
      </c>
      <c r="E14" s="330" t="e">
        <f>SUM(#REF!,#REF!,#REF!)-#REF!</f>
        <v>#REF!</v>
      </c>
      <c r="F14" s="330" t="e">
        <f>SUM(#REF!,#REF!,#REF!)-#REF!</f>
        <v>#REF!</v>
      </c>
      <c r="G14" s="330" t="e">
        <f>SUM(#REF!,#REF!,#REF!)-#REF!</f>
        <v>#REF!</v>
      </c>
      <c r="H14" s="330" t="e">
        <f>SUM(#REF!,#REF!,#REF!)-#REF!</f>
        <v>#REF!</v>
      </c>
      <c r="I14" s="330" t="e">
        <f>SUM(#REF!,#REF!,#REF!)-#REF!</f>
        <v>#REF!</v>
      </c>
      <c r="J14" s="330" t="e">
        <f>SUM(#REF!,#REF!,#REF!)-#REF!</f>
        <v>#REF!</v>
      </c>
      <c r="K14" s="330" t="e">
        <f>SUM(#REF!,#REF!,#REF!)-#REF!</f>
        <v>#REF!</v>
      </c>
      <c r="L14" s="330" t="e">
        <f>SUM(#REF!,#REF!,#REF!)-#REF!</f>
        <v>#REF!</v>
      </c>
      <c r="M14" s="330" t="e">
        <f>SUM(#REF!,#REF!,#REF!)-#REF!</f>
        <v>#REF!</v>
      </c>
      <c r="N14" s="330" t="e">
        <f>SUM(#REF!,#REF!,#REF!)-#REF!</f>
        <v>#REF!</v>
      </c>
      <c r="O14" s="330" t="e">
        <f>SUM(#REF!,#REF!,#REF!)-#REF!</f>
        <v>#REF!</v>
      </c>
      <c r="P14" s="330" t="e">
        <f>SUM(#REF!,#REF!,#REF!)-#REF!</f>
        <v>#REF!</v>
      </c>
      <c r="Q14" s="330" t="e">
        <f>SUM(#REF!,#REF!,#REF!)-#REF!</f>
        <v>#REF!</v>
      </c>
      <c r="R14" s="330" t="e">
        <f>SUM(#REF!,#REF!,#REF!)-#REF!</f>
        <v>#REF!</v>
      </c>
      <c r="S14" s="330" t="e">
        <f>SUM(#REF!,#REF!,#REF!)-#REF!</f>
        <v>#REF!</v>
      </c>
      <c r="T14" s="330" t="e">
        <f>SUM(#REF!,#REF!,#REF!)-#REF!</f>
        <v>#REF!</v>
      </c>
      <c r="U14" s="330" t="e">
        <f>SUM(#REF!,#REF!,#REF!)-#REF!</f>
        <v>#REF!</v>
      </c>
      <c r="V14" s="330" t="e">
        <f>SUM(#REF!,#REF!,#REF!)-#REF!</f>
        <v>#REF!</v>
      </c>
      <c r="W14" s="330" t="e">
        <f>SUM(#REF!,#REF!,#REF!)-#REF!</f>
        <v>#REF!</v>
      </c>
      <c r="X14" s="330" t="e">
        <f>SUM(#REF!,#REF!,#REF!)-#REF!</f>
        <v>#REF!</v>
      </c>
      <c r="Y14" s="330" t="e">
        <f>SUM(#REF!,#REF!,#REF!)-#REF!</f>
        <v>#REF!</v>
      </c>
      <c r="Z14" s="330" t="e">
        <f>SUM(#REF!,#REF!,#REF!)-#REF!</f>
        <v>#REF!</v>
      </c>
      <c r="AA14" s="330" t="e">
        <f>SUM(#REF!,#REF!,#REF!)-#REF!</f>
        <v>#REF!</v>
      </c>
      <c r="AB14" s="330" t="e">
        <f>SUM(#REF!,#REF!,#REF!)-#REF!</f>
        <v>#REF!</v>
      </c>
      <c r="AC14" s="330" t="e">
        <f>SUM(#REF!,#REF!,#REF!)-#REF!</f>
        <v>#REF!</v>
      </c>
      <c r="AD14" s="330" t="e">
        <f>SUM(#REF!,#REF!,#REF!)-#REF!</f>
        <v>#REF!</v>
      </c>
      <c r="AE14" s="330" t="e">
        <f>SUM(#REF!,#REF!,#REF!)-#REF!</f>
        <v>#REF!</v>
      </c>
      <c r="AF14" s="330" t="e">
        <f>SUM(#REF!,#REF!,#REF!)-#REF!</f>
        <v>#REF!</v>
      </c>
      <c r="AG14" s="330" t="e">
        <f>SUM(#REF!,#REF!,#REF!)-#REF!</f>
        <v>#REF!</v>
      </c>
      <c r="AH14" s="330" t="e">
        <f>SUM(#REF!,#REF!,#REF!)-#REF!</f>
        <v>#REF!</v>
      </c>
      <c r="AI14" s="330" t="e">
        <f>SUM(#REF!,#REF!,#REF!)-#REF!</f>
        <v>#REF!</v>
      </c>
      <c r="AJ14" s="330" t="e">
        <f>SUM(#REF!,#REF!,#REF!)-#REF!</f>
        <v>#REF!</v>
      </c>
      <c r="AK14" s="330" t="e">
        <f>SUM(#REF!,#REF!,#REF!)-#REF!</f>
        <v>#REF!</v>
      </c>
      <c r="AL14" s="330" t="e">
        <f>SUM(#REF!,#REF!,#REF!)-#REF!</f>
        <v>#REF!</v>
      </c>
      <c r="AM14" s="330" t="e">
        <f>SUM(#REF!,#REF!,#REF!)-#REF!</f>
        <v>#REF!</v>
      </c>
      <c r="AN14" s="330" t="e">
        <f>SUM(#REF!,#REF!,#REF!)-#REF!</f>
        <v>#REF!</v>
      </c>
      <c r="AO14" s="330" t="e">
        <f>SUM(#REF!,#REF!,#REF!)-#REF!</f>
        <v>#REF!</v>
      </c>
      <c r="AP14" s="330" t="e">
        <f>SUM(#REF!,#REF!,#REF!)-#REF!</f>
        <v>#REF!</v>
      </c>
      <c r="AQ14" s="330" t="e">
        <f>SUM(#REF!,#REF!,#REF!)-#REF!</f>
        <v>#REF!</v>
      </c>
      <c r="AR14" s="330" t="e">
        <f>SUM(#REF!,#REF!,#REF!)-#REF!</f>
        <v>#REF!</v>
      </c>
      <c r="AS14" s="330" t="e">
        <f>SUM(#REF!,#REF!,#REF!)-#REF!</f>
        <v>#REF!</v>
      </c>
      <c r="AT14" s="330" t="e">
        <f>SUM(#REF!,#REF!,#REF!)-#REF!</f>
        <v>#REF!</v>
      </c>
      <c r="AU14" s="330" t="e">
        <f>SUM(#REF!,#REF!,#REF!)-#REF!</f>
        <v>#REF!</v>
      </c>
      <c r="AV14" s="330" t="e">
        <f>SUM(#REF!,#REF!,#REF!)-#REF!</f>
        <v>#REF!</v>
      </c>
      <c r="AW14" s="330" t="e">
        <f>SUM(#REF!,#REF!,#REF!)-#REF!</f>
        <v>#REF!</v>
      </c>
      <c r="AX14" s="330" t="e">
        <f>SUM(#REF!,#REF!,#REF!)-#REF!</f>
        <v>#REF!</v>
      </c>
      <c r="AY14" s="330" t="e">
        <f>SUM(#REF!,#REF!,#REF!)-#REF!</f>
        <v>#REF!</v>
      </c>
      <c r="AZ14" s="330" t="e">
        <f>SUM(#REF!,#REF!,#REF!)-#REF!</f>
        <v>#REF!</v>
      </c>
      <c r="BA14" s="330" t="e">
        <f>SUM(#REF!,#REF!,#REF!)-#REF!</f>
        <v>#REF!</v>
      </c>
      <c r="BB14" s="330" t="e">
        <f>SUM(#REF!,#REF!,#REF!)-#REF!</f>
        <v>#REF!</v>
      </c>
      <c r="BC14" s="330" t="e">
        <f>SUM(#REF!,#REF!,#REF!)-#REF!</f>
        <v>#REF!</v>
      </c>
      <c r="BD14" s="330" t="e">
        <f>SUM(#REF!,#REF!,#REF!)-#REF!</f>
        <v>#REF!</v>
      </c>
      <c r="BE14" s="330" t="e">
        <f>SUM(#REF!,#REF!,#REF!)-#REF!</f>
        <v>#REF!</v>
      </c>
    </row>
    <row r="15" spans="1:57" s="328" customFormat="1">
      <c r="A15" s="332" t="s">
        <v>239</v>
      </c>
      <c r="B15" s="331" t="e">
        <f>SUM(#REF!)-#REF!</f>
        <v>#REF!</v>
      </c>
      <c r="C15" s="331" t="e">
        <f>SUM(#REF!)-#REF!</f>
        <v>#REF!</v>
      </c>
      <c r="D15" s="331" t="e">
        <f>SUM(#REF!)-#REF!</f>
        <v>#REF!</v>
      </c>
      <c r="E15" s="331" t="e">
        <f>SUM(#REF!)-#REF!</f>
        <v>#REF!</v>
      </c>
      <c r="F15" s="331" t="e">
        <f>SUM(#REF!)-#REF!</f>
        <v>#REF!</v>
      </c>
      <c r="G15" s="331" t="e">
        <f>SUM(#REF!)-#REF!</f>
        <v>#REF!</v>
      </c>
      <c r="H15" s="331" t="e">
        <f>SUM(#REF!)-#REF!</f>
        <v>#REF!</v>
      </c>
      <c r="I15" s="331" t="e">
        <f>SUM(#REF!)-#REF!</f>
        <v>#REF!</v>
      </c>
      <c r="J15" s="331" t="e">
        <f>SUM(#REF!)-#REF!</f>
        <v>#REF!</v>
      </c>
      <c r="K15" s="331" t="e">
        <f>SUM(#REF!)-#REF!</f>
        <v>#REF!</v>
      </c>
      <c r="L15" s="331" t="e">
        <f>SUM(#REF!)-#REF!</f>
        <v>#REF!</v>
      </c>
      <c r="M15" s="331" t="e">
        <f>SUM(#REF!)-#REF!</f>
        <v>#REF!</v>
      </c>
      <c r="N15" s="331" t="e">
        <f>SUM(#REF!)-#REF!</f>
        <v>#REF!</v>
      </c>
      <c r="O15" s="331" t="e">
        <f>SUM(#REF!)-#REF!</f>
        <v>#REF!</v>
      </c>
      <c r="P15" s="331" t="e">
        <f>SUM(#REF!)-#REF!</f>
        <v>#REF!</v>
      </c>
      <c r="Q15" s="331" t="e">
        <f>SUM(#REF!)-#REF!</f>
        <v>#REF!</v>
      </c>
      <c r="R15" s="331" t="e">
        <f>SUM(#REF!)-#REF!</f>
        <v>#REF!</v>
      </c>
      <c r="S15" s="331" t="e">
        <f>SUM(#REF!)-#REF!</f>
        <v>#REF!</v>
      </c>
      <c r="T15" s="331" t="e">
        <f>SUM(#REF!)-#REF!</f>
        <v>#REF!</v>
      </c>
      <c r="U15" s="331" t="e">
        <f>SUM(#REF!)-#REF!</f>
        <v>#REF!</v>
      </c>
      <c r="V15" s="331" t="e">
        <f>SUM(#REF!)-#REF!</f>
        <v>#REF!</v>
      </c>
      <c r="W15" s="331" t="e">
        <f>SUM(#REF!)-#REF!</f>
        <v>#REF!</v>
      </c>
      <c r="X15" s="331" t="e">
        <f>SUM(#REF!)-#REF!</f>
        <v>#REF!</v>
      </c>
      <c r="Y15" s="331" t="e">
        <f>SUM(#REF!)-#REF!</f>
        <v>#REF!</v>
      </c>
      <c r="Z15" s="331" t="e">
        <f>SUM(#REF!)-#REF!</f>
        <v>#REF!</v>
      </c>
      <c r="AA15" s="331" t="e">
        <f>SUM(#REF!)-#REF!</f>
        <v>#REF!</v>
      </c>
      <c r="AB15" s="331" t="e">
        <f>SUM(#REF!)-#REF!</f>
        <v>#REF!</v>
      </c>
      <c r="AC15" s="331" t="e">
        <f>SUM(#REF!)-#REF!</f>
        <v>#REF!</v>
      </c>
      <c r="AD15" s="331" t="e">
        <f>SUM(#REF!)-#REF!</f>
        <v>#REF!</v>
      </c>
      <c r="AE15" s="331" t="e">
        <f>SUM(#REF!)-#REF!</f>
        <v>#REF!</v>
      </c>
      <c r="AF15" s="331" t="e">
        <f>SUM(#REF!)-#REF!</f>
        <v>#REF!</v>
      </c>
      <c r="AG15" s="331" t="e">
        <f>SUM(#REF!)-#REF!</f>
        <v>#REF!</v>
      </c>
      <c r="AH15" s="331" t="e">
        <f>SUM(#REF!)-#REF!</f>
        <v>#REF!</v>
      </c>
      <c r="AI15" s="331" t="e">
        <f>SUM(#REF!)-#REF!</f>
        <v>#REF!</v>
      </c>
      <c r="AJ15" s="331" t="e">
        <f>SUM(#REF!)-#REF!</f>
        <v>#REF!</v>
      </c>
      <c r="AK15" s="331" t="e">
        <f>SUM(#REF!)-#REF!</f>
        <v>#REF!</v>
      </c>
      <c r="AL15" s="331" t="e">
        <f>SUM(#REF!)-#REF!</f>
        <v>#REF!</v>
      </c>
      <c r="AM15" s="331" t="e">
        <f>SUM(#REF!)-#REF!</f>
        <v>#REF!</v>
      </c>
      <c r="AN15" s="331" t="e">
        <f>SUM(#REF!)-#REF!</f>
        <v>#REF!</v>
      </c>
      <c r="AO15" s="331" t="e">
        <f>SUM(#REF!)-#REF!</f>
        <v>#REF!</v>
      </c>
      <c r="AP15" s="331" t="e">
        <f>SUM(#REF!)-#REF!</f>
        <v>#REF!</v>
      </c>
      <c r="AQ15" s="331" t="e">
        <f>SUM(#REF!)-#REF!</f>
        <v>#REF!</v>
      </c>
      <c r="AR15" s="331" t="e">
        <f>SUM(#REF!)-#REF!</f>
        <v>#REF!</v>
      </c>
      <c r="AS15" s="331" t="e">
        <f>SUM(#REF!)-#REF!</f>
        <v>#REF!</v>
      </c>
      <c r="AT15" s="331" t="e">
        <f>SUM(#REF!)-#REF!</f>
        <v>#REF!</v>
      </c>
      <c r="AU15" s="331" t="e">
        <f>SUM(#REF!)-#REF!</f>
        <v>#REF!</v>
      </c>
      <c r="AV15" s="331" t="e">
        <f>SUM(#REF!)-#REF!</f>
        <v>#REF!</v>
      </c>
      <c r="AW15" s="331" t="e">
        <f>SUM(#REF!)-#REF!</f>
        <v>#REF!</v>
      </c>
      <c r="AX15" s="331" t="e">
        <f>SUM(#REF!)-#REF!</f>
        <v>#REF!</v>
      </c>
      <c r="AY15" s="331" t="e">
        <f>SUM(#REF!)-#REF!</f>
        <v>#REF!</v>
      </c>
      <c r="AZ15" s="331" t="e">
        <f>SUM(#REF!)-#REF!</f>
        <v>#REF!</v>
      </c>
      <c r="BA15" s="331" t="e">
        <f>SUM(#REF!)-#REF!</f>
        <v>#REF!</v>
      </c>
      <c r="BB15" s="331" t="e">
        <f>SUM(#REF!)-#REF!</f>
        <v>#REF!</v>
      </c>
      <c r="BC15" s="331" t="e">
        <f>SUM(#REF!)-#REF!</f>
        <v>#REF!</v>
      </c>
      <c r="BD15" s="331" t="e">
        <f>SUM(#REF!)-#REF!</f>
        <v>#REF!</v>
      </c>
      <c r="BE15" s="331" t="e">
        <f>SUM(#REF!)-#REF!</f>
        <v>#REF!</v>
      </c>
    </row>
    <row r="16" spans="1:57" s="328" customFormat="1">
      <c r="A16" s="332" t="s">
        <v>240</v>
      </c>
      <c r="B16" s="331" t="e">
        <f>SUM(#REF!)-#REF!</f>
        <v>#REF!</v>
      </c>
      <c r="C16" s="331" t="e">
        <f>SUM(#REF!)-#REF!</f>
        <v>#REF!</v>
      </c>
      <c r="D16" s="331" t="e">
        <f>SUM(#REF!)-#REF!</f>
        <v>#REF!</v>
      </c>
      <c r="E16" s="331" t="e">
        <f>SUM(#REF!)-#REF!</f>
        <v>#REF!</v>
      </c>
      <c r="F16" s="331" t="e">
        <f>SUM(#REF!)-#REF!</f>
        <v>#REF!</v>
      </c>
      <c r="G16" s="331" t="e">
        <f>SUM(#REF!)-#REF!</f>
        <v>#REF!</v>
      </c>
      <c r="H16" s="331" t="e">
        <f>SUM(#REF!)-#REF!</f>
        <v>#REF!</v>
      </c>
      <c r="I16" s="331" t="e">
        <f>SUM(#REF!)-#REF!</f>
        <v>#REF!</v>
      </c>
      <c r="J16" s="331" t="e">
        <f>SUM(#REF!)-#REF!</f>
        <v>#REF!</v>
      </c>
      <c r="K16" s="331" t="e">
        <f>SUM(#REF!)-#REF!</f>
        <v>#REF!</v>
      </c>
      <c r="L16" s="331" t="e">
        <f>SUM(#REF!)-#REF!</f>
        <v>#REF!</v>
      </c>
      <c r="M16" s="331" t="e">
        <f>SUM(#REF!)-#REF!</f>
        <v>#REF!</v>
      </c>
      <c r="N16" s="331" t="e">
        <f>SUM(#REF!)-#REF!</f>
        <v>#REF!</v>
      </c>
      <c r="O16" s="331" t="e">
        <f>SUM(#REF!)-#REF!</f>
        <v>#REF!</v>
      </c>
      <c r="P16" s="331" t="e">
        <f>SUM(#REF!)-#REF!</f>
        <v>#REF!</v>
      </c>
      <c r="Q16" s="331" t="e">
        <f>SUM(#REF!)-#REF!</f>
        <v>#REF!</v>
      </c>
      <c r="R16" s="331" t="e">
        <f>SUM(#REF!)-#REF!</f>
        <v>#REF!</v>
      </c>
      <c r="S16" s="331" t="e">
        <f>SUM(#REF!)-#REF!</f>
        <v>#REF!</v>
      </c>
      <c r="T16" s="331" t="e">
        <f>SUM(#REF!)-#REF!</f>
        <v>#REF!</v>
      </c>
      <c r="U16" s="331" t="e">
        <f>SUM(#REF!)-#REF!</f>
        <v>#REF!</v>
      </c>
      <c r="V16" s="331" t="e">
        <f>SUM(#REF!)-#REF!</f>
        <v>#REF!</v>
      </c>
      <c r="W16" s="331" t="e">
        <f>SUM(#REF!)-#REF!</f>
        <v>#REF!</v>
      </c>
      <c r="X16" s="331" t="e">
        <f>SUM(#REF!)-#REF!</f>
        <v>#REF!</v>
      </c>
      <c r="Y16" s="331" t="e">
        <f>SUM(#REF!)-#REF!</f>
        <v>#REF!</v>
      </c>
      <c r="Z16" s="331" t="e">
        <f>SUM(#REF!)-#REF!</f>
        <v>#REF!</v>
      </c>
      <c r="AA16" s="331" t="e">
        <f>SUM(#REF!)-#REF!</f>
        <v>#REF!</v>
      </c>
      <c r="AB16" s="331" t="e">
        <f>SUM(#REF!)-#REF!</f>
        <v>#REF!</v>
      </c>
      <c r="AC16" s="331" t="e">
        <f>SUM(#REF!)-#REF!</f>
        <v>#REF!</v>
      </c>
      <c r="AD16" s="331" t="e">
        <f>SUM(#REF!)-#REF!</f>
        <v>#REF!</v>
      </c>
      <c r="AE16" s="331" t="e">
        <f>SUM(#REF!)-#REF!</f>
        <v>#REF!</v>
      </c>
      <c r="AF16" s="331" t="e">
        <f>SUM(#REF!)-#REF!</f>
        <v>#REF!</v>
      </c>
      <c r="AG16" s="331" t="e">
        <f>SUM(#REF!)-#REF!</f>
        <v>#REF!</v>
      </c>
      <c r="AH16" s="331" t="e">
        <f>SUM(#REF!)-#REF!</f>
        <v>#REF!</v>
      </c>
      <c r="AI16" s="331" t="e">
        <f>SUM(#REF!)-#REF!</f>
        <v>#REF!</v>
      </c>
      <c r="AJ16" s="331" t="e">
        <f>SUM(#REF!)-#REF!</f>
        <v>#REF!</v>
      </c>
      <c r="AK16" s="331" t="e">
        <f>SUM(#REF!)-#REF!</f>
        <v>#REF!</v>
      </c>
      <c r="AL16" s="331" t="e">
        <f>SUM(#REF!)-#REF!</f>
        <v>#REF!</v>
      </c>
      <c r="AM16" s="331" t="e">
        <f>SUM(#REF!)-#REF!</f>
        <v>#REF!</v>
      </c>
      <c r="AN16" s="331" t="e">
        <f>SUM(#REF!)-#REF!</f>
        <v>#REF!</v>
      </c>
      <c r="AO16" s="331" t="e">
        <f>SUM(#REF!)-#REF!</f>
        <v>#REF!</v>
      </c>
      <c r="AP16" s="331" t="e">
        <f>SUM(#REF!)-#REF!</f>
        <v>#REF!</v>
      </c>
      <c r="AQ16" s="331" t="e">
        <f>SUM(#REF!)-#REF!</f>
        <v>#REF!</v>
      </c>
      <c r="AR16" s="331" t="e">
        <f>SUM(#REF!)-#REF!</f>
        <v>#REF!</v>
      </c>
      <c r="AS16" s="331" t="e">
        <f>SUM(#REF!)-#REF!</f>
        <v>#REF!</v>
      </c>
      <c r="AT16" s="331" t="e">
        <f>SUM(#REF!)-#REF!</f>
        <v>#REF!</v>
      </c>
      <c r="AU16" s="331" t="e">
        <f>SUM(#REF!)-#REF!</f>
        <v>#REF!</v>
      </c>
      <c r="AV16" s="331" t="e">
        <f>SUM(#REF!)-#REF!</f>
        <v>#REF!</v>
      </c>
      <c r="AW16" s="331" t="e">
        <f>SUM(#REF!)-#REF!</f>
        <v>#REF!</v>
      </c>
      <c r="AX16" s="331" t="e">
        <f>SUM(#REF!)-#REF!</f>
        <v>#REF!</v>
      </c>
      <c r="AY16" s="331" t="e">
        <f>SUM(#REF!)-#REF!</f>
        <v>#REF!</v>
      </c>
      <c r="AZ16" s="331" t="e">
        <f>SUM(#REF!)-#REF!</f>
        <v>#REF!</v>
      </c>
      <c r="BA16" s="331" t="e">
        <f>SUM(#REF!)-#REF!</f>
        <v>#REF!</v>
      </c>
      <c r="BB16" s="331" t="e">
        <f>SUM(#REF!)-#REF!</f>
        <v>#REF!</v>
      </c>
      <c r="BC16" s="331" t="e">
        <f>SUM(#REF!)-#REF!</f>
        <v>#REF!</v>
      </c>
      <c r="BD16" s="331" t="e">
        <f>SUM(#REF!)-#REF!</f>
        <v>#REF!</v>
      </c>
      <c r="BE16" s="331" t="e">
        <f>SUM(#REF!)-#REF!</f>
        <v>#REF!</v>
      </c>
    </row>
    <row r="17" spans="1:57" s="328" customFormat="1">
      <c r="A17" s="332" t="s">
        <v>182</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c r="BD17" s="331"/>
      <c r="BE17" s="331"/>
    </row>
    <row r="18" spans="1:57" s="328" customFormat="1">
      <c r="A18" s="329" t="s">
        <v>241</v>
      </c>
      <c r="B18" s="330" t="e">
        <f>SUM(#REF!,#REF!,#REF!)-#REF!</f>
        <v>#REF!</v>
      </c>
      <c r="C18" s="330" t="e">
        <f>SUM(#REF!,#REF!,#REF!)-#REF!</f>
        <v>#REF!</v>
      </c>
      <c r="D18" s="330" t="e">
        <f>SUM(#REF!,#REF!,#REF!)-#REF!</f>
        <v>#REF!</v>
      </c>
      <c r="E18" s="330" t="e">
        <f>SUM(#REF!,#REF!,#REF!)-#REF!</f>
        <v>#REF!</v>
      </c>
      <c r="F18" s="330" t="e">
        <f>SUM(#REF!,#REF!,#REF!)-#REF!</f>
        <v>#REF!</v>
      </c>
      <c r="G18" s="330" t="e">
        <f>SUM(#REF!,#REF!,#REF!)-#REF!</f>
        <v>#REF!</v>
      </c>
      <c r="H18" s="330" t="e">
        <f>SUM(#REF!,#REF!,#REF!)-#REF!</f>
        <v>#REF!</v>
      </c>
      <c r="I18" s="330" t="e">
        <f>SUM(#REF!,#REF!,#REF!)-#REF!</f>
        <v>#REF!</v>
      </c>
      <c r="J18" s="330" t="e">
        <f>SUM(#REF!,#REF!,#REF!)-#REF!</f>
        <v>#REF!</v>
      </c>
      <c r="K18" s="330" t="e">
        <f>SUM(#REF!,#REF!,#REF!)-#REF!</f>
        <v>#REF!</v>
      </c>
      <c r="L18" s="330" t="e">
        <f>SUM(#REF!,#REF!,#REF!)-#REF!</f>
        <v>#REF!</v>
      </c>
      <c r="M18" s="330" t="e">
        <f>SUM(#REF!,#REF!,#REF!)-#REF!</f>
        <v>#REF!</v>
      </c>
      <c r="N18" s="330" t="e">
        <f>SUM(#REF!,#REF!,#REF!)-#REF!</f>
        <v>#REF!</v>
      </c>
      <c r="O18" s="330" t="e">
        <f>SUM(#REF!,#REF!,#REF!)-#REF!</f>
        <v>#REF!</v>
      </c>
      <c r="P18" s="330" t="e">
        <f>SUM(#REF!,#REF!,#REF!)-#REF!</f>
        <v>#REF!</v>
      </c>
      <c r="Q18" s="330" t="e">
        <f>SUM(#REF!,#REF!,#REF!)-#REF!</f>
        <v>#REF!</v>
      </c>
      <c r="R18" s="330" t="e">
        <f>SUM(#REF!,#REF!,#REF!)-#REF!</f>
        <v>#REF!</v>
      </c>
      <c r="S18" s="330" t="e">
        <f>SUM(#REF!,#REF!,#REF!)-#REF!</f>
        <v>#REF!</v>
      </c>
      <c r="T18" s="330" t="e">
        <f>SUM(#REF!,#REF!,#REF!)-#REF!</f>
        <v>#REF!</v>
      </c>
      <c r="U18" s="330" t="e">
        <f>SUM(#REF!,#REF!,#REF!)-#REF!</f>
        <v>#REF!</v>
      </c>
      <c r="V18" s="330" t="e">
        <f>SUM(#REF!,#REF!,#REF!)-#REF!</f>
        <v>#REF!</v>
      </c>
      <c r="W18" s="330" t="e">
        <f>SUM(#REF!,#REF!,#REF!)-#REF!</f>
        <v>#REF!</v>
      </c>
      <c r="X18" s="330" t="e">
        <f>SUM(#REF!,#REF!,#REF!)-#REF!</f>
        <v>#REF!</v>
      </c>
      <c r="Y18" s="330" t="e">
        <f>SUM(#REF!,#REF!,#REF!)-#REF!</f>
        <v>#REF!</v>
      </c>
      <c r="Z18" s="330" t="e">
        <f>SUM(#REF!,#REF!,#REF!)-#REF!</f>
        <v>#REF!</v>
      </c>
      <c r="AA18" s="330" t="e">
        <f>SUM(#REF!,#REF!,#REF!)-#REF!</f>
        <v>#REF!</v>
      </c>
      <c r="AB18" s="330" t="e">
        <f>SUM(#REF!,#REF!,#REF!)-#REF!</f>
        <v>#REF!</v>
      </c>
      <c r="AC18" s="330" t="e">
        <f>SUM(#REF!,#REF!,#REF!)-#REF!</f>
        <v>#REF!</v>
      </c>
      <c r="AD18" s="330" t="e">
        <f>SUM(#REF!,#REF!,#REF!)-#REF!</f>
        <v>#REF!</v>
      </c>
      <c r="AE18" s="330" t="e">
        <f>SUM(#REF!,#REF!,#REF!)-#REF!</f>
        <v>#REF!</v>
      </c>
      <c r="AF18" s="330" t="e">
        <f>SUM(#REF!,#REF!,#REF!)-#REF!</f>
        <v>#REF!</v>
      </c>
      <c r="AG18" s="330" t="e">
        <f>SUM(#REF!,#REF!,#REF!)-#REF!</f>
        <v>#REF!</v>
      </c>
      <c r="AH18" s="330" t="e">
        <f>SUM(#REF!,#REF!,#REF!)-#REF!</f>
        <v>#REF!</v>
      </c>
      <c r="AI18" s="330" t="e">
        <f>SUM(#REF!,#REF!,#REF!)-#REF!</f>
        <v>#REF!</v>
      </c>
      <c r="AJ18" s="330" t="e">
        <f>SUM(#REF!,#REF!,#REF!)-#REF!</f>
        <v>#REF!</v>
      </c>
      <c r="AK18" s="330" t="e">
        <f>SUM(#REF!,#REF!,#REF!)-#REF!</f>
        <v>#REF!</v>
      </c>
      <c r="AL18" s="330" t="e">
        <f>SUM(#REF!,#REF!,#REF!)-#REF!</f>
        <v>#REF!</v>
      </c>
      <c r="AM18" s="330" t="e">
        <f>SUM(#REF!,#REF!,#REF!)-#REF!</f>
        <v>#REF!</v>
      </c>
      <c r="AN18" s="330" t="e">
        <f>SUM(#REF!,#REF!,#REF!)-#REF!</f>
        <v>#REF!</v>
      </c>
      <c r="AO18" s="330" t="e">
        <f>SUM(#REF!,#REF!,#REF!)-#REF!</f>
        <v>#REF!</v>
      </c>
      <c r="AP18" s="330" t="e">
        <f>SUM(#REF!,#REF!,#REF!)-#REF!</f>
        <v>#REF!</v>
      </c>
      <c r="AQ18" s="330" t="e">
        <f>SUM(#REF!,#REF!,#REF!)-#REF!</f>
        <v>#REF!</v>
      </c>
      <c r="AR18" s="330" t="e">
        <f>SUM(#REF!,#REF!,#REF!)-#REF!</f>
        <v>#REF!</v>
      </c>
      <c r="AS18" s="330" t="e">
        <f>SUM(#REF!,#REF!,#REF!)-#REF!</f>
        <v>#REF!</v>
      </c>
      <c r="AT18" s="330" t="e">
        <f>SUM(#REF!,#REF!,#REF!)-#REF!</f>
        <v>#REF!</v>
      </c>
      <c r="AU18" s="330" t="e">
        <f>SUM(#REF!,#REF!,#REF!)-#REF!</f>
        <v>#REF!</v>
      </c>
      <c r="AV18" s="330" t="e">
        <f>SUM(#REF!,#REF!,#REF!)-#REF!</f>
        <v>#REF!</v>
      </c>
      <c r="AW18" s="330" t="e">
        <f>SUM(#REF!,#REF!,#REF!)-#REF!</f>
        <v>#REF!</v>
      </c>
      <c r="AX18" s="330" t="e">
        <f>SUM(#REF!,#REF!,#REF!)-#REF!</f>
        <v>#REF!</v>
      </c>
      <c r="AY18" s="330" t="e">
        <f>SUM(#REF!,#REF!,#REF!)-#REF!</f>
        <v>#REF!</v>
      </c>
      <c r="AZ18" s="330" t="e">
        <f>SUM(#REF!,#REF!,#REF!)-#REF!</f>
        <v>#REF!</v>
      </c>
      <c r="BA18" s="330" t="e">
        <f>SUM(#REF!,#REF!,#REF!)-#REF!</f>
        <v>#REF!</v>
      </c>
      <c r="BB18" s="330" t="e">
        <f>SUM(#REF!,#REF!,#REF!)-#REF!</f>
        <v>#REF!</v>
      </c>
      <c r="BC18" s="330" t="e">
        <f>SUM(#REF!,#REF!,#REF!)-#REF!</f>
        <v>#REF!</v>
      </c>
      <c r="BD18" s="330" t="e">
        <f>SUM(#REF!,#REF!,#REF!)-#REF!</f>
        <v>#REF!</v>
      </c>
      <c r="BE18" s="330" t="e">
        <f>SUM(#REF!,#REF!,#REF!)-#REF!</f>
        <v>#REF!</v>
      </c>
    </row>
    <row r="19" spans="1:57" s="328" customFormat="1">
      <c r="A19" s="332" t="s">
        <v>239</v>
      </c>
      <c r="B19" s="331" t="e">
        <f>SUM(#REF!)-#REF!</f>
        <v>#REF!</v>
      </c>
      <c r="C19" s="331" t="e">
        <f>SUM(#REF!)-#REF!</f>
        <v>#REF!</v>
      </c>
      <c r="D19" s="331" t="e">
        <f>SUM(#REF!)-#REF!</f>
        <v>#REF!</v>
      </c>
      <c r="E19" s="331" t="e">
        <f>SUM(#REF!)-#REF!</f>
        <v>#REF!</v>
      </c>
      <c r="F19" s="331" t="e">
        <f>SUM(#REF!)-#REF!</f>
        <v>#REF!</v>
      </c>
      <c r="G19" s="331" t="e">
        <f>SUM(#REF!)-#REF!</f>
        <v>#REF!</v>
      </c>
      <c r="H19" s="331" t="e">
        <f>SUM(#REF!)-#REF!</f>
        <v>#REF!</v>
      </c>
      <c r="I19" s="331" t="e">
        <f>SUM(#REF!)-#REF!</f>
        <v>#REF!</v>
      </c>
      <c r="J19" s="331" t="e">
        <f>SUM(#REF!)-#REF!</f>
        <v>#REF!</v>
      </c>
      <c r="K19" s="331" t="e">
        <f>SUM(#REF!)-#REF!</f>
        <v>#REF!</v>
      </c>
      <c r="L19" s="331" t="e">
        <f>SUM(#REF!)-#REF!</f>
        <v>#REF!</v>
      </c>
      <c r="M19" s="331" t="e">
        <f>SUM(#REF!)-#REF!</f>
        <v>#REF!</v>
      </c>
      <c r="N19" s="331" t="e">
        <f>SUM(#REF!)-#REF!</f>
        <v>#REF!</v>
      </c>
      <c r="O19" s="331" t="e">
        <f>SUM(#REF!)-#REF!</f>
        <v>#REF!</v>
      </c>
      <c r="P19" s="331" t="e">
        <f>SUM(#REF!)-#REF!</f>
        <v>#REF!</v>
      </c>
      <c r="Q19" s="331" t="e">
        <f>SUM(#REF!)-#REF!</f>
        <v>#REF!</v>
      </c>
      <c r="R19" s="331" t="e">
        <f>SUM(#REF!)-#REF!</f>
        <v>#REF!</v>
      </c>
      <c r="S19" s="331" t="e">
        <f>SUM(#REF!)-#REF!</f>
        <v>#REF!</v>
      </c>
      <c r="T19" s="331" t="e">
        <f>SUM(#REF!)-#REF!</f>
        <v>#REF!</v>
      </c>
      <c r="U19" s="331" t="e">
        <f>SUM(#REF!)-#REF!</f>
        <v>#REF!</v>
      </c>
      <c r="V19" s="331" t="e">
        <f>SUM(#REF!)-#REF!</f>
        <v>#REF!</v>
      </c>
      <c r="W19" s="331" t="e">
        <f>SUM(#REF!)-#REF!</f>
        <v>#REF!</v>
      </c>
      <c r="X19" s="331" t="e">
        <f>SUM(#REF!)-#REF!</f>
        <v>#REF!</v>
      </c>
      <c r="Y19" s="331" t="e">
        <f>SUM(#REF!)-#REF!</f>
        <v>#REF!</v>
      </c>
      <c r="Z19" s="331" t="e">
        <f>SUM(#REF!)-#REF!</f>
        <v>#REF!</v>
      </c>
      <c r="AA19" s="331" t="e">
        <f>SUM(#REF!)-#REF!</f>
        <v>#REF!</v>
      </c>
      <c r="AB19" s="331" t="e">
        <f>SUM(#REF!)-#REF!</f>
        <v>#REF!</v>
      </c>
      <c r="AC19" s="331" t="e">
        <f>SUM(#REF!)-#REF!</f>
        <v>#REF!</v>
      </c>
      <c r="AD19" s="331" t="e">
        <f>SUM(#REF!)-#REF!</f>
        <v>#REF!</v>
      </c>
      <c r="AE19" s="331" t="e">
        <f>SUM(#REF!)-#REF!</f>
        <v>#REF!</v>
      </c>
      <c r="AF19" s="331" t="e">
        <f>SUM(#REF!)-#REF!</f>
        <v>#REF!</v>
      </c>
      <c r="AG19" s="331" t="e">
        <f>SUM(#REF!)-#REF!</f>
        <v>#REF!</v>
      </c>
      <c r="AH19" s="331" t="e">
        <f>SUM(#REF!)-#REF!</f>
        <v>#REF!</v>
      </c>
      <c r="AI19" s="331" t="e">
        <f>SUM(#REF!)-#REF!</f>
        <v>#REF!</v>
      </c>
      <c r="AJ19" s="331" t="e">
        <f>SUM(#REF!)-#REF!</f>
        <v>#REF!</v>
      </c>
      <c r="AK19" s="331" t="e">
        <f>SUM(#REF!)-#REF!</f>
        <v>#REF!</v>
      </c>
      <c r="AL19" s="331" t="e">
        <f>SUM(#REF!)-#REF!</f>
        <v>#REF!</v>
      </c>
      <c r="AM19" s="331" t="e">
        <f>SUM(#REF!)-#REF!</f>
        <v>#REF!</v>
      </c>
      <c r="AN19" s="331" t="e">
        <f>SUM(#REF!)-#REF!</f>
        <v>#REF!</v>
      </c>
      <c r="AO19" s="331" t="e">
        <f>SUM(#REF!)-#REF!</f>
        <v>#REF!</v>
      </c>
      <c r="AP19" s="331" t="e">
        <f>SUM(#REF!)-#REF!</f>
        <v>#REF!</v>
      </c>
      <c r="AQ19" s="331" t="e">
        <f>SUM(#REF!)-#REF!</f>
        <v>#REF!</v>
      </c>
      <c r="AR19" s="331" t="e">
        <f>SUM(#REF!)-#REF!</f>
        <v>#REF!</v>
      </c>
      <c r="AS19" s="331" t="e">
        <f>SUM(#REF!)-#REF!</f>
        <v>#REF!</v>
      </c>
      <c r="AT19" s="331" t="e">
        <f>SUM(#REF!)-#REF!</f>
        <v>#REF!</v>
      </c>
      <c r="AU19" s="331" t="e">
        <f>SUM(#REF!)-#REF!</f>
        <v>#REF!</v>
      </c>
      <c r="AV19" s="331" t="e">
        <f>SUM(#REF!)-#REF!</f>
        <v>#REF!</v>
      </c>
      <c r="AW19" s="331" t="e">
        <f>SUM(#REF!)-#REF!</f>
        <v>#REF!</v>
      </c>
      <c r="AX19" s="331" t="e">
        <f>SUM(#REF!)-#REF!</f>
        <v>#REF!</v>
      </c>
      <c r="AY19" s="331" t="e">
        <f>SUM(#REF!)-#REF!</f>
        <v>#REF!</v>
      </c>
      <c r="AZ19" s="331" t="e">
        <f>SUM(#REF!)-#REF!</f>
        <v>#REF!</v>
      </c>
      <c r="BA19" s="331" t="e">
        <f>SUM(#REF!)-#REF!</f>
        <v>#REF!</v>
      </c>
      <c r="BB19" s="331" t="e">
        <f>SUM(#REF!)-#REF!</f>
        <v>#REF!</v>
      </c>
      <c r="BC19" s="331" t="e">
        <f>SUM(#REF!)-#REF!</f>
        <v>#REF!</v>
      </c>
      <c r="BD19" s="331" t="e">
        <f>SUM(#REF!)-#REF!</f>
        <v>#REF!</v>
      </c>
      <c r="BE19" s="331" t="e">
        <f>SUM(#REF!)-#REF!</f>
        <v>#REF!</v>
      </c>
    </row>
    <row r="20" spans="1:57" s="328" customFormat="1">
      <c r="A20" s="332" t="s">
        <v>240</v>
      </c>
      <c r="B20" s="331" t="e">
        <f>SUM(#REF!)-#REF!</f>
        <v>#REF!</v>
      </c>
      <c r="C20" s="331" t="e">
        <f>SUM(#REF!)-#REF!</f>
        <v>#REF!</v>
      </c>
      <c r="D20" s="331" t="e">
        <f>SUM(#REF!)-#REF!</f>
        <v>#REF!</v>
      </c>
      <c r="E20" s="331" t="e">
        <f>SUM(#REF!)-#REF!</f>
        <v>#REF!</v>
      </c>
      <c r="F20" s="331" t="e">
        <f>SUM(#REF!)-#REF!</f>
        <v>#REF!</v>
      </c>
      <c r="G20" s="331" t="e">
        <f>SUM(#REF!)-#REF!</f>
        <v>#REF!</v>
      </c>
      <c r="H20" s="331" t="e">
        <f>SUM(#REF!)-#REF!</f>
        <v>#REF!</v>
      </c>
      <c r="I20" s="331" t="e">
        <f>SUM(#REF!)-#REF!</f>
        <v>#REF!</v>
      </c>
      <c r="J20" s="331" t="e">
        <f>SUM(#REF!)-#REF!</f>
        <v>#REF!</v>
      </c>
      <c r="K20" s="331" t="e">
        <f>SUM(#REF!)-#REF!</f>
        <v>#REF!</v>
      </c>
      <c r="L20" s="331" t="e">
        <f>SUM(#REF!)-#REF!</f>
        <v>#REF!</v>
      </c>
      <c r="M20" s="331" t="e">
        <f>SUM(#REF!)-#REF!</f>
        <v>#REF!</v>
      </c>
      <c r="N20" s="331" t="e">
        <f>SUM(#REF!)-#REF!</f>
        <v>#REF!</v>
      </c>
      <c r="O20" s="331" t="e">
        <f>SUM(#REF!)-#REF!</f>
        <v>#REF!</v>
      </c>
      <c r="P20" s="331" t="e">
        <f>SUM(#REF!)-#REF!</f>
        <v>#REF!</v>
      </c>
      <c r="Q20" s="331" t="e">
        <f>SUM(#REF!)-#REF!</f>
        <v>#REF!</v>
      </c>
      <c r="R20" s="331" t="e">
        <f>SUM(#REF!)-#REF!</f>
        <v>#REF!</v>
      </c>
      <c r="S20" s="331" t="e">
        <f>SUM(#REF!)-#REF!</f>
        <v>#REF!</v>
      </c>
      <c r="T20" s="331" t="e">
        <f>SUM(#REF!)-#REF!</f>
        <v>#REF!</v>
      </c>
      <c r="U20" s="331" t="e">
        <f>SUM(#REF!)-#REF!</f>
        <v>#REF!</v>
      </c>
      <c r="V20" s="331" t="e">
        <f>SUM(#REF!)-#REF!</f>
        <v>#REF!</v>
      </c>
      <c r="W20" s="331" t="e">
        <f>SUM(#REF!)-#REF!</f>
        <v>#REF!</v>
      </c>
      <c r="X20" s="331" t="e">
        <f>SUM(#REF!)-#REF!</f>
        <v>#REF!</v>
      </c>
      <c r="Y20" s="331" t="e">
        <f>SUM(#REF!)-#REF!</f>
        <v>#REF!</v>
      </c>
      <c r="Z20" s="331" t="e">
        <f>SUM(#REF!)-#REF!</f>
        <v>#REF!</v>
      </c>
      <c r="AA20" s="331" t="e">
        <f>SUM(#REF!)-#REF!</f>
        <v>#REF!</v>
      </c>
      <c r="AB20" s="331" t="e">
        <f>SUM(#REF!)-#REF!</f>
        <v>#REF!</v>
      </c>
      <c r="AC20" s="331" t="e">
        <f>SUM(#REF!)-#REF!</f>
        <v>#REF!</v>
      </c>
      <c r="AD20" s="331" t="e">
        <f>SUM(#REF!)-#REF!</f>
        <v>#REF!</v>
      </c>
      <c r="AE20" s="331" t="e">
        <f>SUM(#REF!)-#REF!</f>
        <v>#REF!</v>
      </c>
      <c r="AF20" s="331" t="e">
        <f>SUM(#REF!)-#REF!</f>
        <v>#REF!</v>
      </c>
      <c r="AG20" s="331" t="e">
        <f>SUM(#REF!)-#REF!</f>
        <v>#REF!</v>
      </c>
      <c r="AH20" s="331" t="e">
        <f>SUM(#REF!)-#REF!</f>
        <v>#REF!</v>
      </c>
      <c r="AI20" s="331" t="e">
        <f>SUM(#REF!)-#REF!</f>
        <v>#REF!</v>
      </c>
      <c r="AJ20" s="331" t="e">
        <f>SUM(#REF!)-#REF!</f>
        <v>#REF!</v>
      </c>
      <c r="AK20" s="331" t="e">
        <f>SUM(#REF!)-#REF!</f>
        <v>#REF!</v>
      </c>
      <c r="AL20" s="331" t="e">
        <f>SUM(#REF!)-#REF!</f>
        <v>#REF!</v>
      </c>
      <c r="AM20" s="331" t="e">
        <f>SUM(#REF!)-#REF!</f>
        <v>#REF!</v>
      </c>
      <c r="AN20" s="331" t="e">
        <f>SUM(#REF!)-#REF!</f>
        <v>#REF!</v>
      </c>
      <c r="AO20" s="331" t="e">
        <f>SUM(#REF!)-#REF!</f>
        <v>#REF!</v>
      </c>
      <c r="AP20" s="331" t="e">
        <f>SUM(#REF!)-#REF!</f>
        <v>#REF!</v>
      </c>
      <c r="AQ20" s="331" t="e">
        <f>SUM(#REF!)-#REF!</f>
        <v>#REF!</v>
      </c>
      <c r="AR20" s="331" t="e">
        <f>SUM(#REF!)-#REF!</f>
        <v>#REF!</v>
      </c>
      <c r="AS20" s="331" t="e">
        <f>SUM(#REF!)-#REF!</f>
        <v>#REF!</v>
      </c>
      <c r="AT20" s="331" t="e">
        <f>SUM(#REF!)-#REF!</f>
        <v>#REF!</v>
      </c>
      <c r="AU20" s="331" t="e">
        <f>SUM(#REF!)-#REF!</f>
        <v>#REF!</v>
      </c>
      <c r="AV20" s="331" t="e">
        <f>SUM(#REF!)-#REF!</f>
        <v>#REF!</v>
      </c>
      <c r="AW20" s="331" t="e">
        <f>SUM(#REF!)-#REF!</f>
        <v>#REF!</v>
      </c>
      <c r="AX20" s="331" t="e">
        <f>SUM(#REF!)-#REF!</f>
        <v>#REF!</v>
      </c>
      <c r="AY20" s="331" t="e">
        <f>SUM(#REF!)-#REF!</f>
        <v>#REF!</v>
      </c>
      <c r="AZ20" s="331" t="e">
        <f>SUM(#REF!)-#REF!</f>
        <v>#REF!</v>
      </c>
      <c r="BA20" s="331" t="e">
        <f>SUM(#REF!)-#REF!</f>
        <v>#REF!</v>
      </c>
      <c r="BB20" s="331" t="e">
        <f>SUM(#REF!)-#REF!</f>
        <v>#REF!</v>
      </c>
      <c r="BC20" s="331" t="e">
        <f>SUM(#REF!)-#REF!</f>
        <v>#REF!</v>
      </c>
      <c r="BD20" s="331" t="e">
        <f>SUM(#REF!)-#REF!</f>
        <v>#REF!</v>
      </c>
      <c r="BE20" s="331" t="e">
        <f>SUM(#REF!)-#REF!</f>
        <v>#REF!</v>
      </c>
    </row>
    <row r="21" spans="1:57" s="324" customFormat="1"/>
    <row r="22" spans="1:57" s="324" customFormat="1"/>
    <row r="23" spans="1:57" s="324" customFormat="1"/>
  </sheetData>
  <conditionalFormatting sqref="B6:BE20">
    <cfRule type="cellIs" dxfId="3" priority="3" operator="lessThan">
      <formula>-0.5</formula>
    </cfRule>
    <cfRule type="cellIs" dxfId="2" priority="4" operator="greaterThan">
      <formula>0.5</formula>
    </cfRule>
  </conditionalFormatting>
  <pageMargins left="0.24" right="0.24" top="0.45" bottom="0.130416535433071" header="0.45" footer="0.1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C7FD-2EFC-4164-9EEB-749846C22486}">
  <sheetPr>
    <tabColor rgb="FFFFFF00"/>
  </sheetPr>
  <dimension ref="A1:BE26"/>
  <sheetViews>
    <sheetView showGridLines="0" workbookViewId="0" xr3:uid="{85E3412B-EA1F-54AE-BAB7-9DF10B6EC1A7}">
      <pane xSplit="1" ySplit="4" topLeftCell="B5" activePane="bottomRight" state="frozen"/>
      <selection pane="bottomRight" activeCell="A3" sqref="A3"/>
      <selection pane="bottomLeft" activeCell="A3" sqref="A3"/>
      <selection pane="topRight" activeCell="A3" sqref="A3"/>
    </sheetView>
  </sheetViews>
  <sheetFormatPr defaultColWidth="9.1640625" defaultRowHeight="14.45"/>
  <cols>
    <col min="1" max="1" width="54.6640625" style="4" customWidth="1"/>
    <col min="2" max="57" width="11.83203125" style="4" customWidth="1"/>
    <col min="58" max="58" width="0.5" style="4" customWidth="1"/>
    <col min="59" max="16384" width="9.1640625" style="4"/>
  </cols>
  <sheetData>
    <row r="1" spans="1:57" ht="15">
      <c r="A1" s="323" t="s">
        <v>250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3" t="s">
        <v>242</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
      <c r="A3" s="325" t="s">
        <v>243</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t="s">
        <v>182</v>
      </c>
      <c r="C5" s="11" t="s">
        <v>182</v>
      </c>
      <c r="D5" s="11" t="s">
        <v>182</v>
      </c>
      <c r="E5" s="11" t="s">
        <v>182</v>
      </c>
      <c r="F5" s="11" t="s">
        <v>182</v>
      </c>
      <c r="G5" s="11" t="s">
        <v>182</v>
      </c>
      <c r="H5" s="11" t="s">
        <v>182</v>
      </c>
      <c r="I5" s="11" t="s">
        <v>182</v>
      </c>
      <c r="J5" s="11" t="s">
        <v>182</v>
      </c>
      <c r="K5" s="11" t="s">
        <v>182</v>
      </c>
      <c r="L5" s="11" t="s">
        <v>182</v>
      </c>
      <c r="M5" s="11" t="s">
        <v>182</v>
      </c>
      <c r="N5" s="11" t="s">
        <v>182</v>
      </c>
      <c r="O5" s="11" t="s">
        <v>182</v>
      </c>
      <c r="P5" s="11" t="s">
        <v>182</v>
      </c>
      <c r="Q5" s="11" t="s">
        <v>182</v>
      </c>
      <c r="R5" s="11" t="s">
        <v>182</v>
      </c>
      <c r="S5" s="11" t="s">
        <v>182</v>
      </c>
      <c r="T5" s="11" t="s">
        <v>182</v>
      </c>
      <c r="U5" s="11" t="s">
        <v>182</v>
      </c>
      <c r="V5" s="11" t="s">
        <v>182</v>
      </c>
      <c r="W5" s="11" t="s">
        <v>182</v>
      </c>
      <c r="X5" s="11" t="s">
        <v>182</v>
      </c>
      <c r="Y5" s="11" t="s">
        <v>182</v>
      </c>
      <c r="Z5" s="11" t="s">
        <v>182</v>
      </c>
      <c r="AA5" s="11" t="s">
        <v>182</v>
      </c>
      <c r="AB5" s="11" t="s">
        <v>182</v>
      </c>
      <c r="AC5" s="11" t="s">
        <v>182</v>
      </c>
      <c r="AD5" s="11" t="s">
        <v>182</v>
      </c>
      <c r="AE5" s="11" t="s">
        <v>182</v>
      </c>
      <c r="AF5" s="11" t="s">
        <v>182</v>
      </c>
      <c r="AG5" s="11" t="s">
        <v>182</v>
      </c>
      <c r="AH5" s="11" t="s">
        <v>182</v>
      </c>
      <c r="AI5" s="11" t="s">
        <v>182</v>
      </c>
      <c r="AJ5" s="11" t="s">
        <v>182</v>
      </c>
      <c r="AK5" s="11" t="s">
        <v>182</v>
      </c>
      <c r="AL5" s="11" t="s">
        <v>182</v>
      </c>
      <c r="AM5" s="11" t="s">
        <v>182</v>
      </c>
      <c r="AN5" s="11" t="s">
        <v>182</v>
      </c>
      <c r="AO5" s="11" t="s">
        <v>182</v>
      </c>
      <c r="AP5" s="11" t="s">
        <v>182</v>
      </c>
      <c r="AQ5" s="11" t="s">
        <v>182</v>
      </c>
      <c r="AR5" s="11" t="s">
        <v>182</v>
      </c>
      <c r="AS5" s="11" t="s">
        <v>182</v>
      </c>
      <c r="AT5" s="11" t="s">
        <v>182</v>
      </c>
      <c r="AU5" s="11" t="s">
        <v>182</v>
      </c>
      <c r="AV5" s="11" t="s">
        <v>182</v>
      </c>
      <c r="AW5" s="11" t="s">
        <v>182</v>
      </c>
      <c r="AX5" s="11" t="s">
        <v>182</v>
      </c>
      <c r="AY5" s="11" t="s">
        <v>182</v>
      </c>
      <c r="AZ5" s="11" t="s">
        <v>182</v>
      </c>
      <c r="BA5" s="11" t="s">
        <v>182</v>
      </c>
      <c r="BB5" s="11" t="s">
        <v>182</v>
      </c>
      <c r="BC5" s="11" t="s">
        <v>182</v>
      </c>
      <c r="BD5" s="11" t="s">
        <v>182</v>
      </c>
      <c r="BE5" s="11" t="s">
        <v>182</v>
      </c>
    </row>
    <row r="6" spans="1:57" s="328" customFormat="1">
      <c r="A6" s="326" t="s">
        <v>222</v>
      </c>
      <c r="B6" s="327" t="e">
        <f>(#REF!-#REF!)-#REF!</f>
        <v>#REF!</v>
      </c>
      <c r="C6" s="327" t="e">
        <f>(#REF!-#REF!)-#REF!</f>
        <v>#REF!</v>
      </c>
      <c r="D6" s="327" t="e">
        <f>(#REF!-#REF!)-#REF!</f>
        <v>#REF!</v>
      </c>
      <c r="E6" s="327" t="e">
        <f>(#REF!-#REF!)-#REF!</f>
        <v>#REF!</v>
      </c>
      <c r="F6" s="327" t="e">
        <f>(#REF!-#REF!)-#REF!</f>
        <v>#REF!</v>
      </c>
      <c r="G6" s="327" t="e">
        <f>(#REF!-#REF!)-#REF!</f>
        <v>#REF!</v>
      </c>
      <c r="H6" s="327" t="e">
        <f>(#REF!-#REF!)-#REF!</f>
        <v>#REF!</v>
      </c>
      <c r="I6" s="327" t="e">
        <f>(#REF!-#REF!)-#REF!</f>
        <v>#REF!</v>
      </c>
      <c r="J6" s="327" t="e">
        <f>(#REF!-#REF!)-#REF!</f>
        <v>#REF!</v>
      </c>
      <c r="K6" s="327" t="e">
        <f>(#REF!-#REF!)-#REF!</f>
        <v>#REF!</v>
      </c>
      <c r="L6" s="327" t="e">
        <f>(#REF!-#REF!)-#REF!</f>
        <v>#REF!</v>
      </c>
      <c r="M6" s="327" t="e">
        <f>(#REF!-#REF!)-#REF!</f>
        <v>#REF!</v>
      </c>
      <c r="N6" s="327" t="e">
        <f>(#REF!-#REF!)-#REF!</f>
        <v>#REF!</v>
      </c>
      <c r="O6" s="327" t="e">
        <f>(#REF!-#REF!)-#REF!</f>
        <v>#REF!</v>
      </c>
      <c r="P6" s="327" t="e">
        <f>(#REF!-#REF!)-#REF!</f>
        <v>#REF!</v>
      </c>
      <c r="Q6" s="327" t="e">
        <f>(#REF!-#REF!)-#REF!</f>
        <v>#REF!</v>
      </c>
      <c r="R6" s="327" t="e">
        <f>(#REF!-#REF!)-#REF!</f>
        <v>#REF!</v>
      </c>
      <c r="S6" s="327" t="e">
        <f>(#REF!-#REF!)-#REF!</f>
        <v>#REF!</v>
      </c>
      <c r="T6" s="327" t="e">
        <f>(#REF!-#REF!)-#REF!</f>
        <v>#REF!</v>
      </c>
      <c r="U6" s="327" t="e">
        <f>(#REF!-#REF!)-#REF!</f>
        <v>#REF!</v>
      </c>
      <c r="V6" s="327" t="e">
        <f>(#REF!-#REF!)-#REF!</f>
        <v>#REF!</v>
      </c>
      <c r="W6" s="327" t="e">
        <f>(#REF!-#REF!)-#REF!</f>
        <v>#REF!</v>
      </c>
      <c r="X6" s="327" t="e">
        <f>(#REF!-#REF!)-#REF!</f>
        <v>#REF!</v>
      </c>
      <c r="Y6" s="327" t="e">
        <f>(#REF!-#REF!)-#REF!</f>
        <v>#REF!</v>
      </c>
      <c r="Z6" s="327" t="e">
        <f>(#REF!-#REF!)-#REF!</f>
        <v>#REF!</v>
      </c>
      <c r="AA6" s="327" t="e">
        <f>(#REF!-#REF!)-#REF!</f>
        <v>#REF!</v>
      </c>
      <c r="AB6" s="327" t="e">
        <f>(#REF!-#REF!)-#REF!</f>
        <v>#REF!</v>
      </c>
      <c r="AC6" s="327" t="e">
        <f>(#REF!-#REF!)-#REF!</f>
        <v>#REF!</v>
      </c>
      <c r="AD6" s="327" t="e">
        <f>(#REF!-#REF!)-#REF!</f>
        <v>#REF!</v>
      </c>
      <c r="AE6" s="327" t="e">
        <f>(#REF!-#REF!)-#REF!</f>
        <v>#REF!</v>
      </c>
      <c r="AF6" s="327" t="e">
        <f>(#REF!-#REF!)-#REF!</f>
        <v>#REF!</v>
      </c>
      <c r="AG6" s="327" t="e">
        <f>(#REF!-#REF!)-#REF!</f>
        <v>#REF!</v>
      </c>
      <c r="AH6" s="327" t="e">
        <f>(#REF!-#REF!)-#REF!</f>
        <v>#REF!</v>
      </c>
      <c r="AI6" s="327" t="e">
        <f>(#REF!-#REF!)-#REF!</f>
        <v>#REF!</v>
      </c>
      <c r="AJ6" s="327" t="e">
        <f>(#REF!-#REF!)-#REF!</f>
        <v>#REF!</v>
      </c>
      <c r="AK6" s="327" t="e">
        <f>(#REF!-#REF!)-#REF!</f>
        <v>#REF!</v>
      </c>
      <c r="AL6" s="327" t="e">
        <f>(#REF!-#REF!)-#REF!</f>
        <v>#REF!</v>
      </c>
      <c r="AM6" s="327" t="e">
        <f>(#REF!-#REF!)-#REF!</f>
        <v>#REF!</v>
      </c>
      <c r="AN6" s="327" t="e">
        <f>(#REF!-#REF!)-#REF!</f>
        <v>#REF!</v>
      </c>
      <c r="AO6" s="327" t="e">
        <f>(#REF!-#REF!)-#REF!</f>
        <v>#REF!</v>
      </c>
      <c r="AP6" s="327" t="e">
        <f>(#REF!-#REF!)-#REF!</f>
        <v>#REF!</v>
      </c>
      <c r="AQ6" s="327" t="e">
        <f>(#REF!-#REF!)-#REF!</f>
        <v>#REF!</v>
      </c>
      <c r="AR6" s="327" t="e">
        <f>(#REF!-#REF!)-#REF!</f>
        <v>#REF!</v>
      </c>
      <c r="AS6" s="327" t="e">
        <f>(#REF!-#REF!)-#REF!</f>
        <v>#REF!</v>
      </c>
      <c r="AT6" s="327" t="e">
        <f>(#REF!-#REF!)-#REF!</f>
        <v>#REF!</v>
      </c>
      <c r="AU6" s="327" t="e">
        <f>(#REF!-#REF!)-#REF!</f>
        <v>#REF!</v>
      </c>
      <c r="AV6" s="327" t="e">
        <f>(#REF!-#REF!)-#REF!</f>
        <v>#REF!</v>
      </c>
      <c r="AW6" s="327" t="e">
        <f>(#REF!-#REF!)-#REF!</f>
        <v>#REF!</v>
      </c>
      <c r="AX6" s="327" t="e">
        <f>(#REF!-#REF!)-#REF!</f>
        <v>#REF!</v>
      </c>
      <c r="AY6" s="327" t="e">
        <f>(#REF!-#REF!)-#REF!</f>
        <v>#REF!</v>
      </c>
      <c r="AZ6" s="327" t="e">
        <f>(#REF!-#REF!)-#REF!</f>
        <v>#REF!</v>
      </c>
      <c r="BA6" s="327" t="e">
        <f>(#REF!-#REF!)-#REF!</f>
        <v>#REF!</v>
      </c>
      <c r="BB6" s="327" t="e">
        <f>(#REF!-#REF!)-#REF!</f>
        <v>#REF!</v>
      </c>
      <c r="BC6" s="327" t="e">
        <f>(#REF!-#REF!)-#REF!</f>
        <v>#REF!</v>
      </c>
      <c r="BD6" s="327" t="e">
        <f>(#REF!-#REF!)-#REF!</f>
        <v>#REF!</v>
      </c>
      <c r="BE6" s="327" t="e">
        <f>(#REF!-#REF!)-#REF!</f>
        <v>#REF!</v>
      </c>
    </row>
    <row r="7" spans="1:57" s="328" customFormat="1">
      <c r="A7" s="329" t="s">
        <v>151</v>
      </c>
      <c r="B7" s="330" t="e">
        <f>SUM(#REF!)-#REF!</f>
        <v>#REF!</v>
      </c>
      <c r="C7" s="330" t="e">
        <f>SUM(#REF!)-#REF!</f>
        <v>#REF!</v>
      </c>
      <c r="D7" s="330" t="e">
        <f>SUM(#REF!)-#REF!</f>
        <v>#REF!</v>
      </c>
      <c r="E7" s="330" t="e">
        <f>SUM(#REF!)-#REF!</f>
        <v>#REF!</v>
      </c>
      <c r="F7" s="330" t="e">
        <f>SUM(#REF!)-#REF!</f>
        <v>#REF!</v>
      </c>
      <c r="G7" s="330" t="e">
        <f>SUM(#REF!)-#REF!</f>
        <v>#REF!</v>
      </c>
      <c r="H7" s="330" t="e">
        <f>SUM(#REF!)-#REF!</f>
        <v>#REF!</v>
      </c>
      <c r="I7" s="330" t="e">
        <f>SUM(#REF!)-#REF!</f>
        <v>#REF!</v>
      </c>
      <c r="J7" s="330" t="e">
        <f>SUM(#REF!)-#REF!</f>
        <v>#REF!</v>
      </c>
      <c r="K7" s="330" t="e">
        <f>SUM(#REF!)-#REF!</f>
        <v>#REF!</v>
      </c>
      <c r="L7" s="330" t="e">
        <f>SUM(#REF!)-#REF!</f>
        <v>#REF!</v>
      </c>
      <c r="M7" s="330" t="e">
        <f>SUM(#REF!)-#REF!</f>
        <v>#REF!</v>
      </c>
      <c r="N7" s="330" t="e">
        <f>SUM(#REF!)-#REF!</f>
        <v>#REF!</v>
      </c>
      <c r="O7" s="330" t="e">
        <f>SUM(#REF!)-#REF!</f>
        <v>#REF!</v>
      </c>
      <c r="P7" s="330" t="e">
        <f>SUM(#REF!)-#REF!</f>
        <v>#REF!</v>
      </c>
      <c r="Q7" s="330" t="e">
        <f>SUM(#REF!)-#REF!</f>
        <v>#REF!</v>
      </c>
      <c r="R7" s="330" t="e">
        <f>SUM(#REF!)-#REF!</f>
        <v>#REF!</v>
      </c>
      <c r="S7" s="330" t="e">
        <f>SUM(#REF!)-#REF!</f>
        <v>#REF!</v>
      </c>
      <c r="T7" s="330" t="e">
        <f>SUM(#REF!)-#REF!</f>
        <v>#REF!</v>
      </c>
      <c r="U7" s="330" t="e">
        <f>SUM(#REF!)-#REF!</f>
        <v>#REF!</v>
      </c>
      <c r="V7" s="330" t="e">
        <f>SUM(#REF!)-#REF!</f>
        <v>#REF!</v>
      </c>
      <c r="W7" s="330" t="e">
        <f>SUM(#REF!)-#REF!</f>
        <v>#REF!</v>
      </c>
      <c r="X7" s="330" t="e">
        <f>SUM(#REF!)-#REF!</f>
        <v>#REF!</v>
      </c>
      <c r="Y7" s="330" t="e">
        <f>SUM(#REF!)-#REF!</f>
        <v>#REF!</v>
      </c>
      <c r="Z7" s="330" t="e">
        <f>SUM(#REF!)-#REF!</f>
        <v>#REF!</v>
      </c>
      <c r="AA7" s="330" t="e">
        <f>SUM(#REF!)-#REF!</f>
        <v>#REF!</v>
      </c>
      <c r="AB7" s="330" t="e">
        <f>SUM(#REF!)-#REF!</f>
        <v>#REF!</v>
      </c>
      <c r="AC7" s="330" t="e">
        <f>SUM(#REF!)-#REF!</f>
        <v>#REF!</v>
      </c>
      <c r="AD7" s="330" t="e">
        <f>SUM(#REF!)-#REF!</f>
        <v>#REF!</v>
      </c>
      <c r="AE7" s="330" t="e">
        <f>SUM(#REF!)-#REF!</f>
        <v>#REF!</v>
      </c>
      <c r="AF7" s="330" t="e">
        <f>SUM(#REF!)-#REF!</f>
        <v>#REF!</v>
      </c>
      <c r="AG7" s="330" t="e">
        <f>SUM(#REF!)-#REF!</f>
        <v>#REF!</v>
      </c>
      <c r="AH7" s="330" t="e">
        <f>SUM(#REF!)-#REF!</f>
        <v>#REF!</v>
      </c>
      <c r="AI7" s="330" t="e">
        <f>SUM(#REF!)-#REF!</f>
        <v>#REF!</v>
      </c>
      <c r="AJ7" s="330" t="e">
        <f>SUM(#REF!)-#REF!</f>
        <v>#REF!</v>
      </c>
      <c r="AK7" s="330" t="e">
        <f>SUM(#REF!)-#REF!</f>
        <v>#REF!</v>
      </c>
      <c r="AL7" s="330" t="e">
        <f>SUM(#REF!)-#REF!</f>
        <v>#REF!</v>
      </c>
      <c r="AM7" s="330" t="e">
        <f>SUM(#REF!)-#REF!</f>
        <v>#REF!</v>
      </c>
      <c r="AN7" s="330" t="e">
        <f>SUM(#REF!)-#REF!</f>
        <v>#REF!</v>
      </c>
      <c r="AO7" s="330" t="e">
        <f>SUM(#REF!)-#REF!</f>
        <v>#REF!</v>
      </c>
      <c r="AP7" s="330" t="e">
        <f>SUM(#REF!)-#REF!</f>
        <v>#REF!</v>
      </c>
      <c r="AQ7" s="330" t="e">
        <f>SUM(#REF!)-#REF!</f>
        <v>#REF!</v>
      </c>
      <c r="AR7" s="330" t="e">
        <f>SUM(#REF!)-#REF!</f>
        <v>#REF!</v>
      </c>
      <c r="AS7" s="330" t="e">
        <f>SUM(#REF!)-#REF!</f>
        <v>#REF!</v>
      </c>
      <c r="AT7" s="330" t="e">
        <f>SUM(#REF!)-#REF!</f>
        <v>#REF!</v>
      </c>
      <c r="AU7" s="330" t="e">
        <f>SUM(#REF!)-#REF!</f>
        <v>#REF!</v>
      </c>
      <c r="AV7" s="330" t="e">
        <f>SUM(#REF!)-#REF!</f>
        <v>#REF!</v>
      </c>
      <c r="AW7" s="330" t="e">
        <f>SUM(#REF!)-#REF!</f>
        <v>#REF!</v>
      </c>
      <c r="AX7" s="330" t="e">
        <f>SUM(#REF!)-#REF!</f>
        <v>#REF!</v>
      </c>
      <c r="AY7" s="330" t="e">
        <f>SUM(#REF!)-#REF!</f>
        <v>#REF!</v>
      </c>
      <c r="AZ7" s="330" t="e">
        <f>SUM(#REF!)-#REF!</f>
        <v>#REF!</v>
      </c>
      <c r="BA7" s="330" t="e">
        <f>SUM(#REF!)-#REF!</f>
        <v>#REF!</v>
      </c>
      <c r="BB7" s="330" t="e">
        <f>SUM(#REF!)-#REF!</f>
        <v>#REF!</v>
      </c>
      <c r="BC7" s="330" t="e">
        <f>SUM(#REF!)-#REF!</f>
        <v>#REF!</v>
      </c>
      <c r="BD7" s="330" t="e">
        <f>SUM(#REF!)-#REF!</f>
        <v>#REF!</v>
      </c>
      <c r="BE7" s="330" t="e">
        <f>SUM(#REF!)-#REF!</f>
        <v>#REF!</v>
      </c>
    </row>
    <row r="8" spans="1:57" s="328" customFormat="1">
      <c r="A8" s="329" t="s">
        <v>178</v>
      </c>
      <c r="B8" s="330" t="e">
        <f>SUM(#REF!)-#REF!</f>
        <v>#REF!</v>
      </c>
      <c r="C8" s="330" t="e">
        <f>SUM(#REF!)-#REF!</f>
        <v>#REF!</v>
      </c>
      <c r="D8" s="330" t="e">
        <f>SUM(#REF!)-#REF!</f>
        <v>#REF!</v>
      </c>
      <c r="E8" s="330" t="e">
        <f>SUM(#REF!)-#REF!</f>
        <v>#REF!</v>
      </c>
      <c r="F8" s="330" t="e">
        <f>SUM(#REF!)-#REF!</f>
        <v>#REF!</v>
      </c>
      <c r="G8" s="330" t="e">
        <f>SUM(#REF!)-#REF!</f>
        <v>#REF!</v>
      </c>
      <c r="H8" s="330" t="e">
        <f>SUM(#REF!)-#REF!</f>
        <v>#REF!</v>
      </c>
      <c r="I8" s="330" t="e">
        <f>SUM(#REF!)-#REF!</f>
        <v>#REF!</v>
      </c>
      <c r="J8" s="330" t="e">
        <f>SUM(#REF!)-#REF!</f>
        <v>#REF!</v>
      </c>
      <c r="K8" s="330" t="e">
        <f>SUM(#REF!)-#REF!</f>
        <v>#REF!</v>
      </c>
      <c r="L8" s="330" t="e">
        <f>SUM(#REF!)-#REF!</f>
        <v>#REF!</v>
      </c>
      <c r="M8" s="330" t="e">
        <f>SUM(#REF!)-#REF!</f>
        <v>#REF!</v>
      </c>
      <c r="N8" s="330" t="e">
        <f>SUM(#REF!)-#REF!</f>
        <v>#REF!</v>
      </c>
      <c r="O8" s="330" t="e">
        <f>SUM(#REF!)-#REF!</f>
        <v>#REF!</v>
      </c>
      <c r="P8" s="330" t="e">
        <f>SUM(#REF!)-#REF!</f>
        <v>#REF!</v>
      </c>
      <c r="Q8" s="330" t="e">
        <f>SUM(#REF!)-#REF!</f>
        <v>#REF!</v>
      </c>
      <c r="R8" s="330" t="e">
        <f>SUM(#REF!)-#REF!</f>
        <v>#REF!</v>
      </c>
      <c r="S8" s="330" t="e">
        <f>SUM(#REF!)-#REF!</f>
        <v>#REF!</v>
      </c>
      <c r="T8" s="330" t="e">
        <f>SUM(#REF!)-#REF!</f>
        <v>#REF!</v>
      </c>
      <c r="U8" s="330" t="e">
        <f>SUM(#REF!)-#REF!</f>
        <v>#REF!</v>
      </c>
      <c r="V8" s="330" t="e">
        <f>SUM(#REF!)-#REF!</f>
        <v>#REF!</v>
      </c>
      <c r="W8" s="330" t="e">
        <f>SUM(#REF!)-#REF!</f>
        <v>#REF!</v>
      </c>
      <c r="X8" s="330" t="e">
        <f>SUM(#REF!)-#REF!</f>
        <v>#REF!</v>
      </c>
      <c r="Y8" s="330" t="e">
        <f>SUM(#REF!)-#REF!</f>
        <v>#REF!</v>
      </c>
      <c r="Z8" s="330" t="e">
        <f>SUM(#REF!)-#REF!</f>
        <v>#REF!</v>
      </c>
      <c r="AA8" s="330" t="e">
        <f>SUM(#REF!)-#REF!</f>
        <v>#REF!</v>
      </c>
      <c r="AB8" s="330" t="e">
        <f>SUM(#REF!)-#REF!</f>
        <v>#REF!</v>
      </c>
      <c r="AC8" s="330" t="e">
        <f>SUM(#REF!)-#REF!</f>
        <v>#REF!</v>
      </c>
      <c r="AD8" s="330" t="e">
        <f>SUM(#REF!)-#REF!</f>
        <v>#REF!</v>
      </c>
      <c r="AE8" s="330" t="e">
        <f>SUM(#REF!)-#REF!</f>
        <v>#REF!</v>
      </c>
      <c r="AF8" s="330" t="e">
        <f>SUM(#REF!)-#REF!</f>
        <v>#REF!</v>
      </c>
      <c r="AG8" s="330" t="e">
        <f>SUM(#REF!)-#REF!</f>
        <v>#REF!</v>
      </c>
      <c r="AH8" s="330" t="e">
        <f>SUM(#REF!)-#REF!</f>
        <v>#REF!</v>
      </c>
      <c r="AI8" s="330" t="e">
        <f>SUM(#REF!)-#REF!</f>
        <v>#REF!</v>
      </c>
      <c r="AJ8" s="330" t="e">
        <f>SUM(#REF!)-#REF!</f>
        <v>#REF!</v>
      </c>
      <c r="AK8" s="330" t="e">
        <f>SUM(#REF!)-#REF!</f>
        <v>#REF!</v>
      </c>
      <c r="AL8" s="330" t="e">
        <f>SUM(#REF!)-#REF!</f>
        <v>#REF!</v>
      </c>
      <c r="AM8" s="330" t="e">
        <f>SUM(#REF!)-#REF!</f>
        <v>#REF!</v>
      </c>
      <c r="AN8" s="330" t="e">
        <f>SUM(#REF!)-#REF!</f>
        <v>#REF!</v>
      </c>
      <c r="AO8" s="330" t="e">
        <f>SUM(#REF!)-#REF!</f>
        <v>#REF!</v>
      </c>
      <c r="AP8" s="330" t="e">
        <f>SUM(#REF!)-#REF!</f>
        <v>#REF!</v>
      </c>
      <c r="AQ8" s="330" t="e">
        <f>SUM(#REF!)-#REF!</f>
        <v>#REF!</v>
      </c>
      <c r="AR8" s="330" t="e">
        <f>SUM(#REF!)-#REF!</f>
        <v>#REF!</v>
      </c>
      <c r="AS8" s="330" t="e">
        <f>SUM(#REF!)-#REF!</f>
        <v>#REF!</v>
      </c>
      <c r="AT8" s="330" t="e">
        <f>SUM(#REF!)-#REF!</f>
        <v>#REF!</v>
      </c>
      <c r="AU8" s="330" t="e">
        <f>SUM(#REF!)-#REF!</f>
        <v>#REF!</v>
      </c>
      <c r="AV8" s="330" t="e">
        <f>SUM(#REF!)-#REF!</f>
        <v>#REF!</v>
      </c>
      <c r="AW8" s="330" t="e">
        <f>SUM(#REF!)-#REF!</f>
        <v>#REF!</v>
      </c>
      <c r="AX8" s="330" t="e">
        <f>SUM(#REF!)-#REF!</f>
        <v>#REF!</v>
      </c>
      <c r="AY8" s="330" t="e">
        <f>SUM(#REF!)-#REF!</f>
        <v>#REF!</v>
      </c>
      <c r="AZ8" s="330" t="e">
        <f>SUM(#REF!)-#REF!</f>
        <v>#REF!</v>
      </c>
      <c r="BA8" s="330" t="e">
        <f>SUM(#REF!)-#REF!</f>
        <v>#REF!</v>
      </c>
      <c r="BB8" s="330" t="e">
        <f>SUM(#REF!)-#REF!</f>
        <v>#REF!</v>
      </c>
      <c r="BC8" s="330" t="e">
        <f>SUM(#REF!)-#REF!</f>
        <v>#REF!</v>
      </c>
      <c r="BD8" s="330" t="e">
        <f>SUM(#REF!)-#REF!</f>
        <v>#REF!</v>
      </c>
      <c r="BE8" s="330" t="e">
        <f>SUM(#REF!)-#REF!</f>
        <v>#REF!</v>
      </c>
    </row>
    <row r="9" spans="1:57" s="328" customFormat="1">
      <c r="A9" s="332" t="s">
        <v>182</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row>
    <row r="10" spans="1:57" s="328" customFormat="1">
      <c r="A10" s="326" t="s">
        <v>223</v>
      </c>
      <c r="B10" s="327" t="e">
        <f>(#REF!-#REF!)-(#REF!-#REF!)</f>
        <v>#REF!</v>
      </c>
      <c r="C10" s="327" t="e">
        <f>(#REF!-#REF!)-(#REF!-#REF!)</f>
        <v>#REF!</v>
      </c>
      <c r="D10" s="327" t="e">
        <f>(#REF!-#REF!)-(#REF!-#REF!)</f>
        <v>#REF!</v>
      </c>
      <c r="E10" s="327" t="e">
        <f>(#REF!-#REF!)-(#REF!-#REF!)</f>
        <v>#REF!</v>
      </c>
      <c r="F10" s="327" t="e">
        <f>(#REF!-#REF!)-(#REF!-#REF!)</f>
        <v>#REF!</v>
      </c>
      <c r="G10" s="327" t="e">
        <f>(#REF!-#REF!)-(#REF!-#REF!)</f>
        <v>#REF!</v>
      </c>
      <c r="H10" s="327" t="e">
        <f>(#REF!-#REF!)-(#REF!-#REF!)</f>
        <v>#REF!</v>
      </c>
      <c r="I10" s="327" t="e">
        <f>(#REF!-#REF!)-(#REF!-#REF!)</f>
        <v>#REF!</v>
      </c>
      <c r="J10" s="327" t="e">
        <f>(#REF!-#REF!)-(#REF!-#REF!)</f>
        <v>#REF!</v>
      </c>
      <c r="K10" s="327" t="e">
        <f>(#REF!-#REF!)-(#REF!-#REF!)</f>
        <v>#REF!</v>
      </c>
      <c r="L10" s="327" t="e">
        <f>(#REF!-#REF!)-(#REF!-#REF!)</f>
        <v>#REF!</v>
      </c>
      <c r="M10" s="327" t="e">
        <f>(#REF!-#REF!)-(#REF!-#REF!)</f>
        <v>#REF!</v>
      </c>
      <c r="N10" s="327" t="e">
        <f>(#REF!-#REF!)-(#REF!-#REF!)</f>
        <v>#REF!</v>
      </c>
      <c r="O10" s="327" t="e">
        <f>(#REF!-#REF!)-(#REF!-#REF!)</f>
        <v>#REF!</v>
      </c>
      <c r="P10" s="327" t="e">
        <f>(#REF!-#REF!)-(#REF!-#REF!)</f>
        <v>#REF!</v>
      </c>
      <c r="Q10" s="327" t="e">
        <f>(#REF!-#REF!)-(#REF!-#REF!)</f>
        <v>#REF!</v>
      </c>
      <c r="R10" s="327" t="e">
        <f>(#REF!-#REF!)-(#REF!-#REF!)</f>
        <v>#REF!</v>
      </c>
      <c r="S10" s="327" t="e">
        <f>(#REF!-#REF!)-(#REF!-#REF!)</f>
        <v>#REF!</v>
      </c>
      <c r="T10" s="327" t="e">
        <f>(#REF!-#REF!)-(#REF!-#REF!)</f>
        <v>#REF!</v>
      </c>
      <c r="U10" s="327" t="e">
        <f>(#REF!-#REF!)-(#REF!-#REF!)</f>
        <v>#REF!</v>
      </c>
      <c r="V10" s="327" t="e">
        <f>(#REF!-#REF!)-(#REF!-#REF!)</f>
        <v>#REF!</v>
      </c>
      <c r="W10" s="327" t="e">
        <f>(#REF!-#REF!)-(#REF!-#REF!)</f>
        <v>#REF!</v>
      </c>
      <c r="X10" s="327" t="e">
        <f>(#REF!-#REF!)-(#REF!-#REF!)</f>
        <v>#REF!</v>
      </c>
      <c r="Y10" s="327" t="e">
        <f>(#REF!-#REF!)-(#REF!-#REF!)</f>
        <v>#REF!</v>
      </c>
      <c r="Z10" s="327" t="e">
        <f>(#REF!-#REF!)-(#REF!-#REF!)</f>
        <v>#REF!</v>
      </c>
      <c r="AA10" s="327" t="e">
        <f>(#REF!-#REF!)-(#REF!-#REF!)</f>
        <v>#REF!</v>
      </c>
      <c r="AB10" s="327" t="e">
        <f>(#REF!-#REF!)-(#REF!-#REF!)</f>
        <v>#REF!</v>
      </c>
      <c r="AC10" s="327" t="e">
        <f>(#REF!-#REF!)-(#REF!-#REF!)</f>
        <v>#REF!</v>
      </c>
      <c r="AD10" s="327" t="e">
        <f>(#REF!-#REF!)-(#REF!-#REF!)</f>
        <v>#REF!</v>
      </c>
      <c r="AE10" s="327" t="e">
        <f>(#REF!-#REF!)-(#REF!-#REF!)</f>
        <v>#REF!</v>
      </c>
      <c r="AF10" s="327" t="e">
        <f>(#REF!-#REF!)-(#REF!-#REF!)</f>
        <v>#REF!</v>
      </c>
      <c r="AG10" s="327" t="e">
        <f>(#REF!-#REF!)-(#REF!-#REF!)</f>
        <v>#REF!</v>
      </c>
      <c r="AH10" s="327" t="e">
        <f>(#REF!-#REF!)-(#REF!-#REF!)</f>
        <v>#REF!</v>
      </c>
      <c r="AI10" s="327" t="e">
        <f>(#REF!-#REF!)-(#REF!-#REF!)</f>
        <v>#REF!</v>
      </c>
      <c r="AJ10" s="327" t="e">
        <f>(#REF!-#REF!)-(#REF!-#REF!)</f>
        <v>#REF!</v>
      </c>
      <c r="AK10" s="327" t="e">
        <f>(#REF!-#REF!)-(#REF!-#REF!)</f>
        <v>#REF!</v>
      </c>
      <c r="AL10" s="327" t="e">
        <f>(#REF!-#REF!)-(#REF!-#REF!)</f>
        <v>#REF!</v>
      </c>
      <c r="AM10" s="327" t="e">
        <f>(#REF!-#REF!)-(#REF!-#REF!)</f>
        <v>#REF!</v>
      </c>
      <c r="AN10" s="327" t="e">
        <f>(#REF!-#REF!)-(#REF!-#REF!)</f>
        <v>#REF!</v>
      </c>
      <c r="AO10" s="327" t="e">
        <f>(#REF!-#REF!)-(#REF!-#REF!)</f>
        <v>#REF!</v>
      </c>
      <c r="AP10" s="327" t="e">
        <f>(#REF!-#REF!)-(#REF!-#REF!)</f>
        <v>#REF!</v>
      </c>
      <c r="AQ10" s="327" t="e">
        <f>(#REF!-#REF!)-(#REF!-#REF!)</f>
        <v>#REF!</v>
      </c>
      <c r="AR10" s="327" t="e">
        <f>(#REF!-#REF!)-(#REF!-#REF!)</f>
        <v>#REF!</v>
      </c>
      <c r="AS10" s="327" t="e">
        <f>(#REF!-#REF!)-(#REF!-#REF!)</f>
        <v>#REF!</v>
      </c>
      <c r="AT10" s="327" t="e">
        <f>(#REF!-#REF!)-(#REF!-#REF!)</f>
        <v>#REF!</v>
      </c>
      <c r="AU10" s="327" t="e">
        <f>(#REF!-#REF!)-(#REF!-#REF!)</f>
        <v>#REF!</v>
      </c>
      <c r="AV10" s="327" t="e">
        <f>(#REF!-#REF!)-(#REF!-#REF!)</f>
        <v>#REF!</v>
      </c>
      <c r="AW10" s="327" t="e">
        <f>(#REF!-#REF!)-(#REF!-#REF!)</f>
        <v>#REF!</v>
      </c>
      <c r="AX10" s="327" t="e">
        <f>(#REF!-#REF!)-(#REF!-#REF!)</f>
        <v>#REF!</v>
      </c>
      <c r="AY10" s="327" t="e">
        <f>(#REF!-#REF!)-(#REF!-#REF!)</f>
        <v>#REF!</v>
      </c>
      <c r="AZ10" s="327" t="e">
        <f>(#REF!-#REF!)-(#REF!-#REF!)</f>
        <v>#REF!</v>
      </c>
      <c r="BA10" s="327" t="e">
        <f>(#REF!-#REF!)-(#REF!-#REF!)</f>
        <v>#REF!</v>
      </c>
      <c r="BB10" s="327" t="e">
        <f>(#REF!-#REF!)-(#REF!-#REF!)</f>
        <v>#REF!</v>
      </c>
      <c r="BC10" s="327" t="e">
        <f>(#REF!-#REF!)-(#REF!-#REF!)</f>
        <v>#REF!</v>
      </c>
      <c r="BD10" s="327" t="e">
        <f>(#REF!-#REF!)-(#REF!-#REF!)</f>
        <v>#REF!</v>
      </c>
      <c r="BE10" s="327" t="e">
        <f>(#REF!-#REF!)-(#REF!-#REF!)</f>
        <v>#REF!</v>
      </c>
    </row>
    <row r="11" spans="1:57" s="328" customFormat="1">
      <c r="A11" s="329" t="s">
        <v>150</v>
      </c>
      <c r="B11" s="330" t="e">
        <f>SUM(#REF!,#REF!)-#REF!</f>
        <v>#REF!</v>
      </c>
      <c r="C11" s="330" t="e">
        <f>SUM(#REF!,#REF!)-#REF!</f>
        <v>#REF!</v>
      </c>
      <c r="D11" s="330" t="e">
        <f>SUM(#REF!,#REF!)-#REF!</f>
        <v>#REF!</v>
      </c>
      <c r="E11" s="330" t="e">
        <f>SUM(#REF!,#REF!)-#REF!</f>
        <v>#REF!</v>
      </c>
      <c r="F11" s="330" t="e">
        <f>SUM(#REF!,#REF!)-#REF!</f>
        <v>#REF!</v>
      </c>
      <c r="G11" s="330" t="e">
        <f>SUM(#REF!,#REF!)-#REF!</f>
        <v>#REF!</v>
      </c>
      <c r="H11" s="330" t="e">
        <f>SUM(#REF!,#REF!)-#REF!</f>
        <v>#REF!</v>
      </c>
      <c r="I11" s="330" t="e">
        <f>SUM(#REF!,#REF!)-#REF!</f>
        <v>#REF!</v>
      </c>
      <c r="J11" s="330" t="e">
        <f>SUM(#REF!,#REF!)-#REF!</f>
        <v>#REF!</v>
      </c>
      <c r="K11" s="330" t="e">
        <f>SUM(#REF!,#REF!)-#REF!</f>
        <v>#REF!</v>
      </c>
      <c r="L11" s="330" t="e">
        <f>SUM(#REF!,#REF!)-#REF!</f>
        <v>#REF!</v>
      </c>
      <c r="M11" s="330" t="e">
        <f>SUM(#REF!,#REF!)-#REF!</f>
        <v>#REF!</v>
      </c>
      <c r="N11" s="330" t="e">
        <f>SUM(#REF!,#REF!)-#REF!</f>
        <v>#REF!</v>
      </c>
      <c r="O11" s="330" t="e">
        <f>SUM(#REF!,#REF!)-#REF!</f>
        <v>#REF!</v>
      </c>
      <c r="P11" s="330" t="e">
        <f>SUM(#REF!,#REF!)-#REF!</f>
        <v>#REF!</v>
      </c>
      <c r="Q11" s="330" t="e">
        <f>SUM(#REF!,#REF!)-#REF!</f>
        <v>#REF!</v>
      </c>
      <c r="R11" s="330" t="e">
        <f>SUM(#REF!,#REF!)-#REF!</f>
        <v>#REF!</v>
      </c>
      <c r="S11" s="330" t="e">
        <f>SUM(#REF!,#REF!)-#REF!</f>
        <v>#REF!</v>
      </c>
      <c r="T11" s="330" t="e">
        <f>SUM(#REF!,#REF!)-#REF!</f>
        <v>#REF!</v>
      </c>
      <c r="U11" s="330" t="e">
        <f>SUM(#REF!,#REF!)-#REF!</f>
        <v>#REF!</v>
      </c>
      <c r="V11" s="330" t="e">
        <f>SUM(#REF!,#REF!)-#REF!</f>
        <v>#REF!</v>
      </c>
      <c r="W11" s="330" t="e">
        <f>SUM(#REF!,#REF!)-#REF!</f>
        <v>#REF!</v>
      </c>
      <c r="X11" s="330" t="e">
        <f>SUM(#REF!,#REF!)-#REF!</f>
        <v>#REF!</v>
      </c>
      <c r="Y11" s="330" t="e">
        <f>SUM(#REF!,#REF!)-#REF!</f>
        <v>#REF!</v>
      </c>
      <c r="Z11" s="330" t="e">
        <f>SUM(#REF!,#REF!)-#REF!</f>
        <v>#REF!</v>
      </c>
      <c r="AA11" s="330" t="e">
        <f>SUM(#REF!,#REF!)-#REF!</f>
        <v>#REF!</v>
      </c>
      <c r="AB11" s="330" t="e">
        <f>SUM(#REF!,#REF!)-#REF!</f>
        <v>#REF!</v>
      </c>
      <c r="AC11" s="330" t="e">
        <f>SUM(#REF!,#REF!)-#REF!</f>
        <v>#REF!</v>
      </c>
      <c r="AD11" s="330" t="e">
        <f>SUM(#REF!,#REF!)-#REF!</f>
        <v>#REF!</v>
      </c>
      <c r="AE11" s="330" t="e">
        <f>SUM(#REF!,#REF!)-#REF!</f>
        <v>#REF!</v>
      </c>
      <c r="AF11" s="330" t="e">
        <f>SUM(#REF!,#REF!)-#REF!</f>
        <v>#REF!</v>
      </c>
      <c r="AG11" s="330" t="e">
        <f>SUM(#REF!,#REF!)-#REF!</f>
        <v>#REF!</v>
      </c>
      <c r="AH11" s="330" t="e">
        <f>SUM(#REF!,#REF!)-#REF!</f>
        <v>#REF!</v>
      </c>
      <c r="AI11" s="330" t="e">
        <f>SUM(#REF!,#REF!)-#REF!</f>
        <v>#REF!</v>
      </c>
      <c r="AJ11" s="330" t="e">
        <f>SUM(#REF!,#REF!)-#REF!</f>
        <v>#REF!</v>
      </c>
      <c r="AK11" s="330" t="e">
        <f>SUM(#REF!,#REF!)-#REF!</f>
        <v>#REF!</v>
      </c>
      <c r="AL11" s="330" t="e">
        <f>SUM(#REF!,#REF!)-#REF!</f>
        <v>#REF!</v>
      </c>
      <c r="AM11" s="330" t="e">
        <f>SUM(#REF!,#REF!)-#REF!</f>
        <v>#REF!</v>
      </c>
      <c r="AN11" s="330" t="e">
        <f>SUM(#REF!,#REF!)-#REF!</f>
        <v>#REF!</v>
      </c>
      <c r="AO11" s="330" t="e">
        <f>SUM(#REF!,#REF!)-#REF!</f>
        <v>#REF!</v>
      </c>
      <c r="AP11" s="330" t="e">
        <f>SUM(#REF!,#REF!)-#REF!</f>
        <v>#REF!</v>
      </c>
      <c r="AQ11" s="330" t="e">
        <f>SUM(#REF!,#REF!)-#REF!</f>
        <v>#REF!</v>
      </c>
      <c r="AR11" s="330" t="e">
        <f>SUM(#REF!,#REF!)-#REF!</f>
        <v>#REF!</v>
      </c>
      <c r="AS11" s="330" t="e">
        <f>SUM(#REF!,#REF!)-#REF!</f>
        <v>#REF!</v>
      </c>
      <c r="AT11" s="330" t="e">
        <f>SUM(#REF!,#REF!)-#REF!</f>
        <v>#REF!</v>
      </c>
      <c r="AU11" s="330" t="e">
        <f>SUM(#REF!,#REF!)-#REF!</f>
        <v>#REF!</v>
      </c>
      <c r="AV11" s="330" t="e">
        <f>SUM(#REF!,#REF!)-#REF!</f>
        <v>#REF!</v>
      </c>
      <c r="AW11" s="330" t="e">
        <f>SUM(#REF!,#REF!)-#REF!</f>
        <v>#REF!</v>
      </c>
      <c r="AX11" s="330" t="e">
        <f>SUM(#REF!,#REF!)-#REF!</f>
        <v>#REF!</v>
      </c>
      <c r="AY11" s="330" t="e">
        <f>SUM(#REF!,#REF!)-#REF!</f>
        <v>#REF!</v>
      </c>
      <c r="AZ11" s="330" t="e">
        <f>SUM(#REF!,#REF!)-#REF!</f>
        <v>#REF!</v>
      </c>
      <c r="BA11" s="330" t="e">
        <f>SUM(#REF!,#REF!)-#REF!</f>
        <v>#REF!</v>
      </c>
      <c r="BB11" s="330" t="e">
        <f>SUM(#REF!,#REF!)-#REF!</f>
        <v>#REF!</v>
      </c>
      <c r="BC11" s="330" t="e">
        <f>SUM(#REF!,#REF!)-#REF!</f>
        <v>#REF!</v>
      </c>
      <c r="BD11" s="330" t="e">
        <f>SUM(#REF!,#REF!)-#REF!</f>
        <v>#REF!</v>
      </c>
      <c r="BE11" s="330" t="e">
        <f>SUM(#REF!,#REF!)-#REF!</f>
        <v>#REF!</v>
      </c>
    </row>
    <row r="12" spans="1:57" s="328" customFormat="1">
      <c r="A12" s="332" t="s">
        <v>157</v>
      </c>
      <c r="B12" s="331" t="e">
        <f>SUM(#REF!)-#REF!</f>
        <v>#REF!</v>
      </c>
      <c r="C12" s="331" t="e">
        <f>SUM(#REF!)-#REF!</f>
        <v>#REF!</v>
      </c>
      <c r="D12" s="331" t="e">
        <f>SUM(#REF!)-#REF!</f>
        <v>#REF!</v>
      </c>
      <c r="E12" s="331" t="e">
        <f>SUM(#REF!)-#REF!</f>
        <v>#REF!</v>
      </c>
      <c r="F12" s="331" t="e">
        <f>SUM(#REF!)-#REF!</f>
        <v>#REF!</v>
      </c>
      <c r="G12" s="331" t="e">
        <f>SUM(#REF!)-#REF!</f>
        <v>#REF!</v>
      </c>
      <c r="H12" s="331" t="e">
        <f>SUM(#REF!)-#REF!</f>
        <v>#REF!</v>
      </c>
      <c r="I12" s="331" t="e">
        <f>SUM(#REF!)-#REF!</f>
        <v>#REF!</v>
      </c>
      <c r="J12" s="331" t="e">
        <f>SUM(#REF!)-#REF!</f>
        <v>#REF!</v>
      </c>
      <c r="K12" s="331" t="e">
        <f>SUM(#REF!)-#REF!</f>
        <v>#REF!</v>
      </c>
      <c r="L12" s="331" t="e">
        <f>SUM(#REF!)-#REF!</f>
        <v>#REF!</v>
      </c>
      <c r="M12" s="331" t="e">
        <f>SUM(#REF!)-#REF!</f>
        <v>#REF!</v>
      </c>
      <c r="N12" s="331" t="e">
        <f>SUM(#REF!)-#REF!</f>
        <v>#REF!</v>
      </c>
      <c r="O12" s="331" t="e">
        <f>SUM(#REF!)-#REF!</f>
        <v>#REF!</v>
      </c>
      <c r="P12" s="331" t="e">
        <f>SUM(#REF!)-#REF!</f>
        <v>#REF!</v>
      </c>
      <c r="Q12" s="331" t="e">
        <f>SUM(#REF!)-#REF!</f>
        <v>#REF!</v>
      </c>
      <c r="R12" s="331" t="e">
        <f>SUM(#REF!)-#REF!</f>
        <v>#REF!</v>
      </c>
      <c r="S12" s="331" t="e">
        <f>SUM(#REF!)-#REF!</f>
        <v>#REF!</v>
      </c>
      <c r="T12" s="331" t="e">
        <f>SUM(#REF!)-#REF!</f>
        <v>#REF!</v>
      </c>
      <c r="U12" s="331" t="e">
        <f>SUM(#REF!)-#REF!</f>
        <v>#REF!</v>
      </c>
      <c r="V12" s="331" t="e">
        <f>SUM(#REF!)-#REF!</f>
        <v>#REF!</v>
      </c>
      <c r="W12" s="331" t="e">
        <f>SUM(#REF!)-#REF!</f>
        <v>#REF!</v>
      </c>
      <c r="X12" s="331" t="e">
        <f>SUM(#REF!)-#REF!</f>
        <v>#REF!</v>
      </c>
      <c r="Y12" s="331" t="e">
        <f>SUM(#REF!)-#REF!</f>
        <v>#REF!</v>
      </c>
      <c r="Z12" s="331" t="e">
        <f>SUM(#REF!)-#REF!</f>
        <v>#REF!</v>
      </c>
      <c r="AA12" s="331" t="e">
        <f>SUM(#REF!)-#REF!</f>
        <v>#REF!</v>
      </c>
      <c r="AB12" s="331" t="e">
        <f>SUM(#REF!)-#REF!</f>
        <v>#REF!</v>
      </c>
      <c r="AC12" s="331" t="e">
        <f>SUM(#REF!)-#REF!</f>
        <v>#REF!</v>
      </c>
      <c r="AD12" s="331" t="e">
        <f>SUM(#REF!)-#REF!</f>
        <v>#REF!</v>
      </c>
      <c r="AE12" s="331" t="e">
        <f>SUM(#REF!)-#REF!</f>
        <v>#REF!</v>
      </c>
      <c r="AF12" s="331" t="e">
        <f>SUM(#REF!)-#REF!</f>
        <v>#REF!</v>
      </c>
      <c r="AG12" s="331" t="e">
        <f>SUM(#REF!)-#REF!</f>
        <v>#REF!</v>
      </c>
      <c r="AH12" s="331" t="e">
        <f>SUM(#REF!)-#REF!</f>
        <v>#REF!</v>
      </c>
      <c r="AI12" s="331" t="e">
        <f>SUM(#REF!)-#REF!</f>
        <v>#REF!</v>
      </c>
      <c r="AJ12" s="331" t="e">
        <f>SUM(#REF!)-#REF!</f>
        <v>#REF!</v>
      </c>
      <c r="AK12" s="331" t="e">
        <f>SUM(#REF!)-#REF!</f>
        <v>#REF!</v>
      </c>
      <c r="AL12" s="331" t="e">
        <f>SUM(#REF!)-#REF!</f>
        <v>#REF!</v>
      </c>
      <c r="AM12" s="331" t="e">
        <f>SUM(#REF!)-#REF!</f>
        <v>#REF!</v>
      </c>
      <c r="AN12" s="331" t="e">
        <f>SUM(#REF!)-#REF!</f>
        <v>#REF!</v>
      </c>
      <c r="AO12" s="331" t="e">
        <f>SUM(#REF!)-#REF!</f>
        <v>#REF!</v>
      </c>
      <c r="AP12" s="331" t="e">
        <f>SUM(#REF!)-#REF!</f>
        <v>#REF!</v>
      </c>
      <c r="AQ12" s="331" t="e">
        <f>SUM(#REF!)-#REF!</f>
        <v>#REF!</v>
      </c>
      <c r="AR12" s="331" t="e">
        <f>SUM(#REF!)-#REF!</f>
        <v>#REF!</v>
      </c>
      <c r="AS12" s="331" t="e">
        <f>SUM(#REF!)-#REF!</f>
        <v>#REF!</v>
      </c>
      <c r="AT12" s="331" t="e">
        <f>SUM(#REF!)-#REF!</f>
        <v>#REF!</v>
      </c>
      <c r="AU12" s="331" t="e">
        <f>SUM(#REF!)-#REF!</f>
        <v>#REF!</v>
      </c>
      <c r="AV12" s="331" t="e">
        <f>SUM(#REF!)-#REF!</f>
        <v>#REF!</v>
      </c>
      <c r="AW12" s="331" t="e">
        <f>SUM(#REF!)-#REF!</f>
        <v>#REF!</v>
      </c>
      <c r="AX12" s="331" t="e">
        <f>SUM(#REF!)-#REF!</f>
        <v>#REF!</v>
      </c>
      <c r="AY12" s="331" t="e">
        <f>SUM(#REF!)-#REF!</f>
        <v>#REF!</v>
      </c>
      <c r="AZ12" s="331" t="e">
        <f>SUM(#REF!)-#REF!</f>
        <v>#REF!</v>
      </c>
      <c r="BA12" s="331" t="e">
        <f>SUM(#REF!)-#REF!</f>
        <v>#REF!</v>
      </c>
      <c r="BB12" s="331" t="e">
        <f>SUM(#REF!)-#REF!</f>
        <v>#REF!</v>
      </c>
      <c r="BC12" s="331" t="e">
        <f>SUM(#REF!)-#REF!</f>
        <v>#REF!</v>
      </c>
      <c r="BD12" s="331" t="e">
        <f>SUM(#REF!)-#REF!</f>
        <v>#REF!</v>
      </c>
      <c r="BE12" s="331" t="e">
        <f>SUM(#REF!)-#REF!</f>
        <v>#REF!</v>
      </c>
    </row>
    <row r="13" spans="1:57" s="328" customFormat="1">
      <c r="A13" s="329" t="s">
        <v>154</v>
      </c>
      <c r="B13" s="330" t="e">
        <f>#REF!-#REF!</f>
        <v>#REF!</v>
      </c>
      <c r="C13" s="330" t="e">
        <f>#REF!-#REF!</f>
        <v>#REF!</v>
      </c>
      <c r="D13" s="330" t="e">
        <f>#REF!-#REF!</f>
        <v>#REF!</v>
      </c>
      <c r="E13" s="330" t="e">
        <f>#REF!-#REF!</f>
        <v>#REF!</v>
      </c>
      <c r="F13" s="330" t="e">
        <f>#REF!-#REF!</f>
        <v>#REF!</v>
      </c>
      <c r="G13" s="330" t="e">
        <f>#REF!-#REF!</f>
        <v>#REF!</v>
      </c>
      <c r="H13" s="330" t="e">
        <f>#REF!-#REF!</f>
        <v>#REF!</v>
      </c>
      <c r="I13" s="330" t="e">
        <f>#REF!-#REF!</f>
        <v>#REF!</v>
      </c>
      <c r="J13" s="330" t="e">
        <f>#REF!-#REF!</f>
        <v>#REF!</v>
      </c>
      <c r="K13" s="330" t="e">
        <f>#REF!-#REF!</f>
        <v>#REF!</v>
      </c>
      <c r="L13" s="330" t="e">
        <f>#REF!-#REF!</f>
        <v>#REF!</v>
      </c>
      <c r="M13" s="330" t="e">
        <f>#REF!-#REF!</f>
        <v>#REF!</v>
      </c>
      <c r="N13" s="330" t="e">
        <f>#REF!-#REF!</f>
        <v>#REF!</v>
      </c>
      <c r="O13" s="330" t="e">
        <f>#REF!-#REF!</f>
        <v>#REF!</v>
      </c>
      <c r="P13" s="330" t="e">
        <f>#REF!-#REF!</f>
        <v>#REF!</v>
      </c>
      <c r="Q13" s="330" t="e">
        <f>#REF!-#REF!</f>
        <v>#REF!</v>
      </c>
      <c r="R13" s="330" t="e">
        <f>#REF!-#REF!</f>
        <v>#REF!</v>
      </c>
      <c r="S13" s="330" t="e">
        <f>#REF!-#REF!</f>
        <v>#REF!</v>
      </c>
      <c r="T13" s="330" t="e">
        <f>#REF!-#REF!</f>
        <v>#REF!</v>
      </c>
      <c r="U13" s="330" t="e">
        <f>#REF!-#REF!</f>
        <v>#REF!</v>
      </c>
      <c r="V13" s="330" t="e">
        <f>#REF!-#REF!</f>
        <v>#REF!</v>
      </c>
      <c r="W13" s="330" t="e">
        <f>#REF!-#REF!</f>
        <v>#REF!</v>
      </c>
      <c r="X13" s="330" t="e">
        <f>#REF!-#REF!</f>
        <v>#REF!</v>
      </c>
      <c r="Y13" s="330" t="e">
        <f>#REF!-#REF!</f>
        <v>#REF!</v>
      </c>
      <c r="Z13" s="330" t="e">
        <f>#REF!-#REF!</f>
        <v>#REF!</v>
      </c>
      <c r="AA13" s="330" t="e">
        <f>#REF!-#REF!</f>
        <v>#REF!</v>
      </c>
      <c r="AB13" s="330" t="e">
        <f>#REF!-#REF!</f>
        <v>#REF!</v>
      </c>
      <c r="AC13" s="330" t="e">
        <f>#REF!-#REF!</f>
        <v>#REF!</v>
      </c>
      <c r="AD13" s="330" t="e">
        <f>#REF!-#REF!</f>
        <v>#REF!</v>
      </c>
      <c r="AE13" s="330" t="e">
        <f>#REF!-#REF!</f>
        <v>#REF!</v>
      </c>
      <c r="AF13" s="330" t="e">
        <f>#REF!-#REF!</f>
        <v>#REF!</v>
      </c>
      <c r="AG13" s="330" t="e">
        <f>#REF!-#REF!</f>
        <v>#REF!</v>
      </c>
      <c r="AH13" s="330" t="e">
        <f>#REF!-#REF!</f>
        <v>#REF!</v>
      </c>
      <c r="AI13" s="330" t="e">
        <f>#REF!-#REF!</f>
        <v>#REF!</v>
      </c>
      <c r="AJ13" s="330" t="e">
        <f>#REF!-#REF!</f>
        <v>#REF!</v>
      </c>
      <c r="AK13" s="330" t="e">
        <f>#REF!-#REF!</f>
        <v>#REF!</v>
      </c>
      <c r="AL13" s="330" t="e">
        <f>#REF!-#REF!</f>
        <v>#REF!</v>
      </c>
      <c r="AM13" s="330" t="e">
        <f>#REF!-#REF!</f>
        <v>#REF!</v>
      </c>
      <c r="AN13" s="330" t="e">
        <f>#REF!-#REF!</f>
        <v>#REF!</v>
      </c>
      <c r="AO13" s="330" t="e">
        <f>#REF!-#REF!</f>
        <v>#REF!</v>
      </c>
      <c r="AP13" s="330" t="e">
        <f>#REF!-#REF!</f>
        <v>#REF!</v>
      </c>
      <c r="AQ13" s="330" t="e">
        <f>#REF!-#REF!</f>
        <v>#REF!</v>
      </c>
      <c r="AR13" s="330" t="e">
        <f>#REF!-#REF!</f>
        <v>#REF!</v>
      </c>
      <c r="AS13" s="330" t="e">
        <f>#REF!-#REF!</f>
        <v>#REF!</v>
      </c>
      <c r="AT13" s="330" t="e">
        <f>#REF!-#REF!</f>
        <v>#REF!</v>
      </c>
      <c r="AU13" s="330" t="e">
        <f>#REF!-#REF!</f>
        <v>#REF!</v>
      </c>
      <c r="AV13" s="330" t="e">
        <f>#REF!-#REF!</f>
        <v>#REF!</v>
      </c>
      <c r="AW13" s="330" t="e">
        <f>#REF!-#REF!</f>
        <v>#REF!</v>
      </c>
      <c r="AX13" s="330" t="e">
        <f>#REF!-#REF!</f>
        <v>#REF!</v>
      </c>
      <c r="AY13" s="330" t="e">
        <f>#REF!-#REF!</f>
        <v>#REF!</v>
      </c>
      <c r="AZ13" s="330" t="e">
        <f>#REF!-#REF!</f>
        <v>#REF!</v>
      </c>
      <c r="BA13" s="330" t="e">
        <f>#REF!-#REF!</f>
        <v>#REF!</v>
      </c>
      <c r="BB13" s="330" t="e">
        <f>#REF!-#REF!</f>
        <v>#REF!</v>
      </c>
      <c r="BC13" s="330" t="e">
        <f>#REF!-#REF!</f>
        <v>#REF!</v>
      </c>
      <c r="BD13" s="330" t="e">
        <f>#REF!-#REF!</f>
        <v>#REF!</v>
      </c>
      <c r="BE13" s="330" t="e">
        <f>#REF!-#REF!</f>
        <v>#REF!</v>
      </c>
    </row>
    <row r="14" spans="1:57" s="328" customFormat="1">
      <c r="A14" s="332" t="s">
        <v>157</v>
      </c>
      <c r="B14" s="331" t="e">
        <f>SUM(#REF!)-#REF!</f>
        <v>#REF!</v>
      </c>
      <c r="C14" s="331" t="e">
        <f>SUM(#REF!)-#REF!</f>
        <v>#REF!</v>
      </c>
      <c r="D14" s="331" t="e">
        <f>SUM(#REF!)-#REF!</f>
        <v>#REF!</v>
      </c>
      <c r="E14" s="331" t="e">
        <f>SUM(#REF!)-#REF!</f>
        <v>#REF!</v>
      </c>
      <c r="F14" s="331" t="e">
        <f>SUM(#REF!)-#REF!</f>
        <v>#REF!</v>
      </c>
      <c r="G14" s="331" t="e">
        <f>SUM(#REF!)-#REF!</f>
        <v>#REF!</v>
      </c>
      <c r="H14" s="331" t="e">
        <f>SUM(#REF!)-#REF!</f>
        <v>#REF!</v>
      </c>
      <c r="I14" s="331" t="e">
        <f>SUM(#REF!)-#REF!</f>
        <v>#REF!</v>
      </c>
      <c r="J14" s="331" t="e">
        <f>SUM(#REF!)-#REF!</f>
        <v>#REF!</v>
      </c>
      <c r="K14" s="331" t="e">
        <f>SUM(#REF!)-#REF!</f>
        <v>#REF!</v>
      </c>
      <c r="L14" s="331" t="e">
        <f>SUM(#REF!)-#REF!</f>
        <v>#REF!</v>
      </c>
      <c r="M14" s="331" t="e">
        <f>SUM(#REF!)-#REF!</f>
        <v>#REF!</v>
      </c>
      <c r="N14" s="331" t="e">
        <f>SUM(#REF!)-#REF!</f>
        <v>#REF!</v>
      </c>
      <c r="O14" s="331" t="e">
        <f>SUM(#REF!)-#REF!</f>
        <v>#REF!</v>
      </c>
      <c r="P14" s="331" t="e">
        <f>SUM(#REF!)-#REF!</f>
        <v>#REF!</v>
      </c>
      <c r="Q14" s="331" t="e">
        <f>SUM(#REF!)-#REF!</f>
        <v>#REF!</v>
      </c>
      <c r="R14" s="331" t="e">
        <f>SUM(#REF!)-#REF!</f>
        <v>#REF!</v>
      </c>
      <c r="S14" s="331" t="e">
        <f>SUM(#REF!)-#REF!</f>
        <v>#REF!</v>
      </c>
      <c r="T14" s="331" t="e">
        <f>SUM(#REF!)-#REF!</f>
        <v>#REF!</v>
      </c>
      <c r="U14" s="331" t="e">
        <f>SUM(#REF!)-#REF!</f>
        <v>#REF!</v>
      </c>
      <c r="V14" s="331" t="e">
        <f>SUM(#REF!)-#REF!</f>
        <v>#REF!</v>
      </c>
      <c r="W14" s="331" t="e">
        <f>SUM(#REF!)-#REF!</f>
        <v>#REF!</v>
      </c>
      <c r="X14" s="331" t="e">
        <f>SUM(#REF!)-#REF!</f>
        <v>#REF!</v>
      </c>
      <c r="Y14" s="331" t="e">
        <f>SUM(#REF!)-#REF!</f>
        <v>#REF!</v>
      </c>
      <c r="Z14" s="331" t="e">
        <f>SUM(#REF!)-#REF!</f>
        <v>#REF!</v>
      </c>
      <c r="AA14" s="331" t="e">
        <f>SUM(#REF!)-#REF!</f>
        <v>#REF!</v>
      </c>
      <c r="AB14" s="331" t="e">
        <f>SUM(#REF!)-#REF!</f>
        <v>#REF!</v>
      </c>
      <c r="AC14" s="331" t="e">
        <f>SUM(#REF!)-#REF!</f>
        <v>#REF!</v>
      </c>
      <c r="AD14" s="331" t="e">
        <f>SUM(#REF!)-#REF!</f>
        <v>#REF!</v>
      </c>
      <c r="AE14" s="331" t="e">
        <f>SUM(#REF!)-#REF!</f>
        <v>#REF!</v>
      </c>
      <c r="AF14" s="331" t="e">
        <f>SUM(#REF!)-#REF!</f>
        <v>#REF!</v>
      </c>
      <c r="AG14" s="331" t="e">
        <f>SUM(#REF!)-#REF!</f>
        <v>#REF!</v>
      </c>
      <c r="AH14" s="331" t="e">
        <f>SUM(#REF!)-#REF!</f>
        <v>#REF!</v>
      </c>
      <c r="AI14" s="331" t="e">
        <f>SUM(#REF!)-#REF!</f>
        <v>#REF!</v>
      </c>
      <c r="AJ14" s="331" t="e">
        <f>SUM(#REF!)-#REF!</f>
        <v>#REF!</v>
      </c>
      <c r="AK14" s="331" t="e">
        <f>SUM(#REF!)-#REF!</f>
        <v>#REF!</v>
      </c>
      <c r="AL14" s="331" t="e">
        <f>SUM(#REF!)-#REF!</f>
        <v>#REF!</v>
      </c>
      <c r="AM14" s="331" t="e">
        <f>SUM(#REF!)-#REF!</f>
        <v>#REF!</v>
      </c>
      <c r="AN14" s="331" t="e">
        <f>SUM(#REF!)-#REF!</f>
        <v>#REF!</v>
      </c>
      <c r="AO14" s="331" t="e">
        <f>SUM(#REF!)-#REF!</f>
        <v>#REF!</v>
      </c>
      <c r="AP14" s="331" t="e">
        <f>SUM(#REF!)-#REF!</f>
        <v>#REF!</v>
      </c>
      <c r="AQ14" s="331" t="e">
        <f>SUM(#REF!)-#REF!</f>
        <v>#REF!</v>
      </c>
      <c r="AR14" s="331" t="e">
        <f>SUM(#REF!)-#REF!</f>
        <v>#REF!</v>
      </c>
      <c r="AS14" s="331" t="e">
        <f>SUM(#REF!)-#REF!</f>
        <v>#REF!</v>
      </c>
      <c r="AT14" s="331" t="e">
        <f>SUM(#REF!)-#REF!</f>
        <v>#REF!</v>
      </c>
      <c r="AU14" s="331" t="e">
        <f>SUM(#REF!)-#REF!</f>
        <v>#REF!</v>
      </c>
      <c r="AV14" s="331" t="e">
        <f>SUM(#REF!)-#REF!</f>
        <v>#REF!</v>
      </c>
      <c r="AW14" s="331" t="e">
        <f>SUM(#REF!)-#REF!</f>
        <v>#REF!</v>
      </c>
      <c r="AX14" s="331" t="e">
        <f>SUM(#REF!)-#REF!</f>
        <v>#REF!</v>
      </c>
      <c r="AY14" s="331" t="e">
        <f>SUM(#REF!)-#REF!</f>
        <v>#REF!</v>
      </c>
      <c r="AZ14" s="331" t="e">
        <f>SUM(#REF!)-#REF!</f>
        <v>#REF!</v>
      </c>
      <c r="BA14" s="331" t="e">
        <f>SUM(#REF!)-#REF!</f>
        <v>#REF!</v>
      </c>
      <c r="BB14" s="331" t="e">
        <f>SUM(#REF!)-#REF!</f>
        <v>#REF!</v>
      </c>
      <c r="BC14" s="331" t="e">
        <f>SUM(#REF!)-#REF!</f>
        <v>#REF!</v>
      </c>
      <c r="BD14" s="331" t="e">
        <f>SUM(#REF!)-#REF!</f>
        <v>#REF!</v>
      </c>
      <c r="BE14" s="331" t="e">
        <f>SUM(#REF!)-#REF!</f>
        <v>#REF!</v>
      </c>
    </row>
    <row r="15" spans="1:57" s="328" customFormat="1">
      <c r="A15" s="332" t="s">
        <v>182</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row>
    <row r="16" spans="1:57" s="328" customFormat="1">
      <c r="A16" s="326" t="s">
        <v>224</v>
      </c>
      <c r="B16" s="327"/>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row>
    <row r="17" spans="1:57" s="328" customFormat="1">
      <c r="A17" s="329" t="s">
        <v>150</v>
      </c>
      <c r="B17" s="330" t="e">
        <f>SUM(#REF!,#REF!,#REF!,#REF!)-#REF!</f>
        <v>#REF!</v>
      </c>
      <c r="C17" s="330" t="e">
        <f>SUM(#REF!,#REF!,#REF!,#REF!)-#REF!</f>
        <v>#REF!</v>
      </c>
      <c r="D17" s="330" t="e">
        <f>SUM(#REF!,#REF!,#REF!,#REF!)-#REF!</f>
        <v>#REF!</v>
      </c>
      <c r="E17" s="330" t="e">
        <f>SUM(#REF!,#REF!,#REF!,#REF!)-#REF!</f>
        <v>#REF!</v>
      </c>
      <c r="F17" s="330" t="e">
        <f>SUM(#REF!,#REF!,#REF!,#REF!)-#REF!</f>
        <v>#REF!</v>
      </c>
      <c r="G17" s="330" t="e">
        <f>SUM(#REF!,#REF!,#REF!,#REF!)-#REF!</f>
        <v>#REF!</v>
      </c>
      <c r="H17" s="330" t="e">
        <f>SUM(#REF!,#REF!,#REF!,#REF!)-#REF!</f>
        <v>#REF!</v>
      </c>
      <c r="I17" s="330" t="e">
        <f>SUM(#REF!,#REF!,#REF!,#REF!)-#REF!</f>
        <v>#REF!</v>
      </c>
      <c r="J17" s="330" t="e">
        <f>SUM(#REF!,#REF!,#REF!,#REF!)-#REF!</f>
        <v>#REF!</v>
      </c>
      <c r="K17" s="330" t="e">
        <f>SUM(#REF!,#REF!,#REF!,#REF!)-#REF!</f>
        <v>#REF!</v>
      </c>
      <c r="L17" s="330" t="e">
        <f>SUM(#REF!,#REF!,#REF!,#REF!)-#REF!</f>
        <v>#REF!</v>
      </c>
      <c r="M17" s="330" t="e">
        <f>SUM(#REF!,#REF!,#REF!,#REF!)-#REF!</f>
        <v>#REF!</v>
      </c>
      <c r="N17" s="330" t="e">
        <f>SUM(#REF!,#REF!,#REF!,#REF!)-#REF!</f>
        <v>#REF!</v>
      </c>
      <c r="O17" s="330" t="e">
        <f>SUM(#REF!,#REF!,#REF!,#REF!)-#REF!</f>
        <v>#REF!</v>
      </c>
      <c r="P17" s="330" t="e">
        <f>SUM(#REF!,#REF!,#REF!,#REF!)-#REF!</f>
        <v>#REF!</v>
      </c>
      <c r="Q17" s="330" t="e">
        <f>SUM(#REF!,#REF!,#REF!,#REF!)-#REF!</f>
        <v>#REF!</v>
      </c>
      <c r="R17" s="330" t="e">
        <f>SUM(#REF!,#REF!,#REF!,#REF!)-#REF!</f>
        <v>#REF!</v>
      </c>
      <c r="S17" s="330" t="e">
        <f>SUM(#REF!,#REF!,#REF!,#REF!)-#REF!</f>
        <v>#REF!</v>
      </c>
      <c r="T17" s="330" t="e">
        <f>SUM(#REF!,#REF!,#REF!,#REF!)-#REF!</f>
        <v>#REF!</v>
      </c>
      <c r="U17" s="330" t="e">
        <f>SUM(#REF!,#REF!,#REF!,#REF!)-#REF!</f>
        <v>#REF!</v>
      </c>
      <c r="V17" s="330" t="e">
        <f>SUM(#REF!,#REF!,#REF!,#REF!)-#REF!</f>
        <v>#REF!</v>
      </c>
      <c r="W17" s="330" t="e">
        <f>SUM(#REF!,#REF!,#REF!,#REF!)-#REF!</f>
        <v>#REF!</v>
      </c>
      <c r="X17" s="330" t="e">
        <f>SUM(#REF!,#REF!,#REF!,#REF!)-#REF!</f>
        <v>#REF!</v>
      </c>
      <c r="Y17" s="330" t="e">
        <f>SUM(#REF!,#REF!,#REF!,#REF!)-#REF!</f>
        <v>#REF!</v>
      </c>
      <c r="Z17" s="330" t="e">
        <f>SUM(#REF!,#REF!,#REF!,#REF!)-#REF!</f>
        <v>#REF!</v>
      </c>
      <c r="AA17" s="330" t="e">
        <f>SUM(#REF!,#REF!,#REF!,#REF!)-#REF!</f>
        <v>#REF!</v>
      </c>
      <c r="AB17" s="330" t="e">
        <f>SUM(#REF!,#REF!,#REF!,#REF!)-#REF!</f>
        <v>#REF!</v>
      </c>
      <c r="AC17" s="330" t="e">
        <f>SUM(#REF!,#REF!,#REF!,#REF!)-#REF!</f>
        <v>#REF!</v>
      </c>
      <c r="AD17" s="330" t="e">
        <f>SUM(#REF!,#REF!,#REF!,#REF!)-#REF!</f>
        <v>#REF!</v>
      </c>
      <c r="AE17" s="330" t="e">
        <f>SUM(#REF!,#REF!,#REF!,#REF!)-#REF!</f>
        <v>#REF!</v>
      </c>
      <c r="AF17" s="330" t="e">
        <f>SUM(#REF!,#REF!,#REF!,#REF!)-#REF!</f>
        <v>#REF!</v>
      </c>
      <c r="AG17" s="330" t="e">
        <f>SUM(#REF!,#REF!,#REF!,#REF!)-#REF!</f>
        <v>#REF!</v>
      </c>
      <c r="AH17" s="330" t="e">
        <f>SUM(#REF!,#REF!,#REF!,#REF!)-#REF!</f>
        <v>#REF!</v>
      </c>
      <c r="AI17" s="330" t="e">
        <f>SUM(#REF!,#REF!,#REF!,#REF!)-#REF!</f>
        <v>#REF!</v>
      </c>
      <c r="AJ17" s="330" t="e">
        <f>SUM(#REF!,#REF!,#REF!,#REF!)-#REF!</f>
        <v>#REF!</v>
      </c>
      <c r="AK17" s="330" t="e">
        <f>SUM(#REF!,#REF!,#REF!,#REF!)-#REF!</f>
        <v>#REF!</v>
      </c>
      <c r="AL17" s="330" t="e">
        <f>SUM(#REF!,#REF!,#REF!,#REF!)-#REF!</f>
        <v>#REF!</v>
      </c>
      <c r="AM17" s="330" t="e">
        <f>SUM(#REF!,#REF!,#REF!,#REF!)-#REF!</f>
        <v>#REF!</v>
      </c>
      <c r="AN17" s="330" t="e">
        <f>SUM(#REF!,#REF!,#REF!,#REF!)-#REF!</f>
        <v>#REF!</v>
      </c>
      <c r="AO17" s="330" t="e">
        <f>SUM(#REF!,#REF!,#REF!,#REF!)-#REF!</f>
        <v>#REF!</v>
      </c>
      <c r="AP17" s="330" t="e">
        <f>SUM(#REF!,#REF!,#REF!,#REF!)-#REF!</f>
        <v>#REF!</v>
      </c>
      <c r="AQ17" s="330" t="e">
        <f>SUM(#REF!,#REF!,#REF!,#REF!)-#REF!</f>
        <v>#REF!</v>
      </c>
      <c r="AR17" s="330" t="e">
        <f>SUM(#REF!,#REF!,#REF!,#REF!)-#REF!</f>
        <v>#REF!</v>
      </c>
      <c r="AS17" s="330" t="e">
        <f>SUM(#REF!,#REF!,#REF!,#REF!)-#REF!</f>
        <v>#REF!</v>
      </c>
      <c r="AT17" s="330" t="e">
        <f>SUM(#REF!,#REF!,#REF!,#REF!)-#REF!</f>
        <v>#REF!</v>
      </c>
      <c r="AU17" s="330" t="e">
        <f>SUM(#REF!,#REF!,#REF!,#REF!)-#REF!</f>
        <v>#REF!</v>
      </c>
      <c r="AV17" s="330" t="e">
        <f>SUM(#REF!,#REF!,#REF!,#REF!)-#REF!</f>
        <v>#REF!</v>
      </c>
      <c r="AW17" s="330" t="e">
        <f>SUM(#REF!,#REF!,#REF!,#REF!)-#REF!</f>
        <v>#REF!</v>
      </c>
      <c r="AX17" s="330" t="e">
        <f>SUM(#REF!,#REF!,#REF!,#REF!)-#REF!</f>
        <v>#REF!</v>
      </c>
      <c r="AY17" s="330" t="e">
        <f>SUM(#REF!,#REF!,#REF!,#REF!)-#REF!</f>
        <v>#REF!</v>
      </c>
      <c r="AZ17" s="330" t="e">
        <f>SUM(#REF!,#REF!,#REF!,#REF!)-#REF!</f>
        <v>#REF!</v>
      </c>
      <c r="BA17" s="330" t="e">
        <f>SUM(#REF!,#REF!,#REF!,#REF!)-#REF!</f>
        <v>#REF!</v>
      </c>
      <c r="BB17" s="330" t="e">
        <f>SUM(#REF!,#REF!,#REF!,#REF!)-#REF!</f>
        <v>#REF!</v>
      </c>
      <c r="BC17" s="330" t="e">
        <f>SUM(#REF!,#REF!,#REF!,#REF!)-#REF!</f>
        <v>#REF!</v>
      </c>
      <c r="BD17" s="330" t="e">
        <f>SUM(#REF!,#REF!,#REF!,#REF!)-#REF!</f>
        <v>#REF!</v>
      </c>
      <c r="BE17" s="330" t="e">
        <f>SUM(#REF!,#REF!,#REF!,#REF!)-#REF!</f>
        <v>#REF!</v>
      </c>
    </row>
    <row r="18" spans="1:57" s="328" customFormat="1">
      <c r="A18" s="332" t="s">
        <v>159</v>
      </c>
      <c r="B18" s="331" t="e">
        <f>SUM(#REF!)-#REF!</f>
        <v>#REF!</v>
      </c>
      <c r="C18" s="331" t="e">
        <f>SUM(#REF!)-#REF!</f>
        <v>#REF!</v>
      </c>
      <c r="D18" s="331" t="e">
        <f>SUM(#REF!)-#REF!</f>
        <v>#REF!</v>
      </c>
      <c r="E18" s="331" t="e">
        <f>SUM(#REF!)-#REF!</f>
        <v>#REF!</v>
      </c>
      <c r="F18" s="331" t="e">
        <f>SUM(#REF!)-#REF!</f>
        <v>#REF!</v>
      </c>
      <c r="G18" s="331" t="e">
        <f>SUM(#REF!)-#REF!</f>
        <v>#REF!</v>
      </c>
      <c r="H18" s="331" t="e">
        <f>SUM(#REF!)-#REF!</f>
        <v>#REF!</v>
      </c>
      <c r="I18" s="331" t="e">
        <f>SUM(#REF!)-#REF!</f>
        <v>#REF!</v>
      </c>
      <c r="J18" s="331" t="e">
        <f>SUM(#REF!)-#REF!</f>
        <v>#REF!</v>
      </c>
      <c r="K18" s="331" t="e">
        <f>SUM(#REF!)-#REF!</f>
        <v>#REF!</v>
      </c>
      <c r="L18" s="331" t="e">
        <f>SUM(#REF!)-#REF!</f>
        <v>#REF!</v>
      </c>
      <c r="M18" s="331" t="e">
        <f>SUM(#REF!)-#REF!</f>
        <v>#REF!</v>
      </c>
      <c r="N18" s="331" t="e">
        <f>SUM(#REF!)-#REF!</f>
        <v>#REF!</v>
      </c>
      <c r="O18" s="331" t="e">
        <f>SUM(#REF!)-#REF!</f>
        <v>#REF!</v>
      </c>
      <c r="P18" s="331" t="e">
        <f>SUM(#REF!)-#REF!</f>
        <v>#REF!</v>
      </c>
      <c r="Q18" s="331" t="e">
        <f>SUM(#REF!)-#REF!</f>
        <v>#REF!</v>
      </c>
      <c r="R18" s="331" t="e">
        <f>SUM(#REF!)-#REF!</f>
        <v>#REF!</v>
      </c>
      <c r="S18" s="331" t="e">
        <f>SUM(#REF!)-#REF!</f>
        <v>#REF!</v>
      </c>
      <c r="T18" s="331" t="e">
        <f>SUM(#REF!)-#REF!</f>
        <v>#REF!</v>
      </c>
      <c r="U18" s="331" t="e">
        <f>SUM(#REF!)-#REF!</f>
        <v>#REF!</v>
      </c>
      <c r="V18" s="331" t="e">
        <f>SUM(#REF!)-#REF!</f>
        <v>#REF!</v>
      </c>
      <c r="W18" s="331" t="e">
        <f>SUM(#REF!)-#REF!</f>
        <v>#REF!</v>
      </c>
      <c r="X18" s="331" t="e">
        <f>SUM(#REF!)-#REF!</f>
        <v>#REF!</v>
      </c>
      <c r="Y18" s="331" t="e">
        <f>SUM(#REF!)-#REF!</f>
        <v>#REF!</v>
      </c>
      <c r="Z18" s="331" t="e">
        <f>SUM(#REF!)-#REF!</f>
        <v>#REF!</v>
      </c>
      <c r="AA18" s="331" t="e">
        <f>SUM(#REF!)-#REF!</f>
        <v>#REF!</v>
      </c>
      <c r="AB18" s="331" t="e">
        <f>SUM(#REF!)-#REF!</f>
        <v>#REF!</v>
      </c>
      <c r="AC18" s="331" t="e">
        <f>SUM(#REF!)-#REF!</f>
        <v>#REF!</v>
      </c>
      <c r="AD18" s="331" t="e">
        <f>SUM(#REF!)-#REF!</f>
        <v>#REF!</v>
      </c>
      <c r="AE18" s="331" t="e">
        <f>SUM(#REF!)-#REF!</f>
        <v>#REF!</v>
      </c>
      <c r="AF18" s="331" t="e">
        <f>SUM(#REF!)-#REF!</f>
        <v>#REF!</v>
      </c>
      <c r="AG18" s="331" t="e">
        <f>SUM(#REF!)-#REF!</f>
        <v>#REF!</v>
      </c>
      <c r="AH18" s="331" t="e">
        <f>SUM(#REF!)-#REF!</f>
        <v>#REF!</v>
      </c>
      <c r="AI18" s="331" t="e">
        <f>SUM(#REF!)-#REF!</f>
        <v>#REF!</v>
      </c>
      <c r="AJ18" s="331" t="e">
        <f>SUM(#REF!)-#REF!</f>
        <v>#REF!</v>
      </c>
      <c r="AK18" s="331" t="e">
        <f>SUM(#REF!)-#REF!</f>
        <v>#REF!</v>
      </c>
      <c r="AL18" s="331" t="e">
        <f>SUM(#REF!)-#REF!</f>
        <v>#REF!</v>
      </c>
      <c r="AM18" s="331" t="e">
        <f>SUM(#REF!)-#REF!</f>
        <v>#REF!</v>
      </c>
      <c r="AN18" s="331" t="e">
        <f>SUM(#REF!)-#REF!</f>
        <v>#REF!</v>
      </c>
      <c r="AO18" s="331" t="e">
        <f>SUM(#REF!)-#REF!</f>
        <v>#REF!</v>
      </c>
      <c r="AP18" s="331" t="e">
        <f>SUM(#REF!)-#REF!</f>
        <v>#REF!</v>
      </c>
      <c r="AQ18" s="331" t="e">
        <f>SUM(#REF!)-#REF!</f>
        <v>#REF!</v>
      </c>
      <c r="AR18" s="331" t="e">
        <f>SUM(#REF!)-#REF!</f>
        <v>#REF!</v>
      </c>
      <c r="AS18" s="331" t="e">
        <f>SUM(#REF!)-#REF!</f>
        <v>#REF!</v>
      </c>
      <c r="AT18" s="331" t="e">
        <f>SUM(#REF!)-#REF!</f>
        <v>#REF!</v>
      </c>
      <c r="AU18" s="331" t="e">
        <f>SUM(#REF!)-#REF!</f>
        <v>#REF!</v>
      </c>
      <c r="AV18" s="331" t="e">
        <f>SUM(#REF!)-#REF!</f>
        <v>#REF!</v>
      </c>
      <c r="AW18" s="331" t="e">
        <f>SUM(#REF!)-#REF!</f>
        <v>#REF!</v>
      </c>
      <c r="AX18" s="331" t="e">
        <f>SUM(#REF!)-#REF!</f>
        <v>#REF!</v>
      </c>
      <c r="AY18" s="331" t="e">
        <f>SUM(#REF!)-#REF!</f>
        <v>#REF!</v>
      </c>
      <c r="AZ18" s="331" t="e">
        <f>SUM(#REF!)-#REF!</f>
        <v>#REF!</v>
      </c>
      <c r="BA18" s="331" t="e">
        <f>SUM(#REF!)-#REF!</f>
        <v>#REF!</v>
      </c>
      <c r="BB18" s="331" t="e">
        <f>SUM(#REF!)-#REF!</f>
        <v>#REF!</v>
      </c>
      <c r="BC18" s="331" t="e">
        <f>SUM(#REF!)-#REF!</f>
        <v>#REF!</v>
      </c>
      <c r="BD18" s="331" t="e">
        <f>SUM(#REF!)-#REF!</f>
        <v>#REF!</v>
      </c>
      <c r="BE18" s="331" t="e">
        <f>SUM(#REF!)-#REF!</f>
        <v>#REF!</v>
      </c>
    </row>
    <row r="19" spans="1:57" s="328" customFormat="1">
      <c r="A19" s="332" t="s">
        <v>162</v>
      </c>
      <c r="B19" s="331" t="e">
        <f>(#REF!-#REF!)-#REF!</f>
        <v>#REF!</v>
      </c>
      <c r="C19" s="331" t="e">
        <f>(#REF!-#REF!)-#REF!</f>
        <v>#REF!</v>
      </c>
      <c r="D19" s="331" t="e">
        <f>(#REF!-#REF!)-#REF!</f>
        <v>#REF!</v>
      </c>
      <c r="E19" s="331" t="e">
        <f>(#REF!-#REF!)-#REF!</f>
        <v>#REF!</v>
      </c>
      <c r="F19" s="331" t="e">
        <f>(#REF!-#REF!)-#REF!</f>
        <v>#REF!</v>
      </c>
      <c r="G19" s="331" t="e">
        <f>(#REF!-#REF!)-#REF!</f>
        <v>#REF!</v>
      </c>
      <c r="H19" s="331" t="e">
        <f>(#REF!-#REF!)-#REF!</f>
        <v>#REF!</v>
      </c>
      <c r="I19" s="331" t="e">
        <f>(#REF!-#REF!)-#REF!</f>
        <v>#REF!</v>
      </c>
      <c r="J19" s="331" t="e">
        <f>(#REF!-#REF!)-#REF!</f>
        <v>#REF!</v>
      </c>
      <c r="K19" s="331" t="e">
        <f>(#REF!-#REF!)-#REF!</f>
        <v>#REF!</v>
      </c>
      <c r="L19" s="331" t="e">
        <f>(#REF!-#REF!)-#REF!</f>
        <v>#REF!</v>
      </c>
      <c r="M19" s="331" t="e">
        <f>(#REF!-#REF!)-#REF!</f>
        <v>#REF!</v>
      </c>
      <c r="N19" s="331" t="e">
        <f>(#REF!-#REF!)-#REF!</f>
        <v>#REF!</v>
      </c>
      <c r="O19" s="331" t="e">
        <f>(#REF!-#REF!)-#REF!</f>
        <v>#REF!</v>
      </c>
      <c r="P19" s="331" t="e">
        <f>(#REF!-#REF!)-#REF!</f>
        <v>#REF!</v>
      </c>
      <c r="Q19" s="331" t="e">
        <f>(#REF!-#REF!)-#REF!</f>
        <v>#REF!</v>
      </c>
      <c r="R19" s="331" t="e">
        <f>(#REF!-#REF!)-#REF!</f>
        <v>#REF!</v>
      </c>
      <c r="S19" s="331" t="e">
        <f>(#REF!-#REF!)-#REF!</f>
        <v>#REF!</v>
      </c>
      <c r="T19" s="331" t="e">
        <f>(#REF!-#REF!)-#REF!</f>
        <v>#REF!</v>
      </c>
      <c r="U19" s="331" t="e">
        <f>(#REF!-#REF!)-#REF!</f>
        <v>#REF!</v>
      </c>
      <c r="V19" s="331" t="e">
        <f>(#REF!-#REF!)-#REF!</f>
        <v>#REF!</v>
      </c>
      <c r="W19" s="331" t="e">
        <f>(#REF!-#REF!)-#REF!</f>
        <v>#REF!</v>
      </c>
      <c r="X19" s="331" t="e">
        <f>(#REF!-#REF!)-#REF!</f>
        <v>#REF!</v>
      </c>
      <c r="Y19" s="331" t="e">
        <f>(#REF!-#REF!)-#REF!</f>
        <v>#REF!</v>
      </c>
      <c r="Z19" s="331" t="e">
        <f>(#REF!-#REF!)-#REF!</f>
        <v>#REF!</v>
      </c>
      <c r="AA19" s="331" t="e">
        <f>(#REF!-#REF!)-#REF!</f>
        <v>#REF!</v>
      </c>
      <c r="AB19" s="331" t="e">
        <f>(#REF!-#REF!)-#REF!</f>
        <v>#REF!</v>
      </c>
      <c r="AC19" s="331" t="e">
        <f>(#REF!-#REF!)-#REF!</f>
        <v>#REF!</v>
      </c>
      <c r="AD19" s="331" t="e">
        <f>(#REF!-#REF!)-#REF!</f>
        <v>#REF!</v>
      </c>
      <c r="AE19" s="331" t="e">
        <f>(#REF!-#REF!)-#REF!</f>
        <v>#REF!</v>
      </c>
      <c r="AF19" s="331" t="e">
        <f>(#REF!-#REF!)-#REF!</f>
        <v>#REF!</v>
      </c>
      <c r="AG19" s="331" t="e">
        <f>(#REF!-#REF!)-#REF!</f>
        <v>#REF!</v>
      </c>
      <c r="AH19" s="331" t="e">
        <f>(#REF!-#REF!)-#REF!</f>
        <v>#REF!</v>
      </c>
      <c r="AI19" s="331" t="e">
        <f>(#REF!-#REF!)-#REF!</f>
        <v>#REF!</v>
      </c>
      <c r="AJ19" s="331" t="e">
        <f>(#REF!-#REF!)-#REF!</f>
        <v>#REF!</v>
      </c>
      <c r="AK19" s="331" t="e">
        <f>(#REF!-#REF!)-#REF!</f>
        <v>#REF!</v>
      </c>
      <c r="AL19" s="331" t="e">
        <f>(#REF!-#REF!)-#REF!</f>
        <v>#REF!</v>
      </c>
      <c r="AM19" s="331" t="e">
        <f>(#REF!-#REF!)-#REF!</f>
        <v>#REF!</v>
      </c>
      <c r="AN19" s="331" t="e">
        <f>(#REF!-#REF!)-#REF!</f>
        <v>#REF!</v>
      </c>
      <c r="AO19" s="331" t="e">
        <f>(#REF!-#REF!)-#REF!</f>
        <v>#REF!</v>
      </c>
      <c r="AP19" s="331" t="e">
        <f>(#REF!-#REF!)-#REF!</f>
        <v>#REF!</v>
      </c>
      <c r="AQ19" s="331" t="e">
        <f>(#REF!-#REF!)-#REF!</f>
        <v>#REF!</v>
      </c>
      <c r="AR19" s="331" t="e">
        <f>(#REF!-#REF!)-#REF!</f>
        <v>#REF!</v>
      </c>
      <c r="AS19" s="331" t="e">
        <f>(#REF!-#REF!)-#REF!</f>
        <v>#REF!</v>
      </c>
      <c r="AT19" s="331" t="e">
        <f>(#REF!-#REF!)-#REF!</f>
        <v>#REF!</v>
      </c>
      <c r="AU19" s="331" t="e">
        <f>(#REF!-#REF!)-#REF!</f>
        <v>#REF!</v>
      </c>
      <c r="AV19" s="331" t="e">
        <f>(#REF!-#REF!)-#REF!</f>
        <v>#REF!</v>
      </c>
      <c r="AW19" s="331" t="e">
        <f>(#REF!-#REF!)-#REF!</f>
        <v>#REF!</v>
      </c>
      <c r="AX19" s="331" t="e">
        <f>(#REF!-#REF!)-#REF!</f>
        <v>#REF!</v>
      </c>
      <c r="AY19" s="331" t="e">
        <f>(#REF!-#REF!)-#REF!</f>
        <v>#REF!</v>
      </c>
      <c r="AZ19" s="331" t="e">
        <f>(#REF!-#REF!)-#REF!</f>
        <v>#REF!</v>
      </c>
      <c r="BA19" s="331" t="e">
        <f>(#REF!-#REF!)-#REF!</f>
        <v>#REF!</v>
      </c>
      <c r="BB19" s="331" t="e">
        <f>(#REF!-#REF!)-#REF!</f>
        <v>#REF!</v>
      </c>
      <c r="BC19" s="331" t="e">
        <f>(#REF!-#REF!)-#REF!</f>
        <v>#REF!</v>
      </c>
      <c r="BD19" s="331" t="e">
        <f>(#REF!-#REF!)-#REF!</f>
        <v>#REF!</v>
      </c>
      <c r="BE19" s="331" t="e">
        <f>(#REF!-#REF!)-#REF!</f>
        <v>#REF!</v>
      </c>
    </row>
    <row r="20" spans="1:57" s="328" customFormat="1">
      <c r="A20" s="332" t="s">
        <v>244</v>
      </c>
      <c r="B20" s="331" t="e">
        <f>SUM(#REF!)-#REF!</f>
        <v>#REF!</v>
      </c>
      <c r="C20" s="331" t="e">
        <f>SUM(#REF!)-#REF!</f>
        <v>#REF!</v>
      </c>
      <c r="D20" s="331" t="e">
        <f>SUM(#REF!)-#REF!</f>
        <v>#REF!</v>
      </c>
      <c r="E20" s="331" t="e">
        <f>SUM(#REF!)-#REF!</f>
        <v>#REF!</v>
      </c>
      <c r="F20" s="331" t="e">
        <f>SUM(#REF!)-#REF!</f>
        <v>#REF!</v>
      </c>
      <c r="G20" s="331" t="e">
        <f>SUM(#REF!)-#REF!</f>
        <v>#REF!</v>
      </c>
      <c r="H20" s="331" t="e">
        <f>SUM(#REF!)-#REF!</f>
        <v>#REF!</v>
      </c>
      <c r="I20" s="331" t="e">
        <f>SUM(#REF!)-#REF!</f>
        <v>#REF!</v>
      </c>
      <c r="J20" s="331" t="e">
        <f>SUM(#REF!)-#REF!</f>
        <v>#REF!</v>
      </c>
      <c r="K20" s="331" t="e">
        <f>SUM(#REF!)-#REF!</f>
        <v>#REF!</v>
      </c>
      <c r="L20" s="331" t="e">
        <f>SUM(#REF!)-#REF!</f>
        <v>#REF!</v>
      </c>
      <c r="M20" s="331" t="e">
        <f>SUM(#REF!)-#REF!</f>
        <v>#REF!</v>
      </c>
      <c r="N20" s="331" t="e">
        <f>SUM(#REF!)-#REF!</f>
        <v>#REF!</v>
      </c>
      <c r="O20" s="331" t="e">
        <f>SUM(#REF!)-#REF!</f>
        <v>#REF!</v>
      </c>
      <c r="P20" s="331" t="e">
        <f>SUM(#REF!)-#REF!</f>
        <v>#REF!</v>
      </c>
      <c r="Q20" s="331" t="e">
        <f>SUM(#REF!)-#REF!</f>
        <v>#REF!</v>
      </c>
      <c r="R20" s="331" t="e">
        <f>SUM(#REF!)-#REF!</f>
        <v>#REF!</v>
      </c>
      <c r="S20" s="331" t="e">
        <f>SUM(#REF!)-#REF!</f>
        <v>#REF!</v>
      </c>
      <c r="T20" s="331" t="e">
        <f>SUM(#REF!)-#REF!</f>
        <v>#REF!</v>
      </c>
      <c r="U20" s="331" t="e">
        <f>SUM(#REF!)-#REF!</f>
        <v>#REF!</v>
      </c>
      <c r="V20" s="331" t="e">
        <f>SUM(#REF!)-#REF!</f>
        <v>#REF!</v>
      </c>
      <c r="W20" s="331" t="e">
        <f>SUM(#REF!)-#REF!</f>
        <v>#REF!</v>
      </c>
      <c r="X20" s="331" t="e">
        <f>SUM(#REF!)-#REF!</f>
        <v>#REF!</v>
      </c>
      <c r="Y20" s="331" t="e">
        <f>SUM(#REF!)-#REF!</f>
        <v>#REF!</v>
      </c>
      <c r="Z20" s="331" t="e">
        <f>SUM(#REF!)-#REF!</f>
        <v>#REF!</v>
      </c>
      <c r="AA20" s="331" t="e">
        <f>SUM(#REF!)-#REF!</f>
        <v>#REF!</v>
      </c>
      <c r="AB20" s="331" t="e">
        <f>SUM(#REF!)-#REF!</f>
        <v>#REF!</v>
      </c>
      <c r="AC20" s="331" t="e">
        <f>SUM(#REF!)-#REF!</f>
        <v>#REF!</v>
      </c>
      <c r="AD20" s="331" t="e">
        <f>SUM(#REF!)-#REF!</f>
        <v>#REF!</v>
      </c>
      <c r="AE20" s="331" t="e">
        <f>SUM(#REF!)-#REF!</f>
        <v>#REF!</v>
      </c>
      <c r="AF20" s="331" t="e">
        <f>SUM(#REF!)-#REF!</f>
        <v>#REF!</v>
      </c>
      <c r="AG20" s="331" t="e">
        <f>SUM(#REF!)-#REF!</f>
        <v>#REF!</v>
      </c>
      <c r="AH20" s="331" t="e">
        <f>SUM(#REF!)-#REF!</f>
        <v>#REF!</v>
      </c>
      <c r="AI20" s="331" t="e">
        <f>SUM(#REF!)-#REF!</f>
        <v>#REF!</v>
      </c>
      <c r="AJ20" s="331" t="e">
        <f>SUM(#REF!)-#REF!</f>
        <v>#REF!</v>
      </c>
      <c r="AK20" s="331" t="e">
        <f>SUM(#REF!)-#REF!</f>
        <v>#REF!</v>
      </c>
      <c r="AL20" s="331" t="e">
        <f>SUM(#REF!)-#REF!</f>
        <v>#REF!</v>
      </c>
      <c r="AM20" s="331" t="e">
        <f>SUM(#REF!)-#REF!</f>
        <v>#REF!</v>
      </c>
      <c r="AN20" s="331" t="e">
        <f>SUM(#REF!)-#REF!</f>
        <v>#REF!</v>
      </c>
      <c r="AO20" s="331" t="e">
        <f>SUM(#REF!)-#REF!</f>
        <v>#REF!</v>
      </c>
      <c r="AP20" s="331" t="e">
        <f>SUM(#REF!)-#REF!</f>
        <v>#REF!</v>
      </c>
      <c r="AQ20" s="331" t="e">
        <f>SUM(#REF!)-#REF!</f>
        <v>#REF!</v>
      </c>
      <c r="AR20" s="331" t="e">
        <f>SUM(#REF!)-#REF!</f>
        <v>#REF!</v>
      </c>
      <c r="AS20" s="331" t="e">
        <f>SUM(#REF!)-#REF!</f>
        <v>#REF!</v>
      </c>
      <c r="AT20" s="331" t="e">
        <f>SUM(#REF!)-#REF!</f>
        <v>#REF!</v>
      </c>
      <c r="AU20" s="331" t="e">
        <f>SUM(#REF!)-#REF!</f>
        <v>#REF!</v>
      </c>
      <c r="AV20" s="331" t="e">
        <f>SUM(#REF!)-#REF!</f>
        <v>#REF!</v>
      </c>
      <c r="AW20" s="331" t="e">
        <f>SUM(#REF!)-#REF!</f>
        <v>#REF!</v>
      </c>
      <c r="AX20" s="331" t="e">
        <f>SUM(#REF!)-#REF!</f>
        <v>#REF!</v>
      </c>
      <c r="AY20" s="331" t="e">
        <f>SUM(#REF!)-#REF!</f>
        <v>#REF!</v>
      </c>
      <c r="AZ20" s="331" t="e">
        <f>SUM(#REF!)-#REF!</f>
        <v>#REF!</v>
      </c>
      <c r="BA20" s="331" t="e">
        <f>SUM(#REF!)-#REF!</f>
        <v>#REF!</v>
      </c>
      <c r="BB20" s="331" t="e">
        <f>SUM(#REF!)-#REF!</f>
        <v>#REF!</v>
      </c>
      <c r="BC20" s="331" t="e">
        <f>SUM(#REF!)-#REF!</f>
        <v>#REF!</v>
      </c>
      <c r="BD20" s="331" t="e">
        <f>SUM(#REF!)-#REF!</f>
        <v>#REF!</v>
      </c>
      <c r="BE20" s="331" t="e">
        <f>SUM(#REF!)-#REF!</f>
        <v>#REF!</v>
      </c>
    </row>
    <row r="21" spans="1:57" s="328" customFormat="1">
      <c r="A21" s="332" t="s">
        <v>182</v>
      </c>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row>
    <row r="22" spans="1:57" s="328" customFormat="1">
      <c r="A22" s="329" t="s">
        <v>154</v>
      </c>
      <c r="B22" s="330" t="e">
        <f>SUM(#REF!,#REF!,#REF!,#REF!)-#REF!</f>
        <v>#REF!</v>
      </c>
      <c r="C22" s="330" t="e">
        <f>SUM(#REF!,#REF!,#REF!,#REF!)-#REF!</f>
        <v>#REF!</v>
      </c>
      <c r="D22" s="330" t="e">
        <f>SUM(#REF!,#REF!,#REF!,#REF!)-#REF!</f>
        <v>#REF!</v>
      </c>
      <c r="E22" s="330" t="e">
        <f>SUM(#REF!,#REF!,#REF!,#REF!)-#REF!</f>
        <v>#REF!</v>
      </c>
      <c r="F22" s="330" t="e">
        <f>SUM(#REF!,#REF!,#REF!,#REF!)-#REF!</f>
        <v>#REF!</v>
      </c>
      <c r="G22" s="330" t="e">
        <f>SUM(#REF!,#REF!,#REF!,#REF!)-#REF!</f>
        <v>#REF!</v>
      </c>
      <c r="H22" s="330" t="e">
        <f>SUM(#REF!,#REF!,#REF!,#REF!)-#REF!</f>
        <v>#REF!</v>
      </c>
      <c r="I22" s="330" t="e">
        <f>SUM(#REF!,#REF!,#REF!,#REF!)-#REF!</f>
        <v>#REF!</v>
      </c>
      <c r="J22" s="330" t="e">
        <f>SUM(#REF!,#REF!,#REF!,#REF!)-#REF!</f>
        <v>#REF!</v>
      </c>
      <c r="K22" s="330" t="e">
        <f>SUM(#REF!,#REF!,#REF!,#REF!)-#REF!</f>
        <v>#REF!</v>
      </c>
      <c r="L22" s="330" t="e">
        <f>SUM(#REF!,#REF!,#REF!,#REF!)-#REF!</f>
        <v>#REF!</v>
      </c>
      <c r="M22" s="330" t="e">
        <f>SUM(#REF!,#REF!,#REF!,#REF!)-#REF!</f>
        <v>#REF!</v>
      </c>
      <c r="N22" s="330" t="e">
        <f>SUM(#REF!,#REF!,#REF!,#REF!)-#REF!</f>
        <v>#REF!</v>
      </c>
      <c r="O22" s="330" t="e">
        <f>SUM(#REF!,#REF!,#REF!,#REF!)-#REF!</f>
        <v>#REF!</v>
      </c>
      <c r="P22" s="330" t="e">
        <f>SUM(#REF!,#REF!,#REF!,#REF!)-#REF!</f>
        <v>#REF!</v>
      </c>
      <c r="Q22" s="330" t="e">
        <f>SUM(#REF!,#REF!,#REF!,#REF!)-#REF!</f>
        <v>#REF!</v>
      </c>
      <c r="R22" s="330" t="e">
        <f>SUM(#REF!,#REF!,#REF!,#REF!)-#REF!</f>
        <v>#REF!</v>
      </c>
      <c r="S22" s="330" t="e">
        <f>SUM(#REF!,#REF!,#REF!,#REF!)-#REF!</f>
        <v>#REF!</v>
      </c>
      <c r="T22" s="330" t="e">
        <f>SUM(#REF!,#REF!,#REF!,#REF!)-#REF!</f>
        <v>#REF!</v>
      </c>
      <c r="U22" s="330" t="e">
        <f>SUM(#REF!,#REF!,#REF!,#REF!)-#REF!</f>
        <v>#REF!</v>
      </c>
      <c r="V22" s="330" t="e">
        <f>SUM(#REF!,#REF!,#REF!,#REF!)-#REF!</f>
        <v>#REF!</v>
      </c>
      <c r="W22" s="330" t="e">
        <f>SUM(#REF!,#REF!,#REF!,#REF!)-#REF!</f>
        <v>#REF!</v>
      </c>
      <c r="X22" s="330" t="e">
        <f>SUM(#REF!,#REF!,#REF!,#REF!)-#REF!</f>
        <v>#REF!</v>
      </c>
      <c r="Y22" s="330" t="e">
        <f>SUM(#REF!,#REF!,#REF!,#REF!)-#REF!</f>
        <v>#REF!</v>
      </c>
      <c r="Z22" s="330" t="e">
        <f>SUM(#REF!,#REF!,#REF!,#REF!)-#REF!</f>
        <v>#REF!</v>
      </c>
      <c r="AA22" s="330" t="e">
        <f>SUM(#REF!,#REF!,#REF!,#REF!)-#REF!</f>
        <v>#REF!</v>
      </c>
      <c r="AB22" s="330" t="e">
        <f>SUM(#REF!,#REF!,#REF!,#REF!)-#REF!</f>
        <v>#REF!</v>
      </c>
      <c r="AC22" s="330" t="e">
        <f>SUM(#REF!,#REF!,#REF!,#REF!)-#REF!</f>
        <v>#REF!</v>
      </c>
      <c r="AD22" s="330" t="e">
        <f>SUM(#REF!,#REF!,#REF!,#REF!)-#REF!</f>
        <v>#REF!</v>
      </c>
      <c r="AE22" s="330" t="e">
        <f>SUM(#REF!,#REF!,#REF!,#REF!)-#REF!</f>
        <v>#REF!</v>
      </c>
      <c r="AF22" s="330" t="e">
        <f>SUM(#REF!,#REF!,#REF!,#REF!)-#REF!</f>
        <v>#REF!</v>
      </c>
      <c r="AG22" s="330" t="e">
        <f>SUM(#REF!,#REF!,#REF!,#REF!)-#REF!</f>
        <v>#REF!</v>
      </c>
      <c r="AH22" s="330" t="e">
        <f>SUM(#REF!,#REF!,#REF!,#REF!)-#REF!</f>
        <v>#REF!</v>
      </c>
      <c r="AI22" s="330" t="e">
        <f>SUM(#REF!,#REF!,#REF!,#REF!)-#REF!</f>
        <v>#REF!</v>
      </c>
      <c r="AJ22" s="330" t="e">
        <f>SUM(#REF!,#REF!,#REF!,#REF!)-#REF!</f>
        <v>#REF!</v>
      </c>
      <c r="AK22" s="330" t="e">
        <f>SUM(#REF!,#REF!,#REF!,#REF!)-#REF!</f>
        <v>#REF!</v>
      </c>
      <c r="AL22" s="330" t="e">
        <f>SUM(#REF!,#REF!,#REF!,#REF!)-#REF!</f>
        <v>#REF!</v>
      </c>
      <c r="AM22" s="330" t="e">
        <f>SUM(#REF!,#REF!,#REF!,#REF!)-#REF!</f>
        <v>#REF!</v>
      </c>
      <c r="AN22" s="330" t="e">
        <f>SUM(#REF!,#REF!,#REF!,#REF!)-#REF!</f>
        <v>#REF!</v>
      </c>
      <c r="AO22" s="330" t="e">
        <f>SUM(#REF!,#REF!,#REF!,#REF!)-#REF!</f>
        <v>#REF!</v>
      </c>
      <c r="AP22" s="330" t="e">
        <f>SUM(#REF!,#REF!,#REF!,#REF!)-#REF!</f>
        <v>#REF!</v>
      </c>
      <c r="AQ22" s="330" t="e">
        <f>SUM(#REF!,#REF!,#REF!,#REF!)-#REF!</f>
        <v>#REF!</v>
      </c>
      <c r="AR22" s="330" t="e">
        <f>SUM(#REF!,#REF!,#REF!,#REF!)-#REF!</f>
        <v>#REF!</v>
      </c>
      <c r="AS22" s="330" t="e">
        <f>SUM(#REF!,#REF!,#REF!,#REF!)-#REF!</f>
        <v>#REF!</v>
      </c>
      <c r="AT22" s="330" t="e">
        <f>SUM(#REF!,#REF!,#REF!,#REF!)-#REF!</f>
        <v>#REF!</v>
      </c>
      <c r="AU22" s="330" t="e">
        <f>SUM(#REF!,#REF!,#REF!,#REF!)-#REF!</f>
        <v>#REF!</v>
      </c>
      <c r="AV22" s="330" t="e">
        <f>SUM(#REF!,#REF!,#REF!,#REF!)-#REF!</f>
        <v>#REF!</v>
      </c>
      <c r="AW22" s="330" t="e">
        <f>SUM(#REF!,#REF!,#REF!,#REF!)-#REF!</f>
        <v>#REF!</v>
      </c>
      <c r="AX22" s="330" t="e">
        <f>SUM(#REF!,#REF!,#REF!,#REF!)-#REF!</f>
        <v>#REF!</v>
      </c>
      <c r="AY22" s="330" t="e">
        <f>SUM(#REF!,#REF!,#REF!,#REF!)-#REF!</f>
        <v>#REF!</v>
      </c>
      <c r="AZ22" s="330" t="e">
        <f>SUM(#REF!,#REF!,#REF!,#REF!)-#REF!</f>
        <v>#REF!</v>
      </c>
      <c r="BA22" s="330" t="e">
        <f>SUM(#REF!,#REF!,#REF!,#REF!)-#REF!</f>
        <v>#REF!</v>
      </c>
      <c r="BB22" s="330" t="e">
        <f>SUM(#REF!,#REF!,#REF!,#REF!)-#REF!</f>
        <v>#REF!</v>
      </c>
      <c r="BC22" s="330" t="e">
        <f>SUM(#REF!,#REF!,#REF!,#REF!)-#REF!</f>
        <v>#REF!</v>
      </c>
      <c r="BD22" s="330" t="e">
        <f>SUM(#REF!,#REF!,#REF!,#REF!)-#REF!</f>
        <v>#REF!</v>
      </c>
      <c r="BE22" s="330" t="e">
        <f>SUM(#REF!,#REF!,#REF!,#REF!)-#REF!</f>
        <v>#REF!</v>
      </c>
    </row>
    <row r="23" spans="1:57" s="328" customFormat="1">
      <c r="A23" s="332" t="s">
        <v>159</v>
      </c>
      <c r="B23" s="331" t="e">
        <f>SUM(#REF!)-#REF!</f>
        <v>#REF!</v>
      </c>
      <c r="C23" s="331" t="e">
        <f>SUM(#REF!)-#REF!</f>
        <v>#REF!</v>
      </c>
      <c r="D23" s="331" t="e">
        <f>SUM(#REF!)-#REF!</f>
        <v>#REF!</v>
      </c>
      <c r="E23" s="331" t="e">
        <f>SUM(#REF!)-#REF!</f>
        <v>#REF!</v>
      </c>
      <c r="F23" s="331" t="e">
        <f>SUM(#REF!)-#REF!</f>
        <v>#REF!</v>
      </c>
      <c r="G23" s="331" t="e">
        <f>SUM(#REF!)-#REF!</f>
        <v>#REF!</v>
      </c>
      <c r="H23" s="331" t="e">
        <f>SUM(#REF!)-#REF!</f>
        <v>#REF!</v>
      </c>
      <c r="I23" s="331" t="e">
        <f>SUM(#REF!)-#REF!</f>
        <v>#REF!</v>
      </c>
      <c r="J23" s="331" t="e">
        <f>SUM(#REF!)-#REF!</f>
        <v>#REF!</v>
      </c>
      <c r="K23" s="331" t="e">
        <f>SUM(#REF!)-#REF!</f>
        <v>#REF!</v>
      </c>
      <c r="L23" s="331" t="e">
        <f>SUM(#REF!)-#REF!</f>
        <v>#REF!</v>
      </c>
      <c r="M23" s="331" t="e">
        <f>SUM(#REF!)-#REF!</f>
        <v>#REF!</v>
      </c>
      <c r="N23" s="331" t="e">
        <f>SUM(#REF!)-#REF!</f>
        <v>#REF!</v>
      </c>
      <c r="O23" s="331" t="e">
        <f>SUM(#REF!)-#REF!</f>
        <v>#REF!</v>
      </c>
      <c r="P23" s="331" t="e">
        <f>SUM(#REF!)-#REF!</f>
        <v>#REF!</v>
      </c>
      <c r="Q23" s="331" t="e">
        <f>SUM(#REF!)-#REF!</f>
        <v>#REF!</v>
      </c>
      <c r="R23" s="331" t="e">
        <f>SUM(#REF!)-#REF!</f>
        <v>#REF!</v>
      </c>
      <c r="S23" s="331" t="e">
        <f>SUM(#REF!)-#REF!</f>
        <v>#REF!</v>
      </c>
      <c r="T23" s="331" t="e">
        <f>SUM(#REF!)-#REF!</f>
        <v>#REF!</v>
      </c>
      <c r="U23" s="331" t="e">
        <f>SUM(#REF!)-#REF!</f>
        <v>#REF!</v>
      </c>
      <c r="V23" s="331" t="e">
        <f>SUM(#REF!)-#REF!</f>
        <v>#REF!</v>
      </c>
      <c r="W23" s="331" t="e">
        <f>SUM(#REF!)-#REF!</f>
        <v>#REF!</v>
      </c>
      <c r="X23" s="331" t="e">
        <f>SUM(#REF!)-#REF!</f>
        <v>#REF!</v>
      </c>
      <c r="Y23" s="331" t="e">
        <f>SUM(#REF!)-#REF!</f>
        <v>#REF!</v>
      </c>
      <c r="Z23" s="331" t="e">
        <f>SUM(#REF!)-#REF!</f>
        <v>#REF!</v>
      </c>
      <c r="AA23" s="331" t="e">
        <f>SUM(#REF!)-#REF!</f>
        <v>#REF!</v>
      </c>
      <c r="AB23" s="331" t="e">
        <f>SUM(#REF!)-#REF!</f>
        <v>#REF!</v>
      </c>
      <c r="AC23" s="331" t="e">
        <f>SUM(#REF!)-#REF!</f>
        <v>#REF!</v>
      </c>
      <c r="AD23" s="331" t="e">
        <f>SUM(#REF!)-#REF!</f>
        <v>#REF!</v>
      </c>
      <c r="AE23" s="331" t="e">
        <f>SUM(#REF!)-#REF!</f>
        <v>#REF!</v>
      </c>
      <c r="AF23" s="331" t="e">
        <f>SUM(#REF!)-#REF!</f>
        <v>#REF!</v>
      </c>
      <c r="AG23" s="331" t="e">
        <f>SUM(#REF!)-#REF!</f>
        <v>#REF!</v>
      </c>
      <c r="AH23" s="331" t="e">
        <f>SUM(#REF!)-#REF!</f>
        <v>#REF!</v>
      </c>
      <c r="AI23" s="331" t="e">
        <f>SUM(#REF!)-#REF!</f>
        <v>#REF!</v>
      </c>
      <c r="AJ23" s="331" t="e">
        <f>SUM(#REF!)-#REF!</f>
        <v>#REF!</v>
      </c>
      <c r="AK23" s="331" t="e">
        <f>SUM(#REF!)-#REF!</f>
        <v>#REF!</v>
      </c>
      <c r="AL23" s="331" t="e">
        <f>SUM(#REF!)-#REF!</f>
        <v>#REF!</v>
      </c>
      <c r="AM23" s="331" t="e">
        <f>SUM(#REF!)-#REF!</f>
        <v>#REF!</v>
      </c>
      <c r="AN23" s="331" t="e">
        <f>SUM(#REF!)-#REF!</f>
        <v>#REF!</v>
      </c>
      <c r="AO23" s="331" t="e">
        <f>SUM(#REF!)-#REF!</f>
        <v>#REF!</v>
      </c>
      <c r="AP23" s="331" t="e">
        <f>SUM(#REF!)-#REF!</f>
        <v>#REF!</v>
      </c>
      <c r="AQ23" s="331" t="e">
        <f>SUM(#REF!)-#REF!</f>
        <v>#REF!</v>
      </c>
      <c r="AR23" s="331" t="e">
        <f>SUM(#REF!)-#REF!</f>
        <v>#REF!</v>
      </c>
      <c r="AS23" s="331" t="e">
        <f>SUM(#REF!)-#REF!</f>
        <v>#REF!</v>
      </c>
      <c r="AT23" s="331" t="e">
        <f>SUM(#REF!)-#REF!</f>
        <v>#REF!</v>
      </c>
      <c r="AU23" s="331" t="e">
        <f>SUM(#REF!)-#REF!</f>
        <v>#REF!</v>
      </c>
      <c r="AV23" s="331" t="e">
        <f>SUM(#REF!)-#REF!</f>
        <v>#REF!</v>
      </c>
      <c r="AW23" s="331" t="e">
        <f>SUM(#REF!)-#REF!</f>
        <v>#REF!</v>
      </c>
      <c r="AX23" s="331" t="e">
        <f>SUM(#REF!)-#REF!</f>
        <v>#REF!</v>
      </c>
      <c r="AY23" s="331" t="e">
        <f>SUM(#REF!)-#REF!</f>
        <v>#REF!</v>
      </c>
      <c r="AZ23" s="331" t="e">
        <f>SUM(#REF!)-#REF!</f>
        <v>#REF!</v>
      </c>
      <c r="BA23" s="331" t="e">
        <f>SUM(#REF!)-#REF!</f>
        <v>#REF!</v>
      </c>
      <c r="BB23" s="331" t="e">
        <f>SUM(#REF!)-#REF!</f>
        <v>#REF!</v>
      </c>
      <c r="BC23" s="331" t="e">
        <f>SUM(#REF!)-#REF!</f>
        <v>#REF!</v>
      </c>
      <c r="BD23" s="331" t="e">
        <f>SUM(#REF!)-#REF!</f>
        <v>#REF!</v>
      </c>
      <c r="BE23" s="331" t="e">
        <f>SUM(#REF!)-#REF!</f>
        <v>#REF!</v>
      </c>
    </row>
    <row r="24" spans="1:57" s="328" customFormat="1">
      <c r="A24" s="332" t="s">
        <v>162</v>
      </c>
      <c r="B24" s="331" t="e">
        <f>SUM(#REF!-#REF!)-#REF!</f>
        <v>#REF!</v>
      </c>
      <c r="C24" s="331" t="e">
        <f>SUM(#REF!-#REF!)-#REF!</f>
        <v>#REF!</v>
      </c>
      <c r="D24" s="331" t="e">
        <f>SUM(#REF!-#REF!)-#REF!</f>
        <v>#REF!</v>
      </c>
      <c r="E24" s="331" t="e">
        <f>SUM(#REF!-#REF!)-#REF!</f>
        <v>#REF!</v>
      </c>
      <c r="F24" s="331" t="e">
        <f>SUM(#REF!-#REF!)-#REF!</f>
        <v>#REF!</v>
      </c>
      <c r="G24" s="331" t="e">
        <f>SUM(#REF!-#REF!)-#REF!</f>
        <v>#REF!</v>
      </c>
      <c r="H24" s="331" t="e">
        <f>SUM(#REF!-#REF!)-#REF!</f>
        <v>#REF!</v>
      </c>
      <c r="I24" s="331" t="e">
        <f>SUM(#REF!-#REF!)-#REF!</f>
        <v>#REF!</v>
      </c>
      <c r="J24" s="331" t="e">
        <f>SUM(#REF!-#REF!)-#REF!</f>
        <v>#REF!</v>
      </c>
      <c r="K24" s="331" t="e">
        <f>SUM(#REF!-#REF!)-#REF!</f>
        <v>#REF!</v>
      </c>
      <c r="L24" s="331" t="e">
        <f>SUM(#REF!-#REF!)-#REF!</f>
        <v>#REF!</v>
      </c>
      <c r="M24" s="331" t="e">
        <f>SUM(#REF!-#REF!)-#REF!</f>
        <v>#REF!</v>
      </c>
      <c r="N24" s="331" t="e">
        <f>SUM(#REF!-#REF!)-#REF!</f>
        <v>#REF!</v>
      </c>
      <c r="O24" s="331" t="e">
        <f>SUM(#REF!-#REF!)-#REF!</f>
        <v>#REF!</v>
      </c>
      <c r="P24" s="331" t="e">
        <f>SUM(#REF!-#REF!)-#REF!</f>
        <v>#REF!</v>
      </c>
      <c r="Q24" s="331" t="e">
        <f>SUM(#REF!-#REF!)-#REF!</f>
        <v>#REF!</v>
      </c>
      <c r="R24" s="331" t="e">
        <f>SUM(#REF!-#REF!)-#REF!</f>
        <v>#REF!</v>
      </c>
      <c r="S24" s="331" t="e">
        <f>SUM(#REF!-#REF!)-#REF!</f>
        <v>#REF!</v>
      </c>
      <c r="T24" s="331" t="e">
        <f>SUM(#REF!-#REF!)-#REF!</f>
        <v>#REF!</v>
      </c>
      <c r="U24" s="331" t="e">
        <f>SUM(#REF!-#REF!)-#REF!</f>
        <v>#REF!</v>
      </c>
      <c r="V24" s="331" t="e">
        <f>SUM(#REF!-#REF!)-#REF!</f>
        <v>#REF!</v>
      </c>
      <c r="W24" s="331" t="e">
        <f>SUM(#REF!-#REF!)-#REF!</f>
        <v>#REF!</v>
      </c>
      <c r="X24" s="331" t="e">
        <f>SUM(#REF!-#REF!)-#REF!</f>
        <v>#REF!</v>
      </c>
      <c r="Y24" s="331" t="e">
        <f>SUM(#REF!-#REF!)-#REF!</f>
        <v>#REF!</v>
      </c>
      <c r="Z24" s="331" t="e">
        <f>SUM(#REF!-#REF!)-#REF!</f>
        <v>#REF!</v>
      </c>
      <c r="AA24" s="331" t="e">
        <f>SUM(#REF!-#REF!)-#REF!</f>
        <v>#REF!</v>
      </c>
      <c r="AB24" s="331" t="e">
        <f>SUM(#REF!-#REF!)-#REF!</f>
        <v>#REF!</v>
      </c>
      <c r="AC24" s="331" t="e">
        <f>SUM(#REF!-#REF!)-#REF!</f>
        <v>#REF!</v>
      </c>
      <c r="AD24" s="331" t="e">
        <f>SUM(#REF!-#REF!)-#REF!</f>
        <v>#REF!</v>
      </c>
      <c r="AE24" s="331" t="e">
        <f>SUM(#REF!-#REF!)-#REF!</f>
        <v>#REF!</v>
      </c>
      <c r="AF24" s="331" t="e">
        <f>SUM(#REF!-#REF!)-#REF!</f>
        <v>#REF!</v>
      </c>
      <c r="AG24" s="331" t="e">
        <f>SUM(#REF!-#REF!)-#REF!</f>
        <v>#REF!</v>
      </c>
      <c r="AH24" s="331" t="e">
        <f>SUM(#REF!-#REF!)-#REF!</f>
        <v>#REF!</v>
      </c>
      <c r="AI24" s="331" t="e">
        <f>SUM(#REF!-#REF!)-#REF!</f>
        <v>#REF!</v>
      </c>
      <c r="AJ24" s="331" t="e">
        <f>SUM(#REF!-#REF!)-#REF!</f>
        <v>#REF!</v>
      </c>
      <c r="AK24" s="331" t="e">
        <f>SUM(#REF!-#REF!)-#REF!</f>
        <v>#REF!</v>
      </c>
      <c r="AL24" s="331" t="e">
        <f>SUM(#REF!-#REF!)-#REF!</f>
        <v>#REF!</v>
      </c>
      <c r="AM24" s="331" t="e">
        <f>SUM(#REF!-#REF!)-#REF!</f>
        <v>#REF!</v>
      </c>
      <c r="AN24" s="331" t="e">
        <f>SUM(#REF!-#REF!)-#REF!</f>
        <v>#REF!</v>
      </c>
      <c r="AO24" s="331" t="e">
        <f>SUM(#REF!-#REF!)-#REF!</f>
        <v>#REF!</v>
      </c>
      <c r="AP24" s="331" t="e">
        <f>SUM(#REF!-#REF!)-#REF!</f>
        <v>#REF!</v>
      </c>
      <c r="AQ24" s="331" t="e">
        <f>SUM(#REF!-#REF!)-#REF!</f>
        <v>#REF!</v>
      </c>
      <c r="AR24" s="331" t="e">
        <f>SUM(#REF!-#REF!)-#REF!</f>
        <v>#REF!</v>
      </c>
      <c r="AS24" s="331" t="e">
        <f>SUM(#REF!-#REF!)-#REF!</f>
        <v>#REF!</v>
      </c>
      <c r="AT24" s="331" t="e">
        <f>SUM(#REF!-#REF!)-#REF!</f>
        <v>#REF!</v>
      </c>
      <c r="AU24" s="331" t="e">
        <f>SUM(#REF!-#REF!)-#REF!</f>
        <v>#REF!</v>
      </c>
      <c r="AV24" s="331" t="e">
        <f>SUM(#REF!-#REF!)-#REF!</f>
        <v>#REF!</v>
      </c>
      <c r="AW24" s="331" t="e">
        <f>SUM(#REF!-#REF!)-#REF!</f>
        <v>#REF!</v>
      </c>
      <c r="AX24" s="331" t="e">
        <f>SUM(#REF!-#REF!)-#REF!</f>
        <v>#REF!</v>
      </c>
      <c r="AY24" s="331" t="e">
        <f>SUM(#REF!-#REF!)-#REF!</f>
        <v>#REF!</v>
      </c>
      <c r="AZ24" s="331" t="e">
        <f>SUM(#REF!-#REF!)-#REF!</f>
        <v>#REF!</v>
      </c>
      <c r="BA24" s="331" t="e">
        <f>SUM(#REF!-#REF!)-#REF!</f>
        <v>#REF!</v>
      </c>
      <c r="BB24" s="331" t="e">
        <f>SUM(#REF!-#REF!)-#REF!</f>
        <v>#REF!</v>
      </c>
      <c r="BC24" s="331" t="e">
        <f>SUM(#REF!-#REF!)-#REF!</f>
        <v>#REF!</v>
      </c>
      <c r="BD24" s="331" t="e">
        <f>SUM(#REF!-#REF!)-#REF!</f>
        <v>#REF!</v>
      </c>
      <c r="BE24" s="331" t="e">
        <f>SUM(#REF!-#REF!)-#REF!</f>
        <v>#REF!</v>
      </c>
    </row>
    <row r="25" spans="1:57" s="328" customFormat="1">
      <c r="A25" s="332" t="s">
        <v>245</v>
      </c>
      <c r="B25" s="331" t="e">
        <f>SUM(#REF!)-#REF!</f>
        <v>#REF!</v>
      </c>
      <c r="C25" s="331" t="e">
        <f>SUM(#REF!)-#REF!</f>
        <v>#REF!</v>
      </c>
      <c r="D25" s="331" t="e">
        <f>SUM(#REF!)-#REF!</f>
        <v>#REF!</v>
      </c>
      <c r="E25" s="331" t="e">
        <f>SUM(#REF!)-#REF!</f>
        <v>#REF!</v>
      </c>
      <c r="F25" s="331" t="e">
        <f>SUM(#REF!)-#REF!</f>
        <v>#REF!</v>
      </c>
      <c r="G25" s="331" t="e">
        <f>SUM(#REF!)-#REF!</f>
        <v>#REF!</v>
      </c>
      <c r="H25" s="331" t="e">
        <f>SUM(#REF!)-#REF!</f>
        <v>#REF!</v>
      </c>
      <c r="I25" s="331" t="e">
        <f>SUM(#REF!)-#REF!</f>
        <v>#REF!</v>
      </c>
      <c r="J25" s="331" t="e">
        <f>SUM(#REF!)-#REF!</f>
        <v>#REF!</v>
      </c>
      <c r="K25" s="331" t="e">
        <f>SUM(#REF!)-#REF!</f>
        <v>#REF!</v>
      </c>
      <c r="L25" s="331" t="e">
        <f>SUM(#REF!)-#REF!</f>
        <v>#REF!</v>
      </c>
      <c r="M25" s="331" t="e">
        <f>SUM(#REF!)-#REF!</f>
        <v>#REF!</v>
      </c>
      <c r="N25" s="331" t="e">
        <f>SUM(#REF!)-#REF!</f>
        <v>#REF!</v>
      </c>
      <c r="O25" s="331" t="e">
        <f>SUM(#REF!)-#REF!</f>
        <v>#REF!</v>
      </c>
      <c r="P25" s="331" t="e">
        <f>SUM(#REF!)-#REF!</f>
        <v>#REF!</v>
      </c>
      <c r="Q25" s="331" t="e">
        <f>SUM(#REF!)-#REF!</f>
        <v>#REF!</v>
      </c>
      <c r="R25" s="331" t="e">
        <f>SUM(#REF!)-#REF!</f>
        <v>#REF!</v>
      </c>
      <c r="S25" s="331" t="e">
        <f>SUM(#REF!)-#REF!</f>
        <v>#REF!</v>
      </c>
      <c r="T25" s="331" t="e">
        <f>SUM(#REF!)-#REF!</f>
        <v>#REF!</v>
      </c>
      <c r="U25" s="331" t="e">
        <f>SUM(#REF!)-#REF!</f>
        <v>#REF!</v>
      </c>
      <c r="V25" s="331" t="e">
        <f>SUM(#REF!)-#REF!</f>
        <v>#REF!</v>
      </c>
      <c r="W25" s="331" t="e">
        <f>SUM(#REF!)-#REF!</f>
        <v>#REF!</v>
      </c>
      <c r="X25" s="331" t="e">
        <f>SUM(#REF!)-#REF!</f>
        <v>#REF!</v>
      </c>
      <c r="Y25" s="331" t="e">
        <f>SUM(#REF!)-#REF!</f>
        <v>#REF!</v>
      </c>
      <c r="Z25" s="331" t="e">
        <f>SUM(#REF!)-#REF!</f>
        <v>#REF!</v>
      </c>
      <c r="AA25" s="331" t="e">
        <f>SUM(#REF!)-#REF!</f>
        <v>#REF!</v>
      </c>
      <c r="AB25" s="331" t="e">
        <f>SUM(#REF!)-#REF!</f>
        <v>#REF!</v>
      </c>
      <c r="AC25" s="331" t="e">
        <f>SUM(#REF!)-#REF!</f>
        <v>#REF!</v>
      </c>
      <c r="AD25" s="331" t="e">
        <f>SUM(#REF!)-#REF!</f>
        <v>#REF!</v>
      </c>
      <c r="AE25" s="331" t="e">
        <f>SUM(#REF!)-#REF!</f>
        <v>#REF!</v>
      </c>
      <c r="AF25" s="331" t="e">
        <f>SUM(#REF!)-#REF!</f>
        <v>#REF!</v>
      </c>
      <c r="AG25" s="331" t="e">
        <f>SUM(#REF!)-#REF!</f>
        <v>#REF!</v>
      </c>
      <c r="AH25" s="331" t="e">
        <f>SUM(#REF!)-#REF!</f>
        <v>#REF!</v>
      </c>
      <c r="AI25" s="331" t="e">
        <f>SUM(#REF!)-#REF!</f>
        <v>#REF!</v>
      </c>
      <c r="AJ25" s="331" t="e">
        <f>SUM(#REF!)-#REF!</f>
        <v>#REF!</v>
      </c>
      <c r="AK25" s="331" t="e">
        <f>SUM(#REF!)-#REF!</f>
        <v>#REF!</v>
      </c>
      <c r="AL25" s="331" t="e">
        <f>SUM(#REF!)-#REF!</f>
        <v>#REF!</v>
      </c>
      <c r="AM25" s="331" t="e">
        <f>SUM(#REF!)-#REF!</f>
        <v>#REF!</v>
      </c>
      <c r="AN25" s="331" t="e">
        <f>SUM(#REF!)-#REF!</f>
        <v>#REF!</v>
      </c>
      <c r="AO25" s="331" t="e">
        <f>SUM(#REF!)-#REF!</f>
        <v>#REF!</v>
      </c>
      <c r="AP25" s="331" t="e">
        <f>SUM(#REF!)-#REF!</f>
        <v>#REF!</v>
      </c>
      <c r="AQ25" s="331" t="e">
        <f>SUM(#REF!)-#REF!</f>
        <v>#REF!</v>
      </c>
      <c r="AR25" s="331" t="e">
        <f>SUM(#REF!)-#REF!</f>
        <v>#REF!</v>
      </c>
      <c r="AS25" s="331" t="e">
        <f>SUM(#REF!)-#REF!</f>
        <v>#REF!</v>
      </c>
      <c r="AT25" s="331" t="e">
        <f>SUM(#REF!)-#REF!</f>
        <v>#REF!</v>
      </c>
      <c r="AU25" s="331" t="e">
        <f>SUM(#REF!)-#REF!</f>
        <v>#REF!</v>
      </c>
      <c r="AV25" s="331" t="e">
        <f>SUM(#REF!)-#REF!</f>
        <v>#REF!</v>
      </c>
      <c r="AW25" s="331" t="e">
        <f>SUM(#REF!)-#REF!</f>
        <v>#REF!</v>
      </c>
      <c r="AX25" s="331" t="e">
        <f>SUM(#REF!)-#REF!</f>
        <v>#REF!</v>
      </c>
      <c r="AY25" s="331" t="e">
        <f>SUM(#REF!)-#REF!</f>
        <v>#REF!</v>
      </c>
      <c r="AZ25" s="331" t="e">
        <f>SUM(#REF!)-#REF!</f>
        <v>#REF!</v>
      </c>
      <c r="BA25" s="331" t="e">
        <f>SUM(#REF!)-#REF!</f>
        <v>#REF!</v>
      </c>
      <c r="BB25" s="331" t="e">
        <f>SUM(#REF!)-#REF!</f>
        <v>#REF!</v>
      </c>
      <c r="BC25" s="331" t="e">
        <f>SUM(#REF!)-#REF!</f>
        <v>#REF!</v>
      </c>
      <c r="BD25" s="331" t="e">
        <f>SUM(#REF!)-#REF!</f>
        <v>#REF!</v>
      </c>
      <c r="BE25" s="331" t="e">
        <f>SUM(#REF!)-#REF!</f>
        <v>#REF!</v>
      </c>
    </row>
    <row r="26" spans="1:57" s="328" customFormat="1"/>
  </sheetData>
  <conditionalFormatting sqref="B6:BE26">
    <cfRule type="cellIs" dxfId="1" priority="1" operator="lessThan">
      <formula>-0.5</formula>
    </cfRule>
    <cfRule type="cellIs" dxfId="0" priority="2" operator="greaterThan">
      <formula>0.5</formula>
    </cfRule>
  </conditionalFormatting>
  <pageMargins left="0.24" right="0.24" top="0.45" bottom="0.130416535433071" header="0.45" footer="0.12"/>
  <pageSetup paperSize="9"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8BDF-90C7-4DEA-9FB6-72626EFC8E01}">
  <sheetPr>
    <tabColor rgb="FFF1B434"/>
  </sheetPr>
  <dimension ref="A1:AI44"/>
  <sheetViews>
    <sheetView showGridLines="0" zoomScaleNormal="100" workbookViewId="0" xr3:uid="{1BF4C654-E755-5C8C-BF91-787C24683F26}">
      <selection activeCell="E18" sqref="E18"/>
    </sheetView>
  </sheetViews>
  <sheetFormatPr defaultColWidth="11.5" defaultRowHeight="13.5"/>
  <cols>
    <col min="1" max="1" width="23.1640625" style="267" customWidth="1"/>
    <col min="2" max="13" width="25.83203125" style="269" customWidth="1"/>
    <col min="14" max="34" width="11.5" style="267"/>
    <col min="35" max="35" width="11.5" style="311"/>
    <col min="36" max="16384" width="11.5" style="267"/>
  </cols>
  <sheetData>
    <row r="1" spans="1:35" s="282" customFormat="1" ht="15.95">
      <c r="A1" s="310" t="s">
        <v>251</v>
      </c>
      <c r="B1" s="310"/>
      <c r="C1" s="310"/>
      <c r="D1" s="310"/>
      <c r="E1" s="310"/>
      <c r="F1" s="310"/>
      <c r="G1" s="310"/>
      <c r="H1" s="310"/>
      <c r="I1" s="280"/>
      <c r="J1" s="280"/>
      <c r="K1" s="280"/>
      <c r="L1" s="280"/>
      <c r="M1" s="281"/>
      <c r="AI1" s="283"/>
    </row>
    <row r="2" spans="1:35">
      <c r="A2" s="284" t="s">
        <v>16</v>
      </c>
      <c r="B2" s="285"/>
      <c r="C2" s="285"/>
      <c r="D2" s="285"/>
      <c r="E2" s="285"/>
      <c r="F2" s="285"/>
      <c r="G2" s="285"/>
      <c r="H2" s="285"/>
      <c r="I2" s="285"/>
      <c r="J2" s="285"/>
      <c r="K2" s="285"/>
      <c r="L2" s="285"/>
      <c r="M2" s="285"/>
    </row>
    <row r="3" spans="1:35">
      <c r="A3" s="284"/>
      <c r="B3" s="286"/>
      <c r="C3" s="286"/>
      <c r="D3" s="285"/>
      <c r="E3" s="286"/>
      <c r="F3" s="287"/>
      <c r="G3" s="288"/>
      <c r="H3" s="289"/>
      <c r="I3" s="286"/>
      <c r="J3" s="286"/>
      <c r="K3" s="286"/>
      <c r="L3" s="290"/>
      <c r="M3" s="291"/>
    </row>
    <row r="4" spans="1:35" s="312" customFormat="1">
      <c r="A4" s="292"/>
      <c r="B4" s="439" t="s">
        <v>252</v>
      </c>
      <c r="C4" s="440"/>
      <c r="D4" s="294" t="s">
        <v>253</v>
      </c>
      <c r="E4" s="293"/>
      <c r="F4" s="293" t="s">
        <v>254</v>
      </c>
      <c r="G4" s="295"/>
      <c r="H4" s="293" t="s">
        <v>255</v>
      </c>
      <c r="I4" s="293"/>
      <c r="J4" s="293" t="s">
        <v>256</v>
      </c>
      <c r="K4" s="293"/>
      <c r="L4" s="293"/>
      <c r="M4" s="293"/>
      <c r="AI4" s="313"/>
    </row>
    <row r="5" spans="1:35" s="312" customFormat="1">
      <c r="A5" s="292">
        <v>2011</v>
      </c>
      <c r="B5" s="293" t="s">
        <v>257</v>
      </c>
      <c r="C5" s="293" t="s">
        <v>258</v>
      </c>
      <c r="D5" s="294" t="s">
        <v>259</v>
      </c>
      <c r="E5" s="293"/>
      <c r="F5" s="293" t="s">
        <v>260</v>
      </c>
      <c r="G5" s="295"/>
      <c r="H5" s="293" t="s">
        <v>261</v>
      </c>
      <c r="I5" s="293"/>
      <c r="J5" s="293" t="s">
        <v>262</v>
      </c>
      <c r="K5" s="293"/>
      <c r="L5" s="293" t="s">
        <v>263</v>
      </c>
      <c r="M5" s="293" t="s">
        <v>191</v>
      </c>
      <c r="AI5" s="313"/>
    </row>
    <row r="6" spans="1:35" s="268" customFormat="1" ht="15.95" customHeight="1">
      <c r="A6" s="296" t="s">
        <v>183</v>
      </c>
      <c r="B6" s="309"/>
      <c r="C6" s="309"/>
      <c r="D6" s="309"/>
      <c r="E6" s="309"/>
      <c r="F6" s="309"/>
      <c r="G6" s="309"/>
      <c r="H6" s="309"/>
      <c r="I6" s="309"/>
      <c r="J6" s="309"/>
      <c r="K6" s="309"/>
      <c r="L6" s="309"/>
      <c r="M6" s="309"/>
      <c r="AI6" s="314"/>
    </row>
    <row r="7" spans="1:35" ht="15.95" customHeight="1">
      <c r="A7" s="297"/>
    </row>
    <row r="8" spans="1:35" s="268" customFormat="1" ht="15.95" customHeight="1">
      <c r="A8" s="297" t="s">
        <v>41</v>
      </c>
      <c r="B8" s="308">
        <f>SUM(B9:B14)</f>
        <v>651.18707591000009</v>
      </c>
      <c r="C8" s="308">
        <f>SUM(C9:C14)</f>
        <v>36.329764780000005</v>
      </c>
      <c r="D8" s="308">
        <f>SUM(D9:D14)</f>
        <v>761.68324945000006</v>
      </c>
      <c r="E8" s="308"/>
      <c r="F8" s="308">
        <f>SUM(F9:F14)</f>
        <v>1124.72106942</v>
      </c>
      <c r="G8" s="308"/>
      <c r="H8" s="308"/>
      <c r="I8" s="308"/>
      <c r="J8" s="308"/>
      <c r="K8" s="308"/>
      <c r="L8" s="308"/>
      <c r="M8" s="308"/>
      <c r="AI8" s="314"/>
    </row>
    <row r="9" spans="1:35" s="270" customFormat="1" ht="15.95" customHeight="1">
      <c r="A9" s="315" t="s">
        <v>264</v>
      </c>
      <c r="B9" s="276">
        <f>'1.12Cur_2011'!C7</f>
        <v>10.7241412</v>
      </c>
      <c r="C9" s="276">
        <f>'1.12Cur_2011'!D7</f>
        <v>0.14780099999999999</v>
      </c>
      <c r="D9" s="276">
        <f>'1.12Cur_2011'!E7</f>
        <v>26.130452569999999</v>
      </c>
      <c r="E9" s="276"/>
      <c r="F9" s="276">
        <f>'1.12Cur_2011'!H7</f>
        <v>460.77464663000001</v>
      </c>
      <c r="G9" s="276"/>
      <c r="H9" s="276"/>
      <c r="I9" s="276"/>
      <c r="J9" s="276"/>
      <c r="K9" s="276"/>
      <c r="L9" s="276"/>
      <c r="M9" s="276"/>
      <c r="AI9" s="298"/>
    </row>
    <row r="10" spans="1:35" ht="15.95" customHeight="1">
      <c r="A10" s="267" t="s">
        <v>265</v>
      </c>
      <c r="B10" s="276">
        <f>'1.12Cur_2011'!C8</f>
        <v>60.728355049999998</v>
      </c>
      <c r="C10" s="276">
        <f>'1.12Cur_2011'!D8</f>
        <v>5.0843289599999997</v>
      </c>
      <c r="D10" s="276">
        <f>'1.12Cur_2011'!E8</f>
        <v>11.612391150000001</v>
      </c>
      <c r="E10" s="276"/>
      <c r="F10" s="276">
        <f>'1.12Cur_2011'!H8</f>
        <v>92.528853659999996</v>
      </c>
      <c r="G10" s="276"/>
      <c r="H10" s="276"/>
      <c r="I10" s="276"/>
      <c r="J10" s="276"/>
      <c r="K10" s="276"/>
      <c r="L10" s="276"/>
      <c r="M10" s="276"/>
    </row>
    <row r="11" spans="1:35" ht="15.95" customHeight="1">
      <c r="A11" s="315" t="s">
        <v>266</v>
      </c>
      <c r="B11" s="276">
        <f>'1.12Cur_2011'!C9</f>
        <v>130.24</v>
      </c>
      <c r="C11" s="276">
        <f>'1.12Cur_2011'!D9</f>
        <v>25.22</v>
      </c>
      <c r="D11" s="276">
        <f>'1.12Cur_2011'!E9</f>
        <v>299.22000000000003</v>
      </c>
      <c r="E11" s="276"/>
      <c r="F11" s="276">
        <f>'1.12Cur_2011'!H9</f>
        <v>91.48</v>
      </c>
      <c r="G11" s="276"/>
      <c r="H11" s="276"/>
      <c r="I11" s="276"/>
      <c r="J11" s="276"/>
      <c r="K11" s="276"/>
      <c r="L11" s="276"/>
      <c r="M11" s="276"/>
    </row>
    <row r="12" spans="1:35" ht="15.95" customHeight="1">
      <c r="A12" s="267" t="s">
        <v>65</v>
      </c>
      <c r="B12" s="276">
        <f>'1.12Cur_2011'!C10</f>
        <v>251.17895926</v>
      </c>
      <c r="C12" s="276">
        <f>'1.12Cur_2011'!D10</f>
        <v>3.2820898000000001</v>
      </c>
      <c r="D12" s="276">
        <f>'1.12Cur_2011'!E10</f>
        <v>186.70534610000001</v>
      </c>
      <c r="E12" s="276"/>
      <c r="F12" s="276">
        <f>'1.12Cur_2011'!H10</f>
        <v>476.22971016999998</v>
      </c>
      <c r="G12" s="276"/>
      <c r="H12" s="276"/>
      <c r="I12" s="276"/>
      <c r="J12" s="276"/>
      <c r="K12" s="276"/>
      <c r="L12" s="276"/>
      <c r="M12" s="276"/>
    </row>
    <row r="13" spans="1:35" ht="15.95" customHeight="1">
      <c r="A13" s="315" t="s">
        <v>267</v>
      </c>
      <c r="B13" s="276">
        <f>'1.12Cur_2011'!C11</f>
        <v>76.903575250000003</v>
      </c>
      <c r="C13" s="276">
        <f>'1.12Cur_2011'!D11</f>
        <v>0.22049630000000001</v>
      </c>
      <c r="D13" s="276">
        <f>'1.12Cur_2011'!E11</f>
        <v>59.641259060000003</v>
      </c>
      <c r="E13" s="276"/>
      <c r="F13" s="276">
        <f>'1.12Cur_2011'!H11</f>
        <v>1.6207556700000001</v>
      </c>
      <c r="G13" s="276"/>
      <c r="H13" s="276"/>
      <c r="I13" s="276"/>
      <c r="J13" s="276"/>
      <c r="K13" s="276"/>
      <c r="L13" s="276"/>
      <c r="M13" s="276"/>
    </row>
    <row r="14" spans="1:35" ht="15.6" customHeight="1">
      <c r="A14" s="267" t="s">
        <v>268</v>
      </c>
      <c r="B14" s="276">
        <f>'1.12Cur_2011'!C12</f>
        <v>121.41204515</v>
      </c>
      <c r="C14" s="276">
        <f>'1.12Cur_2011'!D12</f>
        <v>2.3750487200000001</v>
      </c>
      <c r="D14" s="276">
        <f>'1.12Cur_2011'!E12</f>
        <v>178.37380056999999</v>
      </c>
      <c r="E14" s="276"/>
      <c r="F14" s="276">
        <f>'1.12Cur_2011'!H12</f>
        <v>2.0871032899999999</v>
      </c>
      <c r="G14" s="276"/>
      <c r="H14" s="276"/>
      <c r="I14" s="276"/>
      <c r="J14" s="276"/>
      <c r="K14" s="276"/>
      <c r="L14" s="276"/>
      <c r="M14" s="276"/>
    </row>
    <row r="15" spans="1:35" ht="15.6" customHeight="1">
      <c r="B15" s="276"/>
      <c r="C15" s="276"/>
      <c r="D15" s="276"/>
      <c r="E15" s="276"/>
      <c r="F15" s="276"/>
      <c r="G15" s="276"/>
      <c r="H15" s="276"/>
      <c r="I15" s="276"/>
      <c r="J15" s="276"/>
      <c r="K15" s="276"/>
      <c r="L15" s="276"/>
      <c r="M15" s="276"/>
    </row>
    <row r="16" spans="1:35" s="268" customFormat="1" ht="15.95" customHeight="1">
      <c r="A16" s="268" t="s">
        <v>51</v>
      </c>
      <c r="B16" s="307">
        <f>B17</f>
        <v>1.9195658600000001</v>
      </c>
      <c r="C16" s="307">
        <f>C17</f>
        <v>0</v>
      </c>
      <c r="D16" s="307">
        <f>D17</f>
        <v>93.308655079999994</v>
      </c>
      <c r="E16" s="307"/>
      <c r="F16" s="307">
        <f>F17</f>
        <v>0</v>
      </c>
      <c r="G16" s="307"/>
      <c r="H16" s="307"/>
      <c r="I16" s="307"/>
      <c r="J16" s="307"/>
      <c r="K16" s="307"/>
      <c r="L16" s="307"/>
      <c r="M16" s="307"/>
      <c r="AI16" s="314"/>
    </row>
    <row r="17" spans="1:35" ht="15.95" customHeight="1">
      <c r="A17" s="315" t="s">
        <v>146</v>
      </c>
      <c r="B17" s="276">
        <f>'1.12Cur_2011'!C13</f>
        <v>1.9195658600000001</v>
      </c>
      <c r="C17" s="276">
        <f>'1.12Cur_2011'!D13</f>
        <v>0</v>
      </c>
      <c r="D17" s="276">
        <f>'1.12Cur_2011'!E13</f>
        <v>93.308655079999994</v>
      </c>
      <c r="E17" s="276"/>
      <c r="F17" s="276">
        <f>'1.12Cur_2011'!H13</f>
        <v>0</v>
      </c>
      <c r="G17" s="276"/>
      <c r="H17" s="276"/>
      <c r="I17" s="276"/>
      <c r="J17" s="276"/>
      <c r="K17" s="276"/>
      <c r="L17" s="276"/>
      <c r="M17" s="276"/>
    </row>
    <row r="18" spans="1:35" ht="15.95" customHeight="1">
      <c r="A18" s="315"/>
      <c r="B18" s="276"/>
      <c r="C18" s="276"/>
      <c r="D18" s="276"/>
      <c r="E18" s="276"/>
      <c r="F18" s="276"/>
      <c r="G18" s="276"/>
      <c r="H18" s="276"/>
      <c r="I18" s="276"/>
      <c r="J18" s="276"/>
      <c r="K18" s="276"/>
      <c r="L18" s="276"/>
      <c r="M18" s="276"/>
    </row>
    <row r="19" spans="1:35" s="268" customFormat="1" ht="15.95" customHeight="1">
      <c r="A19" s="316" t="s">
        <v>269</v>
      </c>
      <c r="B19" s="307">
        <f>SUM(B20:B22)</f>
        <v>2369.25904717</v>
      </c>
      <c r="C19" s="307">
        <f>SUM(C20:C22)</f>
        <v>17.908349550000001</v>
      </c>
      <c r="D19" s="307">
        <f>SUM(D20:D22)</f>
        <v>1028.5458835300001</v>
      </c>
      <c r="E19" s="307"/>
      <c r="F19" s="307">
        <f>SUM(F20:F22)</f>
        <v>1357.7486461899998</v>
      </c>
      <c r="G19" s="307"/>
      <c r="H19" s="307"/>
      <c r="I19" s="307"/>
      <c r="J19" s="307"/>
      <c r="K19" s="307"/>
      <c r="L19" s="307"/>
      <c r="M19" s="307"/>
      <c r="AI19" s="314"/>
    </row>
    <row r="20" spans="1:35" ht="15.95" customHeight="1">
      <c r="A20" s="267" t="s">
        <v>85</v>
      </c>
      <c r="B20" s="276">
        <f>'1.12Cur_2011'!C14</f>
        <v>62.63477821</v>
      </c>
      <c r="C20" s="276">
        <f>'1.12Cur_2011'!D14</f>
        <v>0.55858474000000002</v>
      </c>
      <c r="D20" s="276">
        <f>'1.12Cur_2011'!E14</f>
        <v>133.74950174</v>
      </c>
      <c r="E20" s="276"/>
      <c r="F20" s="276">
        <f>'1.12Cur_2011'!H14</f>
        <v>1.8493486400000001</v>
      </c>
      <c r="G20" s="276"/>
      <c r="H20" s="276"/>
      <c r="I20" s="276"/>
      <c r="J20" s="276"/>
      <c r="K20" s="276"/>
      <c r="L20" s="276"/>
      <c r="M20" s="276"/>
    </row>
    <row r="21" spans="1:35" ht="15.95" customHeight="1">
      <c r="A21" s="315" t="s">
        <v>87</v>
      </c>
      <c r="B21" s="276">
        <f>'1.12Cur_2011'!C15</f>
        <v>463.18250954000001</v>
      </c>
      <c r="C21" s="276">
        <f>'1.12Cur_2011'!D15</f>
        <v>0.27714208000000001</v>
      </c>
      <c r="D21" s="276">
        <f>'1.12Cur_2011'!E15</f>
        <v>531.12489210000001</v>
      </c>
      <c r="E21" s="276"/>
      <c r="F21" s="276">
        <f>'1.12Cur_2011'!H15</f>
        <v>0.1156915</v>
      </c>
      <c r="G21" s="276"/>
      <c r="H21" s="276"/>
      <c r="I21" s="276"/>
      <c r="J21" s="276"/>
      <c r="K21" s="276"/>
      <c r="L21" s="276"/>
      <c r="M21" s="276"/>
    </row>
    <row r="22" spans="1:35" ht="15.95" customHeight="1">
      <c r="A22" s="267" t="s">
        <v>71</v>
      </c>
      <c r="B22" s="276">
        <f>'1.12Cur_2011'!C16</f>
        <v>1843.4417594199999</v>
      </c>
      <c r="C22" s="276">
        <f>'1.12Cur_2011'!D16</f>
        <v>17.072622729999999</v>
      </c>
      <c r="D22" s="276">
        <f>'1.12Cur_2011'!E16</f>
        <v>363.67148968999999</v>
      </c>
      <c r="E22" s="276"/>
      <c r="F22" s="276">
        <f>'1.12Cur_2011'!H16</f>
        <v>1355.7836060499999</v>
      </c>
      <c r="G22" s="276"/>
      <c r="H22" s="276"/>
      <c r="I22" s="276"/>
      <c r="J22" s="276"/>
      <c r="K22" s="276"/>
      <c r="L22" s="276"/>
      <c r="M22" s="276"/>
    </row>
    <row r="23" spans="1:35" ht="15.95" customHeight="1">
      <c r="B23" s="276"/>
      <c r="C23" s="276"/>
      <c r="D23" s="276"/>
      <c r="E23" s="276"/>
      <c r="F23" s="276"/>
      <c r="G23" s="276"/>
      <c r="H23" s="276"/>
      <c r="I23" s="276"/>
      <c r="J23" s="276"/>
      <c r="K23" s="276"/>
      <c r="L23" s="276"/>
      <c r="M23" s="276"/>
    </row>
    <row r="24" spans="1:35" s="268" customFormat="1" ht="15.95" customHeight="1">
      <c r="A24" s="317" t="s">
        <v>270</v>
      </c>
      <c r="B24" s="277">
        <f>SUM(B8,B16,B19)</f>
        <v>3022.3656889399999</v>
      </c>
      <c r="C24" s="277">
        <f>SUM(C8,C16,C19)</f>
        <v>54.238114330000002</v>
      </c>
      <c r="D24" s="277">
        <f>SUM(D8,D16,D19)</f>
        <v>1883.5377880600001</v>
      </c>
      <c r="E24" s="277"/>
      <c r="F24" s="277">
        <f>SUM(F8,F16,F19)</f>
        <v>2482.4697156100001</v>
      </c>
      <c r="G24" s="277"/>
      <c r="H24" s="277"/>
      <c r="I24" s="277"/>
      <c r="J24" s="277"/>
      <c r="K24" s="277"/>
      <c r="L24" s="277"/>
      <c r="M24" s="277"/>
      <c r="AI24" s="314"/>
    </row>
    <row r="25" spans="1:35" s="318" customFormat="1" ht="15.95" customHeight="1">
      <c r="B25" s="278"/>
      <c r="C25" s="278"/>
      <c r="D25" s="278"/>
      <c r="E25" s="278"/>
      <c r="F25" s="278"/>
      <c r="G25" s="278"/>
      <c r="H25" s="278"/>
      <c r="I25" s="278"/>
      <c r="J25" s="278"/>
      <c r="K25" s="278"/>
      <c r="L25" s="278"/>
      <c r="M25" s="278"/>
      <c r="AI25" s="319"/>
    </row>
    <row r="26" spans="1:35" ht="15.95" customHeight="1">
      <c r="A26" s="320" t="s">
        <v>192</v>
      </c>
      <c r="B26" s="279"/>
      <c r="C26" s="279"/>
      <c r="D26" s="279"/>
      <c r="E26" s="279"/>
      <c r="F26" s="279"/>
      <c r="G26" s="279"/>
      <c r="H26" s="279"/>
      <c r="I26" s="279"/>
      <c r="J26" s="279"/>
      <c r="K26" s="279"/>
      <c r="L26" s="279"/>
      <c r="M26" s="279"/>
    </row>
    <row r="27" spans="1:35" ht="15.95" customHeight="1">
      <c r="A27" s="268"/>
      <c r="B27" s="276"/>
      <c r="C27" s="276"/>
      <c r="D27" s="276"/>
      <c r="E27" s="276"/>
      <c r="F27" s="276"/>
      <c r="G27" s="276"/>
      <c r="H27" s="276"/>
      <c r="I27" s="276"/>
      <c r="J27" s="276"/>
      <c r="K27" s="276"/>
      <c r="L27" s="276"/>
      <c r="M27" s="276"/>
    </row>
    <row r="28" spans="1:35" s="268" customFormat="1" ht="15.95" customHeight="1">
      <c r="A28" s="268" t="s">
        <v>41</v>
      </c>
      <c r="B28" s="307">
        <f>SUM(B29:B34)</f>
        <v>1796.3068502500003</v>
      </c>
      <c r="C28" s="307">
        <f>SUM(C29:C34)</f>
        <v>66.907032979999997</v>
      </c>
      <c r="D28" s="307">
        <f>SUM(D29:D34)</f>
        <v>825.03330923999999</v>
      </c>
      <c r="E28" s="307"/>
      <c r="F28" s="307">
        <f>SUM(F29:F34)</f>
        <v>1252.2226266899997</v>
      </c>
      <c r="G28" s="307"/>
      <c r="H28" s="307"/>
      <c r="I28" s="307"/>
      <c r="J28" s="307"/>
      <c r="K28" s="307"/>
      <c r="L28" s="307"/>
      <c r="M28" s="307"/>
      <c r="AI28" s="314"/>
    </row>
    <row r="29" spans="1:35" ht="15.6" customHeight="1">
      <c r="A29" s="315" t="s">
        <v>264</v>
      </c>
      <c r="B29" s="276">
        <f>'1.12Cur_2011'!C22</f>
        <v>880.54794598000001</v>
      </c>
      <c r="C29" s="276">
        <f>'1.12Cur_2011'!D22</f>
        <v>10.87927168</v>
      </c>
      <c r="D29" s="276">
        <f>'1.12Cur_2011'!E22</f>
        <v>391.33506418000002</v>
      </c>
      <c r="E29" s="276"/>
      <c r="F29" s="276">
        <f>'1.12Cur_2011'!H22</f>
        <v>1181.75433733</v>
      </c>
      <c r="G29" s="276"/>
      <c r="H29" s="276"/>
      <c r="I29" s="276"/>
      <c r="J29" s="276"/>
      <c r="K29" s="276"/>
      <c r="L29" s="276"/>
      <c r="M29" s="276"/>
    </row>
    <row r="30" spans="1:35" ht="15.95" customHeight="1">
      <c r="A30" s="267" t="s">
        <v>265</v>
      </c>
      <c r="B30" s="276">
        <f>'1.12Cur_2011'!C23</f>
        <v>51.852119119999998</v>
      </c>
      <c r="C30" s="276">
        <f>'1.12Cur_2011'!D23</f>
        <v>0.29629389</v>
      </c>
      <c r="D30" s="276">
        <f>'1.12Cur_2011'!E23</f>
        <v>78.520050240000003</v>
      </c>
      <c r="E30" s="276"/>
      <c r="F30" s="276">
        <f>'1.12Cur_2011'!H23</f>
        <v>31.442076480000001</v>
      </c>
      <c r="G30" s="276"/>
      <c r="H30" s="276"/>
      <c r="I30" s="276"/>
      <c r="J30" s="276"/>
      <c r="K30" s="276"/>
      <c r="L30" s="276"/>
      <c r="M30" s="276"/>
    </row>
    <row r="31" spans="1:35" ht="15.95" customHeight="1">
      <c r="A31" s="315" t="s">
        <v>266</v>
      </c>
      <c r="B31" s="276">
        <f>'1.12Cur_2011'!C24</f>
        <v>480.69114851</v>
      </c>
      <c r="C31" s="276">
        <f>'1.12Cur_2011'!D24</f>
        <v>0.23376967000000001</v>
      </c>
      <c r="D31" s="276">
        <f>'1.12Cur_2011'!E24</f>
        <v>1.1565492399999999</v>
      </c>
      <c r="E31" s="276"/>
      <c r="F31" s="276">
        <f>'1.12Cur_2011'!H24</f>
        <v>-2.9847825299999999</v>
      </c>
      <c r="G31" s="276"/>
      <c r="H31" s="276"/>
      <c r="I31" s="276"/>
      <c r="J31" s="276"/>
      <c r="K31" s="276"/>
      <c r="L31" s="276"/>
      <c r="M31" s="276"/>
    </row>
    <row r="32" spans="1:35" ht="15.95" customHeight="1">
      <c r="A32" s="267" t="s">
        <v>65</v>
      </c>
      <c r="B32" s="276">
        <f>'1.12Cur_2011'!C25</f>
        <v>262.64991300999998</v>
      </c>
      <c r="C32" s="276">
        <f>'1.12Cur_2011'!D25</f>
        <v>8.3897483699999995</v>
      </c>
      <c r="D32" s="276">
        <f>'1.12Cur_2011'!E25</f>
        <v>128.79405101</v>
      </c>
      <c r="E32" s="276"/>
      <c r="F32" s="276">
        <f>'1.12Cur_2011'!H25</f>
        <v>39.810294169999999</v>
      </c>
      <c r="G32" s="276"/>
      <c r="H32" s="276"/>
      <c r="I32" s="276"/>
      <c r="J32" s="276"/>
      <c r="K32" s="276"/>
      <c r="L32" s="276"/>
      <c r="M32" s="276"/>
    </row>
    <row r="33" spans="1:35" ht="15.95" customHeight="1">
      <c r="A33" s="315" t="s">
        <v>267</v>
      </c>
      <c r="B33" s="276">
        <f>'1.12Cur_2011'!C26</f>
        <v>20.97571924</v>
      </c>
      <c r="C33" s="276">
        <f>'1.12Cur_2011'!D26</f>
        <v>45.119193039999999</v>
      </c>
      <c r="D33" s="276">
        <f>'1.12Cur_2011'!E26</f>
        <v>64.601608859999999</v>
      </c>
      <c r="E33" s="276"/>
      <c r="F33" s="276">
        <f>'1.12Cur_2011'!H26</f>
        <v>0.18295918</v>
      </c>
      <c r="G33" s="276"/>
      <c r="H33" s="276"/>
      <c r="I33" s="276"/>
      <c r="J33" s="276"/>
      <c r="K33" s="276"/>
      <c r="L33" s="276"/>
      <c r="M33" s="276"/>
    </row>
    <row r="34" spans="1:35" ht="15.95" customHeight="1">
      <c r="A34" s="267" t="s">
        <v>268</v>
      </c>
      <c r="B34" s="276">
        <f>'1.12Cur_2011'!C27</f>
        <v>99.590004390000004</v>
      </c>
      <c r="C34" s="276">
        <f>'1.12Cur_2011'!D27</f>
        <v>1.98875633</v>
      </c>
      <c r="D34" s="276">
        <f>'1.12Cur_2011'!E27</f>
        <v>160.62598571000001</v>
      </c>
      <c r="E34" s="276"/>
      <c r="F34" s="276">
        <f>'1.12Cur_2011'!H27</f>
        <v>2.0177420599999998</v>
      </c>
      <c r="G34" s="276"/>
      <c r="H34" s="276"/>
      <c r="I34" s="276"/>
      <c r="J34" s="276"/>
      <c r="K34" s="276"/>
      <c r="L34" s="276"/>
      <c r="M34" s="276"/>
    </row>
    <row r="35" spans="1:35" ht="15.95" customHeight="1">
      <c r="B35" s="276"/>
      <c r="C35" s="276"/>
      <c r="D35" s="276"/>
      <c r="E35" s="276"/>
      <c r="F35" s="276"/>
      <c r="G35" s="276"/>
      <c r="H35" s="276"/>
      <c r="I35" s="276"/>
      <c r="J35" s="276"/>
      <c r="K35" s="276"/>
      <c r="L35" s="276"/>
      <c r="M35" s="276"/>
    </row>
    <row r="36" spans="1:35" s="268" customFormat="1" ht="15.95" customHeight="1">
      <c r="A36" s="268" t="s">
        <v>51</v>
      </c>
      <c r="B36" s="307">
        <f>B37</f>
        <v>0.52418306000000003</v>
      </c>
      <c r="C36" s="307">
        <f>C37</f>
        <v>0.133801</v>
      </c>
      <c r="D36" s="307">
        <f>D37</f>
        <v>2.10384116</v>
      </c>
      <c r="E36" s="307"/>
      <c r="F36" s="307">
        <f>F37</f>
        <v>2.1328880000000001E-2</v>
      </c>
      <c r="G36" s="307"/>
      <c r="H36" s="307"/>
      <c r="I36" s="307"/>
      <c r="J36" s="307"/>
      <c r="K36" s="307"/>
      <c r="L36" s="307"/>
      <c r="M36" s="307"/>
      <c r="AI36" s="314"/>
    </row>
    <row r="37" spans="1:35" ht="15.95" customHeight="1">
      <c r="A37" s="315" t="s">
        <v>146</v>
      </c>
      <c r="B37" s="276">
        <f>'1.12Cur_2011'!C28</f>
        <v>0.52418306000000003</v>
      </c>
      <c r="C37" s="276">
        <f>'1.12Cur_2011'!D28</f>
        <v>0.133801</v>
      </c>
      <c r="D37" s="276">
        <f>'1.12Cur_2011'!E28</f>
        <v>2.10384116</v>
      </c>
      <c r="E37" s="276"/>
      <c r="F37" s="276">
        <f>'1.12Cur_2011'!H28</f>
        <v>2.1328880000000001E-2</v>
      </c>
      <c r="G37" s="276"/>
      <c r="H37" s="276"/>
      <c r="I37" s="276"/>
      <c r="J37" s="276"/>
      <c r="K37" s="276"/>
      <c r="L37" s="276"/>
      <c r="M37" s="276"/>
    </row>
    <row r="38" spans="1:35" ht="15.95" customHeight="1">
      <c r="A38" s="315"/>
      <c r="B38" s="276"/>
      <c r="C38" s="276"/>
      <c r="D38" s="276"/>
      <c r="E38" s="276"/>
      <c r="F38" s="276"/>
      <c r="G38" s="276"/>
      <c r="H38" s="276"/>
      <c r="I38" s="276"/>
      <c r="J38" s="276"/>
      <c r="K38" s="276"/>
      <c r="L38" s="276"/>
      <c r="M38" s="276"/>
    </row>
    <row r="39" spans="1:35" s="268" customFormat="1" ht="15.95" customHeight="1">
      <c r="A39" s="316" t="s">
        <v>269</v>
      </c>
      <c r="B39" s="307">
        <f>SUM(B40:B42)</f>
        <v>2298.0172199600001</v>
      </c>
      <c r="C39" s="307">
        <f>SUM(C40:C42)</f>
        <v>39.34772985</v>
      </c>
      <c r="D39" s="307">
        <f>SUM(D40:D42)</f>
        <v>305.60272868000004</v>
      </c>
      <c r="E39" s="307"/>
      <c r="F39" s="307">
        <f>SUM(F40:F42)</f>
        <v>1256.00123695</v>
      </c>
      <c r="G39" s="307"/>
      <c r="H39" s="307"/>
      <c r="I39" s="307"/>
      <c r="J39" s="307"/>
      <c r="K39" s="307"/>
      <c r="L39" s="307"/>
      <c r="M39" s="307"/>
      <c r="AI39" s="314"/>
    </row>
    <row r="40" spans="1:35" ht="15.95" customHeight="1">
      <c r="A40" s="267" t="s">
        <v>85</v>
      </c>
      <c r="B40" s="276">
        <f>'1.12Cur_2011'!C29</f>
        <v>75.672187230000006</v>
      </c>
      <c r="C40" s="276">
        <f>'1.12Cur_2011'!D29</f>
        <v>0.11649994</v>
      </c>
      <c r="D40" s="276">
        <f>'1.12Cur_2011'!E29</f>
        <v>33.872594730000003</v>
      </c>
      <c r="E40" s="276"/>
      <c r="F40" s="276">
        <f>'1.12Cur_2011'!H29</f>
        <v>0.33999211000000001</v>
      </c>
      <c r="G40" s="276"/>
      <c r="H40" s="276"/>
      <c r="I40" s="276"/>
      <c r="J40" s="276"/>
      <c r="K40" s="276"/>
      <c r="L40" s="276"/>
      <c r="M40" s="276"/>
    </row>
    <row r="41" spans="1:35" ht="15.95" customHeight="1">
      <c r="A41" s="315" t="s">
        <v>87</v>
      </c>
      <c r="B41" s="276">
        <f>'1.12Cur_2011'!C30</f>
        <v>646.04393769000001</v>
      </c>
      <c r="C41" s="276">
        <f>'1.12Cur_2011'!D30</f>
        <v>0.64934599000000004</v>
      </c>
      <c r="D41" s="276">
        <f>'1.12Cur_2011'!E30</f>
        <v>54.598515769999999</v>
      </c>
      <c r="E41" s="276"/>
      <c r="F41" s="276">
        <f>'1.12Cur_2011'!H30</f>
        <v>0</v>
      </c>
      <c r="G41" s="276"/>
      <c r="H41" s="276"/>
      <c r="I41" s="276"/>
      <c r="J41" s="276"/>
      <c r="K41" s="276"/>
      <c r="L41" s="276"/>
      <c r="M41" s="276"/>
    </row>
    <row r="42" spans="1:35" ht="15.95" customHeight="1">
      <c r="A42" s="267" t="s">
        <v>71</v>
      </c>
      <c r="B42" s="276">
        <f>'1.12Cur_2011'!C31</f>
        <v>1576.3010950400001</v>
      </c>
      <c r="C42" s="276">
        <f>'1.12Cur_2011'!D31</f>
        <v>38.581883920000003</v>
      </c>
      <c r="D42" s="276">
        <f>'1.12Cur_2011'!E31</f>
        <v>217.13161818</v>
      </c>
      <c r="E42" s="276"/>
      <c r="F42" s="276">
        <f>'1.12Cur_2011'!H31</f>
        <v>1255.6612448400001</v>
      </c>
      <c r="G42" s="276"/>
      <c r="H42" s="276"/>
      <c r="I42" s="276"/>
      <c r="J42" s="276"/>
      <c r="K42" s="276"/>
      <c r="L42" s="276"/>
      <c r="M42" s="276"/>
    </row>
    <row r="43" spans="1:35" ht="15.95" customHeight="1">
      <c r="B43" s="276"/>
      <c r="C43" s="276"/>
      <c r="D43" s="276"/>
      <c r="E43" s="276"/>
      <c r="F43" s="276"/>
      <c r="G43" s="276"/>
      <c r="H43" s="276"/>
      <c r="I43" s="276"/>
      <c r="J43" s="276"/>
      <c r="K43" s="276"/>
      <c r="L43" s="276"/>
      <c r="M43" s="276"/>
    </row>
    <row r="44" spans="1:35" s="268" customFormat="1" ht="15.6" customHeight="1">
      <c r="A44" s="317" t="s">
        <v>271</v>
      </c>
      <c r="B44" s="277">
        <f>SUM(B28,B36,B39)</f>
        <v>4094.8482532700004</v>
      </c>
      <c r="C44" s="277">
        <f>SUM(C28,C36,C39)</f>
        <v>106.38856383000001</v>
      </c>
      <c r="D44" s="277">
        <f>SUM(D28,D36,D39)</f>
        <v>1132.73987908</v>
      </c>
      <c r="E44" s="277"/>
      <c r="F44" s="277">
        <f>SUM(F28,F36,F39)</f>
        <v>2508.2451925199998</v>
      </c>
      <c r="G44" s="277"/>
      <c r="H44" s="277"/>
      <c r="I44" s="277"/>
      <c r="J44" s="277"/>
      <c r="K44" s="277"/>
      <c r="L44" s="277"/>
      <c r="M44" s="277"/>
      <c r="AI44" s="314"/>
    </row>
  </sheetData>
  <mergeCells count="1">
    <mergeCell ref="B4:C4"/>
  </mergeCells>
  <printOptions horizontalCentered="1"/>
  <pageMargins left="0.2" right="0.33" top="0.37" bottom="0.21" header="0.37" footer="0.25"/>
  <pageSetup paperSize="9" scale="9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D6EB5-B334-46AC-82D8-0C9CF1C3F19B}">
  <dimension ref="A1:P36"/>
  <sheetViews>
    <sheetView showGridLines="0" workbookViewId="0" xr3:uid="{C4BEDDBE-8DEF-5C96-97F1-D34D517EE795}">
      <pane xSplit="2" ySplit="4" topLeftCell="C15" activePane="bottomRight" state="frozen"/>
      <selection pane="bottomRight" activeCell="E18" sqref="E18"/>
      <selection pane="bottomLeft" activeCell="E18" sqref="E18"/>
      <selection pane="topRight"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10.7241412</v>
      </c>
      <c r="D7" s="302">
        <v>0.14780099999999999</v>
      </c>
      <c r="E7" s="302">
        <v>26.130452569999999</v>
      </c>
      <c r="F7" s="302">
        <v>11.74169388</v>
      </c>
      <c r="G7" s="302">
        <v>9.8527586399999993</v>
      </c>
      <c r="H7" s="302">
        <v>460.77464663000001</v>
      </c>
      <c r="I7" s="302">
        <v>93.472986480000003</v>
      </c>
      <c r="J7" s="302">
        <v>188.80225483999999</v>
      </c>
      <c r="K7" s="302">
        <v>41.903628079999997</v>
      </c>
      <c r="L7" s="302">
        <v>0</v>
      </c>
      <c r="M7" s="302">
        <v>11.40398469</v>
      </c>
      <c r="N7" s="302">
        <v>594.70781689</v>
      </c>
      <c r="O7" s="302">
        <v>1449.6621649000001</v>
      </c>
      <c r="P7" s="486"/>
    </row>
    <row r="8" spans="1:16">
      <c r="A8" s="272" t="s">
        <v>265</v>
      </c>
      <c r="B8" s="272" t="s">
        <v>182</v>
      </c>
      <c r="C8" s="303">
        <v>60.728355049999998</v>
      </c>
      <c r="D8" s="303">
        <v>5.0843289599999997</v>
      </c>
      <c r="E8" s="303">
        <v>11.612391150000001</v>
      </c>
      <c r="F8" s="303">
        <v>39.007278249999999</v>
      </c>
      <c r="G8" s="303">
        <v>3.8491151299999999</v>
      </c>
      <c r="H8" s="303">
        <v>92.528853659999996</v>
      </c>
      <c r="I8" s="303">
        <v>11.45010493</v>
      </c>
      <c r="J8" s="303">
        <v>20.12382972</v>
      </c>
      <c r="K8" s="303">
        <v>9.3030504700000005</v>
      </c>
      <c r="L8" s="303">
        <v>0.41782234000000001</v>
      </c>
      <c r="M8" s="303">
        <v>0.97711552999999995</v>
      </c>
      <c r="N8" s="303">
        <v>0.81643341000000003</v>
      </c>
      <c r="O8" s="303">
        <v>255.89867860000001</v>
      </c>
      <c r="P8" s="486"/>
    </row>
    <row r="9" spans="1:16">
      <c r="A9" s="274" t="s">
        <v>266</v>
      </c>
      <c r="B9" s="274" t="s">
        <v>182</v>
      </c>
      <c r="C9" s="302">
        <v>130.24</v>
      </c>
      <c r="D9" s="302">
        <v>25.22</v>
      </c>
      <c r="E9" s="302">
        <v>299.22000000000003</v>
      </c>
      <c r="F9" s="302">
        <v>41.8</v>
      </c>
      <c r="G9" s="302">
        <v>18.59</v>
      </c>
      <c r="H9" s="302">
        <v>91.48</v>
      </c>
      <c r="I9" s="302">
        <v>45.64</v>
      </c>
      <c r="J9" s="302">
        <v>60.36</v>
      </c>
      <c r="K9" s="302">
        <v>13.92</v>
      </c>
      <c r="L9" s="302">
        <v>0</v>
      </c>
      <c r="M9" s="302">
        <v>0</v>
      </c>
      <c r="N9" s="302">
        <v>84.79</v>
      </c>
      <c r="O9" s="302">
        <v>811.26</v>
      </c>
      <c r="P9" s="486"/>
    </row>
    <row r="10" spans="1:16">
      <c r="A10" s="272" t="s">
        <v>296</v>
      </c>
      <c r="B10" s="272" t="s">
        <v>182</v>
      </c>
      <c r="C10" s="303">
        <v>251.17895926</v>
      </c>
      <c r="D10" s="303">
        <v>3.2820898000000001</v>
      </c>
      <c r="E10" s="303">
        <v>186.70534610000001</v>
      </c>
      <c r="F10" s="303">
        <v>126.13871953</v>
      </c>
      <c r="G10" s="303">
        <v>17.743429379999998</v>
      </c>
      <c r="H10" s="303">
        <v>476.22971016999998</v>
      </c>
      <c r="I10" s="303">
        <v>26.57820568</v>
      </c>
      <c r="J10" s="303">
        <v>112.92155988</v>
      </c>
      <c r="K10" s="303">
        <v>59.927823600000004</v>
      </c>
      <c r="L10" s="303">
        <v>2.01178977</v>
      </c>
      <c r="M10" s="303">
        <v>3.65851543</v>
      </c>
      <c r="N10" s="303">
        <v>3.0777933499999999</v>
      </c>
      <c r="O10" s="303">
        <v>1269.4539419499999</v>
      </c>
      <c r="P10" s="486"/>
    </row>
    <row r="11" spans="1:16">
      <c r="A11" s="274" t="s">
        <v>297</v>
      </c>
      <c r="B11" s="274" t="s">
        <v>182</v>
      </c>
      <c r="C11" s="302">
        <v>76.903575250000003</v>
      </c>
      <c r="D11" s="302">
        <v>0.22049630000000001</v>
      </c>
      <c r="E11" s="302">
        <v>59.641259060000003</v>
      </c>
      <c r="F11" s="302">
        <v>3.8057407699999999</v>
      </c>
      <c r="G11" s="302">
        <v>3.1933168699999999</v>
      </c>
      <c r="H11" s="302">
        <v>1.6207556700000001</v>
      </c>
      <c r="I11" s="302">
        <v>1.74239374</v>
      </c>
      <c r="J11" s="302">
        <v>22.02524588</v>
      </c>
      <c r="K11" s="302">
        <v>37.874453750000001</v>
      </c>
      <c r="L11" s="302">
        <v>0</v>
      </c>
      <c r="M11" s="302">
        <v>0.25508785</v>
      </c>
      <c r="N11" s="302">
        <v>0.39755036999999999</v>
      </c>
      <c r="O11" s="302">
        <v>207.67987550999999</v>
      </c>
      <c r="P11" s="486"/>
    </row>
    <row r="12" spans="1:16">
      <c r="A12" s="272" t="s">
        <v>298</v>
      </c>
      <c r="B12" s="272" t="s">
        <v>182</v>
      </c>
      <c r="C12" s="303">
        <v>121.41204515</v>
      </c>
      <c r="D12" s="303">
        <v>2.3750487200000001</v>
      </c>
      <c r="E12" s="303">
        <v>178.37380056999999</v>
      </c>
      <c r="F12" s="303">
        <v>35.876517829999997</v>
      </c>
      <c r="G12" s="303">
        <v>3.08793557</v>
      </c>
      <c r="H12" s="303">
        <v>2.0871032899999999</v>
      </c>
      <c r="I12" s="303">
        <v>6.58798466</v>
      </c>
      <c r="J12" s="303">
        <v>53.24064611</v>
      </c>
      <c r="K12" s="303">
        <v>34.528209560000001</v>
      </c>
      <c r="L12" s="303">
        <v>0.17800970999999999</v>
      </c>
      <c r="M12" s="303">
        <v>1.00152569</v>
      </c>
      <c r="N12" s="303">
        <v>1.8857350100000001</v>
      </c>
      <c r="O12" s="303">
        <v>440.63456187000003</v>
      </c>
      <c r="P12" s="486"/>
    </row>
    <row r="13" spans="1:16">
      <c r="A13" s="274" t="s">
        <v>299</v>
      </c>
      <c r="B13" s="274" t="s">
        <v>182</v>
      </c>
      <c r="C13" s="302">
        <v>1.9195658600000001</v>
      </c>
      <c r="D13" s="302">
        <v>0</v>
      </c>
      <c r="E13" s="302">
        <v>93.308655079999994</v>
      </c>
      <c r="F13" s="302">
        <v>0.10088</v>
      </c>
      <c r="G13" s="302">
        <v>0</v>
      </c>
      <c r="H13" s="302">
        <v>0</v>
      </c>
      <c r="I13" s="302">
        <v>0</v>
      </c>
      <c r="J13" s="302">
        <v>17.743333190000001</v>
      </c>
      <c r="K13" s="302">
        <v>0.47722005000000001</v>
      </c>
      <c r="L13" s="302">
        <v>0</v>
      </c>
      <c r="M13" s="302">
        <v>0</v>
      </c>
      <c r="N13" s="302">
        <v>0</v>
      </c>
      <c r="O13" s="302">
        <v>113.54965418</v>
      </c>
      <c r="P13" s="486"/>
    </row>
    <row r="14" spans="1:16">
      <c r="A14" s="272" t="s">
        <v>300</v>
      </c>
      <c r="B14" s="272" t="s">
        <v>182</v>
      </c>
      <c r="C14" s="303">
        <v>62.63477821</v>
      </c>
      <c r="D14" s="303">
        <v>0.55858474000000002</v>
      </c>
      <c r="E14" s="303">
        <v>133.74950174</v>
      </c>
      <c r="F14" s="303">
        <v>35.50710531</v>
      </c>
      <c r="G14" s="303">
        <v>4.6516579199999999</v>
      </c>
      <c r="H14" s="303">
        <v>1.8493486400000001</v>
      </c>
      <c r="I14" s="303">
        <v>1.90398537</v>
      </c>
      <c r="J14" s="303">
        <v>111.67395037</v>
      </c>
      <c r="K14" s="303">
        <v>74.743794159999993</v>
      </c>
      <c r="L14" s="303">
        <v>0</v>
      </c>
      <c r="M14" s="303">
        <v>1.28605532</v>
      </c>
      <c r="N14" s="303">
        <v>1.5446387500000001</v>
      </c>
      <c r="O14" s="303">
        <v>430.10340052999999</v>
      </c>
      <c r="P14" s="486"/>
    </row>
    <row r="15" spans="1:16">
      <c r="A15" s="274" t="s">
        <v>301</v>
      </c>
      <c r="B15" s="274" t="s">
        <v>182</v>
      </c>
      <c r="C15" s="302">
        <v>463.18250954000001</v>
      </c>
      <c r="D15" s="302">
        <v>0.27714208000000001</v>
      </c>
      <c r="E15" s="302">
        <v>531.12489210000001</v>
      </c>
      <c r="F15" s="302">
        <v>18.51348381</v>
      </c>
      <c r="G15" s="302">
        <v>46.985205260000001</v>
      </c>
      <c r="H15" s="302">
        <v>0.1156915</v>
      </c>
      <c r="I15" s="302">
        <v>7.1100679999999999E-2</v>
      </c>
      <c r="J15" s="302">
        <v>29.453480169999999</v>
      </c>
      <c r="K15" s="302">
        <v>2.34646993</v>
      </c>
      <c r="L15" s="302">
        <v>0</v>
      </c>
      <c r="M15" s="302">
        <v>0</v>
      </c>
      <c r="N15" s="302">
        <v>1.550501E-2</v>
      </c>
      <c r="O15" s="302">
        <v>1092.08548008</v>
      </c>
      <c r="P15" s="486"/>
    </row>
    <row r="16" spans="1:16">
      <c r="A16" s="272" t="s">
        <v>302</v>
      </c>
      <c r="B16" s="272" t="s">
        <v>182</v>
      </c>
      <c r="C16" s="303">
        <v>1843.4417594199999</v>
      </c>
      <c r="D16" s="303">
        <v>17.072622729999999</v>
      </c>
      <c r="E16" s="303">
        <v>363.67148968999999</v>
      </c>
      <c r="F16" s="303">
        <v>396.91739267000003</v>
      </c>
      <c r="G16" s="303">
        <v>7.9963446100000004</v>
      </c>
      <c r="H16" s="303">
        <v>1355.7836060499999</v>
      </c>
      <c r="I16" s="303">
        <v>128.18695830999999</v>
      </c>
      <c r="J16" s="303">
        <v>744.06683458999998</v>
      </c>
      <c r="K16" s="303">
        <v>75.234731089999997</v>
      </c>
      <c r="L16" s="303">
        <v>27.888729009999999</v>
      </c>
      <c r="M16" s="303">
        <v>134.01253496999999</v>
      </c>
      <c r="N16" s="303">
        <v>531.83635833999995</v>
      </c>
      <c r="O16" s="303">
        <v>5626.1093614800002</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3022.3656889399999</v>
      </c>
      <c r="D18" s="304">
        <v>54.238114330000002</v>
      </c>
      <c r="E18" s="304">
        <v>1883.5377880599999</v>
      </c>
      <c r="F18" s="304">
        <v>709.40881205000005</v>
      </c>
      <c r="G18" s="304">
        <v>115.94976337999999</v>
      </c>
      <c r="H18" s="304">
        <v>2482.4697156100001</v>
      </c>
      <c r="I18" s="304">
        <v>315.63371984999998</v>
      </c>
      <c r="J18" s="304">
        <v>1360.41113475</v>
      </c>
      <c r="K18" s="304">
        <v>350.25938069</v>
      </c>
      <c r="L18" s="304">
        <v>30.496350830000001</v>
      </c>
      <c r="M18" s="304">
        <v>152.59481948000001</v>
      </c>
      <c r="N18" s="304">
        <v>1219.07183113</v>
      </c>
      <c r="O18" s="304">
        <v>11696.437119099999</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880.54794598000001</v>
      </c>
      <c r="D22" s="302">
        <v>10.87927168</v>
      </c>
      <c r="E22" s="302">
        <v>391.33506418000002</v>
      </c>
      <c r="F22" s="302">
        <v>127.57203504</v>
      </c>
      <c r="G22" s="302">
        <v>29.712755569999999</v>
      </c>
      <c r="H22" s="302">
        <v>1181.75433733</v>
      </c>
      <c r="I22" s="302">
        <v>281.66121107999999</v>
      </c>
      <c r="J22" s="302">
        <v>259.49824919000002</v>
      </c>
      <c r="K22" s="302">
        <v>31.986422340000001</v>
      </c>
      <c r="L22" s="302">
        <v>43.459315459999999</v>
      </c>
      <c r="M22" s="302">
        <v>504.51792193</v>
      </c>
      <c r="N22" s="302">
        <v>20.73869118</v>
      </c>
      <c r="O22" s="302">
        <v>3763.6632209600002</v>
      </c>
      <c r="P22" s="486"/>
    </row>
    <row r="23" spans="1:16">
      <c r="A23" s="272" t="s">
        <v>265</v>
      </c>
      <c r="B23" s="272" t="s">
        <v>182</v>
      </c>
      <c r="C23" s="303">
        <v>51.852119119999998</v>
      </c>
      <c r="D23" s="303">
        <v>0.29629389</v>
      </c>
      <c r="E23" s="303">
        <v>78.520050240000003</v>
      </c>
      <c r="F23" s="303">
        <v>11.423494789999999</v>
      </c>
      <c r="G23" s="303">
        <v>1.50938438</v>
      </c>
      <c r="H23" s="303">
        <v>31.442076480000001</v>
      </c>
      <c r="I23" s="303">
        <v>20.302019349999998</v>
      </c>
      <c r="J23" s="303">
        <v>9.6572586000000005</v>
      </c>
      <c r="K23" s="303">
        <v>3.4236532799999999</v>
      </c>
      <c r="L23" s="303">
        <v>1.12008558</v>
      </c>
      <c r="M23" s="303">
        <v>13.39605843</v>
      </c>
      <c r="N23" s="303">
        <v>0.56050862999999995</v>
      </c>
      <c r="O23" s="303">
        <v>223.50300276999999</v>
      </c>
      <c r="P23" s="486"/>
    </row>
    <row r="24" spans="1:16">
      <c r="A24" s="274" t="s">
        <v>266</v>
      </c>
      <c r="B24" s="274" t="s">
        <v>182</v>
      </c>
      <c r="C24" s="302">
        <v>480.69114851</v>
      </c>
      <c r="D24" s="302">
        <v>0.23376967000000001</v>
      </c>
      <c r="E24" s="302">
        <v>1.1565492399999999</v>
      </c>
      <c r="F24" s="302">
        <v>28.874567370000001</v>
      </c>
      <c r="G24" s="302">
        <v>0.14648244999999999</v>
      </c>
      <c r="H24" s="302">
        <v>-2.9847825299999999</v>
      </c>
      <c r="I24" s="302">
        <v>0.65325562000000004</v>
      </c>
      <c r="J24" s="302">
        <v>-34.977480499999999</v>
      </c>
      <c r="K24" s="302">
        <v>3.6883814899999998</v>
      </c>
      <c r="L24" s="302">
        <v>2.9436609999999998E-2</v>
      </c>
      <c r="M24" s="302">
        <v>0.35881063000000002</v>
      </c>
      <c r="N24" s="302">
        <v>6.9957720000000001E-2</v>
      </c>
      <c r="O24" s="302">
        <v>477.94009627999998</v>
      </c>
      <c r="P24" s="486"/>
    </row>
    <row r="25" spans="1:16">
      <c r="A25" s="272" t="s">
        <v>296</v>
      </c>
      <c r="B25" s="272" t="s">
        <v>182</v>
      </c>
      <c r="C25" s="303">
        <v>262.64991300999998</v>
      </c>
      <c r="D25" s="303">
        <v>8.3897483699999995</v>
      </c>
      <c r="E25" s="303">
        <v>128.79405101</v>
      </c>
      <c r="F25" s="303">
        <v>129.97460856999999</v>
      </c>
      <c r="G25" s="303">
        <v>9.1283093799999993</v>
      </c>
      <c r="H25" s="303">
        <v>39.810294169999999</v>
      </c>
      <c r="I25" s="303">
        <v>19.997249499999999</v>
      </c>
      <c r="J25" s="303">
        <v>119.80452452</v>
      </c>
      <c r="K25" s="303">
        <v>57.782423659999999</v>
      </c>
      <c r="L25" s="303">
        <v>0.35046745000000001</v>
      </c>
      <c r="M25" s="303">
        <v>5.7007806800000003</v>
      </c>
      <c r="N25" s="303">
        <v>3.4608359000000002</v>
      </c>
      <c r="O25" s="303">
        <v>785.84320621999996</v>
      </c>
      <c r="P25" s="486"/>
    </row>
    <row r="26" spans="1:16">
      <c r="A26" s="274" t="s">
        <v>297</v>
      </c>
      <c r="B26" s="274" t="s">
        <v>182</v>
      </c>
      <c r="C26" s="302">
        <v>20.97571924</v>
      </c>
      <c r="D26" s="302">
        <v>45.119193039999999</v>
      </c>
      <c r="E26" s="302">
        <v>64.601608859999999</v>
      </c>
      <c r="F26" s="302">
        <v>16.523059759999999</v>
      </c>
      <c r="G26" s="302">
        <v>3.2056924900000001</v>
      </c>
      <c r="H26" s="302">
        <v>0.18295918</v>
      </c>
      <c r="I26" s="302">
        <v>4.9680821399999999</v>
      </c>
      <c r="J26" s="302">
        <v>43.631683750000001</v>
      </c>
      <c r="K26" s="302">
        <v>22.1274196</v>
      </c>
      <c r="L26" s="302">
        <v>0</v>
      </c>
      <c r="M26" s="302">
        <v>5.3364710000000003E-2</v>
      </c>
      <c r="N26" s="302">
        <v>3.3621860000000003E-2</v>
      </c>
      <c r="O26" s="302">
        <v>221.42240462999999</v>
      </c>
      <c r="P26" s="486"/>
    </row>
    <row r="27" spans="1:16">
      <c r="A27" s="272" t="s">
        <v>298</v>
      </c>
      <c r="B27" s="272" t="s">
        <v>182</v>
      </c>
      <c r="C27" s="303">
        <v>99.590004390000004</v>
      </c>
      <c r="D27" s="303">
        <v>1.98875633</v>
      </c>
      <c r="E27" s="303">
        <v>160.62598571000001</v>
      </c>
      <c r="F27" s="303">
        <v>66.207787319999994</v>
      </c>
      <c r="G27" s="303">
        <v>0.40512839</v>
      </c>
      <c r="H27" s="303">
        <v>2.0177420599999998</v>
      </c>
      <c r="I27" s="303">
        <v>75.604207810000005</v>
      </c>
      <c r="J27" s="303">
        <v>87.02469438</v>
      </c>
      <c r="K27" s="303">
        <v>36.666962339999998</v>
      </c>
      <c r="L27" s="303">
        <v>8.7793819999999995E-2</v>
      </c>
      <c r="M27" s="303">
        <v>25.12281273</v>
      </c>
      <c r="N27" s="303">
        <v>2.8802117800000002</v>
      </c>
      <c r="O27" s="303">
        <v>558.22208706000004</v>
      </c>
      <c r="P27" s="486"/>
    </row>
    <row r="28" spans="1:16">
      <c r="A28" s="274" t="s">
        <v>299</v>
      </c>
      <c r="B28" s="274" t="s">
        <v>182</v>
      </c>
      <c r="C28" s="302">
        <v>0.52418306000000003</v>
      </c>
      <c r="D28" s="302">
        <v>0.133801</v>
      </c>
      <c r="E28" s="302">
        <v>2.10384116</v>
      </c>
      <c r="F28" s="302">
        <v>1.41256563</v>
      </c>
      <c r="G28" s="302">
        <v>0</v>
      </c>
      <c r="H28" s="302">
        <v>2.1328880000000001E-2</v>
      </c>
      <c r="I28" s="302">
        <v>0.18459500000000001</v>
      </c>
      <c r="J28" s="302">
        <v>13.10253662</v>
      </c>
      <c r="K28" s="302">
        <v>0.210975</v>
      </c>
      <c r="L28" s="302">
        <v>0</v>
      </c>
      <c r="M28" s="302">
        <v>0</v>
      </c>
      <c r="N28" s="302">
        <v>0</v>
      </c>
      <c r="O28" s="302">
        <v>17.693826349999998</v>
      </c>
      <c r="P28" s="486"/>
    </row>
    <row r="29" spans="1:16">
      <c r="A29" s="272" t="s">
        <v>300</v>
      </c>
      <c r="B29" s="272" t="s">
        <v>182</v>
      </c>
      <c r="C29" s="303">
        <v>75.672187230000006</v>
      </c>
      <c r="D29" s="303">
        <v>0.11649994</v>
      </c>
      <c r="E29" s="303">
        <v>33.872594730000003</v>
      </c>
      <c r="F29" s="303">
        <v>20.482102250000001</v>
      </c>
      <c r="G29" s="303">
        <v>0</v>
      </c>
      <c r="H29" s="303">
        <v>0.33999211000000001</v>
      </c>
      <c r="I29" s="303">
        <v>7.4447731099999999</v>
      </c>
      <c r="J29" s="303">
        <v>69.602428759999995</v>
      </c>
      <c r="K29" s="303">
        <v>72.660220820000006</v>
      </c>
      <c r="L29" s="303">
        <v>0</v>
      </c>
      <c r="M29" s="303">
        <v>0.42403513999999998</v>
      </c>
      <c r="N29" s="303">
        <v>0</v>
      </c>
      <c r="O29" s="303">
        <v>280.61483408999999</v>
      </c>
      <c r="P29" s="486"/>
    </row>
    <row r="30" spans="1:16">
      <c r="A30" s="274" t="s">
        <v>301</v>
      </c>
      <c r="B30" s="274" t="s">
        <v>182</v>
      </c>
      <c r="C30" s="302">
        <v>646.04393769000001</v>
      </c>
      <c r="D30" s="302">
        <v>0.64934599000000004</v>
      </c>
      <c r="E30" s="302">
        <v>54.598515769999999</v>
      </c>
      <c r="F30" s="302">
        <v>3.1981340399999998</v>
      </c>
      <c r="G30" s="302">
        <v>26.82247516</v>
      </c>
      <c r="H30" s="302">
        <v>0</v>
      </c>
      <c r="I30" s="302">
        <v>7.2509000000000004E-2</v>
      </c>
      <c r="J30" s="302">
        <v>50.635435029999996</v>
      </c>
      <c r="K30" s="302">
        <v>74.042953249999997</v>
      </c>
      <c r="L30" s="302">
        <v>2.0390390000000001E-2</v>
      </c>
      <c r="M30" s="302">
        <v>9.0533680000000005E-2</v>
      </c>
      <c r="N30" s="302">
        <v>4.4021829999999998E-2</v>
      </c>
      <c r="O30" s="302">
        <v>856.21825182999999</v>
      </c>
      <c r="P30" s="486"/>
    </row>
    <row r="31" spans="1:16">
      <c r="A31" s="272" t="s">
        <v>302</v>
      </c>
      <c r="B31" s="272" t="s">
        <v>182</v>
      </c>
      <c r="C31" s="303">
        <v>1576.3010950400001</v>
      </c>
      <c r="D31" s="303">
        <v>38.581883920000003</v>
      </c>
      <c r="E31" s="303">
        <v>217.13161818</v>
      </c>
      <c r="F31" s="303">
        <v>346.56387511999998</v>
      </c>
      <c r="G31" s="303">
        <v>41.847307270000002</v>
      </c>
      <c r="H31" s="303">
        <v>1255.6612448400001</v>
      </c>
      <c r="I31" s="303">
        <v>142.16914403999999</v>
      </c>
      <c r="J31" s="303">
        <v>609.99042631999998</v>
      </c>
      <c r="K31" s="303">
        <v>63.49605657</v>
      </c>
      <c r="L31" s="303">
        <v>23.22479139</v>
      </c>
      <c r="M31" s="303">
        <v>130.82797482999999</v>
      </c>
      <c r="N31" s="303">
        <v>535.83746292000001</v>
      </c>
      <c r="O31" s="303">
        <v>4981.63288044</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4094.84825327</v>
      </c>
      <c r="D33" s="304">
        <v>106.38856383</v>
      </c>
      <c r="E33" s="304">
        <v>1132.73987908</v>
      </c>
      <c r="F33" s="304">
        <v>752.23222988999999</v>
      </c>
      <c r="G33" s="304">
        <v>112.77753509</v>
      </c>
      <c r="H33" s="304">
        <v>2508.2451925199998</v>
      </c>
      <c r="I33" s="304">
        <v>553.05704664999996</v>
      </c>
      <c r="J33" s="304">
        <v>1227.9697566699999</v>
      </c>
      <c r="K33" s="304">
        <v>366.08546834999999</v>
      </c>
      <c r="L33" s="304">
        <v>68.292280700000006</v>
      </c>
      <c r="M33" s="304">
        <v>680.49229276000005</v>
      </c>
      <c r="N33" s="304">
        <v>563.62531181999998</v>
      </c>
      <c r="O33" s="304">
        <v>12166.75381063</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A3A"/>
  </sheetPr>
  <dimension ref="A1:D8"/>
  <sheetViews>
    <sheetView showGridLines="0" zoomScaleNormal="100" workbookViewId="0" xr3:uid="{958C4451-9541-5A59-BF78-D2F731DF1C81}">
      <pane ySplit="5" topLeftCell="A6" activePane="bottomLeft" state="frozen"/>
      <selection pane="bottomLeft" activeCell="A8" sqref="A8"/>
      <selection activeCell="B17" sqref="B17"/>
    </sheetView>
  </sheetViews>
  <sheetFormatPr defaultColWidth="10.1640625" defaultRowHeight="12.95"/>
  <cols>
    <col min="1" max="1" width="78.33203125" style="179" bestFit="1" customWidth="1"/>
    <col min="2" max="2" width="61.5" style="187" bestFit="1" customWidth="1"/>
    <col min="3" max="3" width="32.83203125" style="187" customWidth="1"/>
    <col min="4" max="4" width="85.1640625" style="187" bestFit="1" customWidth="1"/>
    <col min="5" max="16384" width="10.1640625" style="179"/>
  </cols>
  <sheetData>
    <row r="1" spans="1:4" ht="15.95">
      <c r="A1" s="177" t="s">
        <v>15</v>
      </c>
      <c r="B1" s="347"/>
      <c r="C1" s="347"/>
      <c r="D1" s="178"/>
    </row>
    <row r="2" spans="1:4" ht="13.5">
      <c r="A2" s="180" t="s">
        <v>16</v>
      </c>
      <c r="B2" s="356"/>
      <c r="C2" s="356"/>
      <c r="D2" s="181"/>
    </row>
    <row r="3" spans="1:4" ht="13.5">
      <c r="A3" s="348"/>
      <c r="B3" s="357"/>
      <c r="C3" s="357"/>
      <c r="D3" s="182"/>
    </row>
    <row r="4" spans="1:4" ht="13.5">
      <c r="A4" s="348"/>
      <c r="B4" s="357"/>
      <c r="C4" s="357"/>
      <c r="D4" s="182"/>
    </row>
    <row r="5" spans="1:4" ht="13.5">
      <c r="A5" s="349" t="s">
        <v>17</v>
      </c>
      <c r="B5" s="344" t="s">
        <v>18</v>
      </c>
      <c r="C5" s="344" t="s">
        <v>19</v>
      </c>
      <c r="D5" s="183" t="s">
        <v>20</v>
      </c>
    </row>
    <row r="6" spans="1:4" s="185" customFormat="1" ht="54.6" customHeight="1">
      <c r="A6" s="350" t="s">
        <v>21</v>
      </c>
      <c r="B6" s="345" t="s">
        <v>22</v>
      </c>
      <c r="C6" s="345" t="s">
        <v>23</v>
      </c>
      <c r="D6" s="186" t="s">
        <v>24</v>
      </c>
    </row>
    <row r="7" spans="1:4" s="185" customFormat="1" ht="54.6" customHeight="1">
      <c r="A7" s="351" t="s">
        <v>25</v>
      </c>
      <c r="B7" s="346" t="s">
        <v>26</v>
      </c>
      <c r="C7" s="345" t="s">
        <v>23</v>
      </c>
      <c r="D7" s="186" t="s">
        <v>27</v>
      </c>
    </row>
    <row r="8" spans="1:4" s="185" customFormat="1" ht="54.6" customHeight="1">
      <c r="A8" s="352" t="s">
        <v>28</v>
      </c>
      <c r="B8" s="353" t="s">
        <v>29</v>
      </c>
      <c r="C8" s="354" t="s">
        <v>23</v>
      </c>
      <c r="D8" s="355" t="s">
        <v>30</v>
      </c>
    </row>
  </sheetData>
  <hyperlinks>
    <hyperlink ref="A8" location="'BoP SXM'!A1" display="Balance of Payments Sint Maarten" xr:uid="{00000000-0004-0000-0100-000002000000}"/>
    <hyperlink ref="A7" location="'BoP CUR'!A1" display="Balance of Payments Curaçao" xr:uid="{00000000-0004-0000-0100-000001000000}"/>
    <hyperlink ref="A6" location="'BoP MU'!A1" display="Balance of Payments Monetary Union of Curaçao and Sint Maarten"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DFEE-B744-4D45-ADE4-AB618C2A06CE}">
  <dimension ref="A1:P36"/>
  <sheetViews>
    <sheetView showGridLines="0" workbookViewId="0" xr3:uid="{888BEC86-9749-555E-BFED-2B7E8A2EBF3E}">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17.12924786</v>
      </c>
      <c r="D7" s="302">
        <v>0.54029799999999994</v>
      </c>
      <c r="E7" s="302">
        <v>23.04035799</v>
      </c>
      <c r="F7" s="302">
        <v>5.2089997400000003</v>
      </c>
      <c r="G7" s="302">
        <v>2.3804020000000001</v>
      </c>
      <c r="H7" s="302">
        <v>529.73079299999995</v>
      </c>
      <c r="I7" s="302">
        <v>119.77270957</v>
      </c>
      <c r="J7" s="302">
        <v>183.72763853999999</v>
      </c>
      <c r="K7" s="302">
        <v>36.905141100000002</v>
      </c>
      <c r="L7" s="302">
        <v>1.8824E-2</v>
      </c>
      <c r="M7" s="302">
        <v>7.6097190000000001</v>
      </c>
      <c r="N7" s="302">
        <v>578.95117732000006</v>
      </c>
      <c r="O7" s="302">
        <v>1505.0153081200001</v>
      </c>
      <c r="P7" s="486"/>
    </row>
    <row r="8" spans="1:16">
      <c r="A8" s="272" t="s">
        <v>265</v>
      </c>
      <c r="B8" s="272" t="s">
        <v>182</v>
      </c>
      <c r="C8" s="303">
        <v>103.81975536</v>
      </c>
      <c r="D8" s="303">
        <v>1.4071081700000001</v>
      </c>
      <c r="E8" s="303">
        <v>8.2927967099999993</v>
      </c>
      <c r="F8" s="303">
        <v>41.232433270000001</v>
      </c>
      <c r="G8" s="303">
        <v>10.343976919999999</v>
      </c>
      <c r="H8" s="303">
        <v>114.03254155</v>
      </c>
      <c r="I8" s="303">
        <v>9.6472323099999997</v>
      </c>
      <c r="J8" s="303">
        <v>45.094435859999997</v>
      </c>
      <c r="K8" s="303">
        <v>4.5074375299999998</v>
      </c>
      <c r="L8" s="303">
        <v>0.20635284000000001</v>
      </c>
      <c r="M8" s="303">
        <v>1.52392181</v>
      </c>
      <c r="N8" s="303">
        <v>0.96355215000000005</v>
      </c>
      <c r="O8" s="303">
        <v>341.07154448</v>
      </c>
      <c r="P8" s="486"/>
    </row>
    <row r="9" spans="1:16">
      <c r="A9" s="274" t="s">
        <v>266</v>
      </c>
      <c r="B9" s="274" t="s">
        <v>182</v>
      </c>
      <c r="C9" s="302">
        <v>146.31</v>
      </c>
      <c r="D9" s="302">
        <v>29.39</v>
      </c>
      <c r="E9" s="302">
        <v>324.69</v>
      </c>
      <c r="F9" s="302">
        <v>65.42</v>
      </c>
      <c r="G9" s="302">
        <v>21.04</v>
      </c>
      <c r="H9" s="302">
        <v>152.68</v>
      </c>
      <c r="I9" s="302">
        <v>51.44</v>
      </c>
      <c r="J9" s="302">
        <v>65.72</v>
      </c>
      <c r="K9" s="302">
        <v>18.420000000000002</v>
      </c>
      <c r="L9" s="302">
        <v>0</v>
      </c>
      <c r="M9" s="302">
        <v>0</v>
      </c>
      <c r="N9" s="302">
        <v>96.6</v>
      </c>
      <c r="O9" s="302">
        <v>971.71</v>
      </c>
      <c r="P9" s="486"/>
    </row>
    <row r="10" spans="1:16">
      <c r="A10" s="272" t="s">
        <v>296</v>
      </c>
      <c r="B10" s="272" t="s">
        <v>182</v>
      </c>
      <c r="C10" s="303">
        <v>264.76886277</v>
      </c>
      <c r="D10" s="303">
        <v>7.8671807899999999</v>
      </c>
      <c r="E10" s="303">
        <v>154.45668121</v>
      </c>
      <c r="F10" s="303">
        <v>81.983730449999996</v>
      </c>
      <c r="G10" s="303">
        <v>43.9281966</v>
      </c>
      <c r="H10" s="303">
        <v>758.16409314999999</v>
      </c>
      <c r="I10" s="303">
        <v>20.54747296</v>
      </c>
      <c r="J10" s="303">
        <v>95.960296</v>
      </c>
      <c r="K10" s="303">
        <v>70.824196860000001</v>
      </c>
      <c r="L10" s="303">
        <v>1.29444322</v>
      </c>
      <c r="M10" s="303">
        <v>6.0603088899999999</v>
      </c>
      <c r="N10" s="303">
        <v>1.7759864999999999</v>
      </c>
      <c r="O10" s="303">
        <v>1507.6314494000001</v>
      </c>
      <c r="P10" s="486"/>
    </row>
    <row r="11" spans="1:16">
      <c r="A11" s="274" t="s">
        <v>297</v>
      </c>
      <c r="B11" s="274" t="s">
        <v>182</v>
      </c>
      <c r="C11" s="302">
        <v>75.776594990000007</v>
      </c>
      <c r="D11" s="302">
        <v>0.39371778000000002</v>
      </c>
      <c r="E11" s="302">
        <v>29.785490159999998</v>
      </c>
      <c r="F11" s="302">
        <v>5.0633267100000001</v>
      </c>
      <c r="G11" s="302">
        <v>4.4051850999999997</v>
      </c>
      <c r="H11" s="302">
        <v>0.50640574999999999</v>
      </c>
      <c r="I11" s="302">
        <v>1.75401943</v>
      </c>
      <c r="J11" s="302">
        <v>23.0490794</v>
      </c>
      <c r="K11" s="302">
        <v>43.305525019999997</v>
      </c>
      <c r="L11" s="302">
        <v>1.7673899999999999E-2</v>
      </c>
      <c r="M11" s="302">
        <v>0.39715706000000001</v>
      </c>
      <c r="N11" s="302">
        <v>0.33078310999999999</v>
      </c>
      <c r="O11" s="302">
        <v>184.78495841</v>
      </c>
      <c r="P11" s="486"/>
    </row>
    <row r="12" spans="1:16">
      <c r="A12" s="272" t="s">
        <v>298</v>
      </c>
      <c r="B12" s="272" t="s">
        <v>182</v>
      </c>
      <c r="C12" s="303">
        <v>124.11262600000001</v>
      </c>
      <c r="D12" s="303">
        <v>3.0077749599999999</v>
      </c>
      <c r="E12" s="303">
        <v>153.90670971</v>
      </c>
      <c r="F12" s="303">
        <v>43.250370859999997</v>
      </c>
      <c r="G12" s="303">
        <v>1.4734829700000001</v>
      </c>
      <c r="H12" s="303">
        <v>1.3188542999999999</v>
      </c>
      <c r="I12" s="303">
        <v>4.0838797900000001</v>
      </c>
      <c r="J12" s="303">
        <v>42.792828159999999</v>
      </c>
      <c r="K12" s="303">
        <v>30.66766221</v>
      </c>
      <c r="L12" s="303">
        <v>2.7636669999999999E-2</v>
      </c>
      <c r="M12" s="303">
        <v>0.80451987000000003</v>
      </c>
      <c r="N12" s="303">
        <v>1.7396194300000001</v>
      </c>
      <c r="O12" s="303">
        <v>407.18596493000001</v>
      </c>
      <c r="P12" s="486"/>
    </row>
    <row r="13" spans="1:16">
      <c r="A13" s="274" t="s">
        <v>299</v>
      </c>
      <c r="B13" s="274" t="s">
        <v>182</v>
      </c>
      <c r="C13" s="302">
        <v>0.54185311000000003</v>
      </c>
      <c r="D13" s="302">
        <v>0</v>
      </c>
      <c r="E13" s="302">
        <v>52.468011300000001</v>
      </c>
      <c r="F13" s="302">
        <v>0.29759243000000002</v>
      </c>
      <c r="G13" s="302">
        <v>0</v>
      </c>
      <c r="H13" s="302">
        <v>0.34706799999999999</v>
      </c>
      <c r="I13" s="302">
        <v>0</v>
      </c>
      <c r="J13" s="302">
        <v>2.8120433299999998</v>
      </c>
      <c r="K13" s="302">
        <v>0</v>
      </c>
      <c r="L13" s="302">
        <v>0</v>
      </c>
      <c r="M13" s="302">
        <v>1.2099E-2</v>
      </c>
      <c r="N13" s="302">
        <v>0</v>
      </c>
      <c r="O13" s="302">
        <v>56.478667170000001</v>
      </c>
      <c r="P13" s="486"/>
    </row>
    <row r="14" spans="1:16">
      <c r="A14" s="272" t="s">
        <v>300</v>
      </c>
      <c r="B14" s="272" t="s">
        <v>182</v>
      </c>
      <c r="C14" s="303">
        <v>85.462785109999999</v>
      </c>
      <c r="D14" s="303">
        <v>0.54334612000000004</v>
      </c>
      <c r="E14" s="303">
        <v>70.442779939999994</v>
      </c>
      <c r="F14" s="303">
        <v>21.401224190000001</v>
      </c>
      <c r="G14" s="303">
        <v>4.3342386900000003</v>
      </c>
      <c r="H14" s="303">
        <v>3.1749260800000001</v>
      </c>
      <c r="I14" s="303">
        <v>6.8626726700000003</v>
      </c>
      <c r="J14" s="303">
        <v>158.32769540000001</v>
      </c>
      <c r="K14" s="303">
        <v>36.866086250000002</v>
      </c>
      <c r="L14" s="303">
        <v>0</v>
      </c>
      <c r="M14" s="303">
        <v>0.21351200000000001</v>
      </c>
      <c r="N14" s="303">
        <v>0.91368978000000001</v>
      </c>
      <c r="O14" s="303">
        <v>388.54295623000002</v>
      </c>
      <c r="P14" s="486"/>
    </row>
    <row r="15" spans="1:16">
      <c r="A15" s="274" t="s">
        <v>301</v>
      </c>
      <c r="B15" s="274" t="s">
        <v>182</v>
      </c>
      <c r="C15" s="302">
        <v>1025.9730390499999</v>
      </c>
      <c r="D15" s="302">
        <v>23.733599999999999</v>
      </c>
      <c r="E15" s="302">
        <v>709.98162333000005</v>
      </c>
      <c r="F15" s="302">
        <v>4.8835397399999998</v>
      </c>
      <c r="G15" s="302">
        <v>25.526802199999999</v>
      </c>
      <c r="H15" s="302">
        <v>4.402474E-2</v>
      </c>
      <c r="I15" s="302">
        <v>0.11842841</v>
      </c>
      <c r="J15" s="302">
        <v>9.1388183200000004</v>
      </c>
      <c r="K15" s="302">
        <v>5.8904117100000004</v>
      </c>
      <c r="L15" s="302">
        <v>0</v>
      </c>
      <c r="M15" s="302">
        <v>5.3239799999999997E-2</v>
      </c>
      <c r="N15" s="302">
        <v>0</v>
      </c>
      <c r="O15" s="302">
        <v>1805.3435273</v>
      </c>
      <c r="P15" s="486"/>
    </row>
    <row r="16" spans="1:16">
      <c r="A16" s="272" t="s">
        <v>302</v>
      </c>
      <c r="B16" s="272" t="s">
        <v>182</v>
      </c>
      <c r="C16" s="303">
        <v>1840.1716994400001</v>
      </c>
      <c r="D16" s="303">
        <v>23.711027779999998</v>
      </c>
      <c r="E16" s="303">
        <v>361.51009132000002</v>
      </c>
      <c r="F16" s="303">
        <v>359.40756348000002</v>
      </c>
      <c r="G16" s="303">
        <v>45.503196320000001</v>
      </c>
      <c r="H16" s="303">
        <v>1347.8153813700001</v>
      </c>
      <c r="I16" s="303">
        <v>146.37522052</v>
      </c>
      <c r="J16" s="303">
        <v>498.82016157999999</v>
      </c>
      <c r="K16" s="303">
        <v>81.215399140000002</v>
      </c>
      <c r="L16" s="303">
        <v>62.012726600000001</v>
      </c>
      <c r="M16" s="303">
        <v>147.03182095</v>
      </c>
      <c r="N16" s="303">
        <v>537.97346005999998</v>
      </c>
      <c r="O16" s="303">
        <v>5451.5477485600004</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3684.0664636900001</v>
      </c>
      <c r="D18" s="304">
        <v>90.594053599999995</v>
      </c>
      <c r="E18" s="304">
        <v>1888.5745416699999</v>
      </c>
      <c r="F18" s="304">
        <v>628.14878087</v>
      </c>
      <c r="G18" s="304">
        <v>158.93548079999999</v>
      </c>
      <c r="H18" s="304">
        <v>2907.8140879399998</v>
      </c>
      <c r="I18" s="304">
        <v>360.60163566</v>
      </c>
      <c r="J18" s="304">
        <v>1125.4429965899999</v>
      </c>
      <c r="K18" s="304">
        <v>328.60185982000002</v>
      </c>
      <c r="L18" s="304">
        <v>63.57765723</v>
      </c>
      <c r="M18" s="304">
        <v>163.70629837999999</v>
      </c>
      <c r="N18" s="304">
        <v>1219.24826835</v>
      </c>
      <c r="O18" s="304">
        <v>12619.312124599999</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1068.9909743400001</v>
      </c>
      <c r="D22" s="302">
        <v>11.38600259</v>
      </c>
      <c r="E22" s="302">
        <v>330.33016039</v>
      </c>
      <c r="F22" s="302">
        <v>137.78728795000001</v>
      </c>
      <c r="G22" s="302">
        <v>17.68380616</v>
      </c>
      <c r="H22" s="302">
        <v>1160.12459474</v>
      </c>
      <c r="I22" s="302">
        <v>270.09979276000001</v>
      </c>
      <c r="J22" s="302">
        <v>312.49927495999998</v>
      </c>
      <c r="K22" s="302">
        <v>23.023681580000002</v>
      </c>
      <c r="L22" s="302">
        <v>32.266602829999997</v>
      </c>
      <c r="M22" s="302">
        <v>618.25382857</v>
      </c>
      <c r="N22" s="302">
        <v>17.943717660000001</v>
      </c>
      <c r="O22" s="302">
        <v>4000.38972453</v>
      </c>
      <c r="P22" s="486"/>
    </row>
    <row r="23" spans="1:16">
      <c r="A23" s="272" t="s">
        <v>265</v>
      </c>
      <c r="B23" s="272" t="s">
        <v>182</v>
      </c>
      <c r="C23" s="303">
        <v>63.023147000000002</v>
      </c>
      <c r="D23" s="303">
        <v>0.29345384000000002</v>
      </c>
      <c r="E23" s="303">
        <v>76.115905299999994</v>
      </c>
      <c r="F23" s="303">
        <v>9.4970652799999993</v>
      </c>
      <c r="G23" s="303">
        <v>1.1534247500000001</v>
      </c>
      <c r="H23" s="303">
        <v>30.426272090000001</v>
      </c>
      <c r="I23" s="303">
        <v>23.773197230000001</v>
      </c>
      <c r="J23" s="303">
        <v>45.981670639999997</v>
      </c>
      <c r="K23" s="303">
        <v>2.6636729799999999</v>
      </c>
      <c r="L23" s="303">
        <v>0.83161357999999996</v>
      </c>
      <c r="M23" s="303">
        <v>15.9343792</v>
      </c>
      <c r="N23" s="303">
        <v>0.46246756</v>
      </c>
      <c r="O23" s="303">
        <v>270.15626945000002</v>
      </c>
      <c r="P23" s="486"/>
    </row>
    <row r="24" spans="1:16">
      <c r="A24" s="274" t="s">
        <v>266</v>
      </c>
      <c r="B24" s="274" t="s">
        <v>182</v>
      </c>
      <c r="C24" s="302">
        <v>498.85693085000003</v>
      </c>
      <c r="D24" s="302">
        <v>0.27082503000000002</v>
      </c>
      <c r="E24" s="302">
        <v>3.0150757499999998</v>
      </c>
      <c r="F24" s="302">
        <v>29.685601800000001</v>
      </c>
      <c r="G24" s="302">
        <v>5.7594119999999999E-2</v>
      </c>
      <c r="H24" s="302">
        <v>-2.9783096499999999</v>
      </c>
      <c r="I24" s="302">
        <v>0.11393808</v>
      </c>
      <c r="J24" s="302">
        <v>-44.191215470000003</v>
      </c>
      <c r="K24" s="302">
        <v>3.8929102800000002</v>
      </c>
      <c r="L24" s="302">
        <v>2.9829720000000001E-2</v>
      </c>
      <c r="M24" s="302">
        <v>0.43127425000000003</v>
      </c>
      <c r="N24" s="302">
        <v>-5.0111129999999997E-2</v>
      </c>
      <c r="O24" s="302">
        <v>489.13434362999999</v>
      </c>
      <c r="P24" s="486"/>
    </row>
    <row r="25" spans="1:16">
      <c r="A25" s="272" t="s">
        <v>296</v>
      </c>
      <c r="B25" s="272" t="s">
        <v>182</v>
      </c>
      <c r="C25" s="303">
        <v>315.08046100000001</v>
      </c>
      <c r="D25" s="303">
        <v>10.854879990000001</v>
      </c>
      <c r="E25" s="303">
        <v>112.45663512</v>
      </c>
      <c r="F25" s="303">
        <v>134.00115317000001</v>
      </c>
      <c r="G25" s="303">
        <v>6.3080281400000002</v>
      </c>
      <c r="H25" s="303">
        <v>32.034000810000002</v>
      </c>
      <c r="I25" s="303">
        <v>22.057070379999999</v>
      </c>
      <c r="J25" s="303">
        <v>160.96028555999999</v>
      </c>
      <c r="K25" s="303">
        <v>32.976254359999999</v>
      </c>
      <c r="L25" s="303">
        <v>0.49122262999999999</v>
      </c>
      <c r="M25" s="303">
        <v>6.8436968199999999</v>
      </c>
      <c r="N25" s="303">
        <v>5.4614190100000002</v>
      </c>
      <c r="O25" s="303">
        <v>839.52510699000004</v>
      </c>
      <c r="P25" s="486"/>
    </row>
    <row r="26" spans="1:16">
      <c r="A26" s="274" t="s">
        <v>297</v>
      </c>
      <c r="B26" s="274" t="s">
        <v>182</v>
      </c>
      <c r="C26" s="302">
        <v>24.59176677</v>
      </c>
      <c r="D26" s="302">
        <v>37.32326612</v>
      </c>
      <c r="E26" s="302">
        <v>78.346397909999993</v>
      </c>
      <c r="F26" s="302">
        <v>25.36931848</v>
      </c>
      <c r="G26" s="302">
        <v>3.08507899</v>
      </c>
      <c r="H26" s="302">
        <v>7.1085118500000002</v>
      </c>
      <c r="I26" s="302">
        <v>6.3506837000000003</v>
      </c>
      <c r="J26" s="302">
        <v>52.162352890000001</v>
      </c>
      <c r="K26" s="302">
        <v>21.023697089999999</v>
      </c>
      <c r="L26" s="302">
        <v>0</v>
      </c>
      <c r="M26" s="302">
        <v>5.6419999999999998E-2</v>
      </c>
      <c r="N26" s="302">
        <v>1.3275500000000001E-2</v>
      </c>
      <c r="O26" s="302">
        <v>255.43076930000001</v>
      </c>
      <c r="P26" s="486"/>
    </row>
    <row r="27" spans="1:16">
      <c r="A27" s="272" t="s">
        <v>298</v>
      </c>
      <c r="B27" s="272" t="s">
        <v>182</v>
      </c>
      <c r="C27" s="303">
        <v>90.365871060000003</v>
      </c>
      <c r="D27" s="303">
        <v>1.43974647</v>
      </c>
      <c r="E27" s="303">
        <v>162.22304507000001</v>
      </c>
      <c r="F27" s="303">
        <v>63.575620829999998</v>
      </c>
      <c r="G27" s="303">
        <v>0.70215161999999998</v>
      </c>
      <c r="H27" s="303">
        <v>1.2408047900000001</v>
      </c>
      <c r="I27" s="303">
        <v>67.055340470000004</v>
      </c>
      <c r="J27" s="303">
        <v>76.861523660000003</v>
      </c>
      <c r="K27" s="303">
        <v>35.777888619999999</v>
      </c>
      <c r="L27" s="303">
        <v>0.12220461000000001</v>
      </c>
      <c r="M27" s="303">
        <v>22.082382849999998</v>
      </c>
      <c r="N27" s="303">
        <v>3.1703592199999999</v>
      </c>
      <c r="O27" s="303">
        <v>524.61693926999999</v>
      </c>
      <c r="P27" s="486"/>
    </row>
    <row r="28" spans="1:16">
      <c r="A28" s="274" t="s">
        <v>299</v>
      </c>
      <c r="B28" s="274" t="s">
        <v>182</v>
      </c>
      <c r="C28" s="302">
        <v>2.6794842999999999</v>
      </c>
      <c r="D28" s="302">
        <v>4.0766999999999998E-2</v>
      </c>
      <c r="E28" s="302">
        <v>2.82221835</v>
      </c>
      <c r="F28" s="302">
        <v>0.27256320000000001</v>
      </c>
      <c r="G28" s="302">
        <v>0.13197144</v>
      </c>
      <c r="H28" s="302">
        <v>0</v>
      </c>
      <c r="I28" s="302">
        <v>0.65848083999999996</v>
      </c>
      <c r="J28" s="302">
        <v>0.67253826000000005</v>
      </c>
      <c r="K28" s="302">
        <v>0.1201</v>
      </c>
      <c r="L28" s="302">
        <v>0</v>
      </c>
      <c r="M28" s="302">
        <v>0.15488199999999999</v>
      </c>
      <c r="N28" s="302">
        <v>0.13532046</v>
      </c>
      <c r="O28" s="302">
        <v>7.68832585</v>
      </c>
      <c r="P28" s="486"/>
    </row>
    <row r="29" spans="1:16">
      <c r="A29" s="272" t="s">
        <v>300</v>
      </c>
      <c r="B29" s="272" t="s">
        <v>182</v>
      </c>
      <c r="C29" s="303">
        <v>66.474565979999994</v>
      </c>
      <c r="D29" s="303">
        <v>0.84220963999999998</v>
      </c>
      <c r="E29" s="303">
        <v>71.999277750000005</v>
      </c>
      <c r="F29" s="303">
        <v>32.640231559999997</v>
      </c>
      <c r="G29" s="303">
        <v>0.04</v>
      </c>
      <c r="H29" s="303">
        <v>0.1597278</v>
      </c>
      <c r="I29" s="303">
        <v>9.2302717399999992</v>
      </c>
      <c r="J29" s="303">
        <v>68.270738600000001</v>
      </c>
      <c r="K29" s="303">
        <v>75.207904790000001</v>
      </c>
      <c r="L29" s="303">
        <v>0</v>
      </c>
      <c r="M29" s="303">
        <v>0.40039999999999998</v>
      </c>
      <c r="N29" s="303">
        <v>0.91</v>
      </c>
      <c r="O29" s="303">
        <v>326.17532785999998</v>
      </c>
      <c r="P29" s="486"/>
    </row>
    <row r="30" spans="1:16">
      <c r="A30" s="274" t="s">
        <v>301</v>
      </c>
      <c r="B30" s="274" t="s">
        <v>182</v>
      </c>
      <c r="C30" s="302">
        <v>1036.9078749800001</v>
      </c>
      <c r="D30" s="302">
        <v>0.38064460999999999</v>
      </c>
      <c r="E30" s="302">
        <v>54.430981029999998</v>
      </c>
      <c r="F30" s="302">
        <v>4.4785410099999998</v>
      </c>
      <c r="G30" s="302">
        <v>45.40267927</v>
      </c>
      <c r="H30" s="302">
        <v>7.9894140000000002E-2</v>
      </c>
      <c r="I30" s="302">
        <v>0</v>
      </c>
      <c r="J30" s="302">
        <v>17.538031610000001</v>
      </c>
      <c r="K30" s="302">
        <v>4.3351370500000002</v>
      </c>
      <c r="L30" s="302">
        <v>0</v>
      </c>
      <c r="M30" s="302">
        <v>2.0184000000000001E-2</v>
      </c>
      <c r="N30" s="302">
        <v>6.3839999999999999E-3</v>
      </c>
      <c r="O30" s="302">
        <v>1163.5803516999999</v>
      </c>
      <c r="P30" s="486"/>
    </row>
    <row r="31" spans="1:16">
      <c r="A31" s="272" t="s">
        <v>302</v>
      </c>
      <c r="B31" s="272" t="s">
        <v>182</v>
      </c>
      <c r="C31" s="303">
        <v>1225.0268008200001</v>
      </c>
      <c r="D31" s="303">
        <v>10.91946679</v>
      </c>
      <c r="E31" s="303">
        <v>212.58678261</v>
      </c>
      <c r="F31" s="303">
        <v>185.33330957000001</v>
      </c>
      <c r="G31" s="303">
        <v>35.503899490000002</v>
      </c>
      <c r="H31" s="303">
        <v>1379.1048779</v>
      </c>
      <c r="I31" s="303">
        <v>144.94854158999999</v>
      </c>
      <c r="J31" s="303">
        <v>585.33597761999999</v>
      </c>
      <c r="K31" s="303">
        <v>49.649142689999998</v>
      </c>
      <c r="L31" s="303">
        <v>60.627217620000003</v>
      </c>
      <c r="M31" s="303">
        <v>159.44874647</v>
      </c>
      <c r="N31" s="303">
        <v>541.31016518000001</v>
      </c>
      <c r="O31" s="303">
        <v>4589.7949283500002</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4391.9978770999996</v>
      </c>
      <c r="D33" s="304">
        <v>73.751262080000004</v>
      </c>
      <c r="E33" s="304">
        <v>1104.3264792800001</v>
      </c>
      <c r="F33" s="304">
        <v>622.64069285000005</v>
      </c>
      <c r="G33" s="304">
        <v>110.06863398</v>
      </c>
      <c r="H33" s="304">
        <v>2607.30037447</v>
      </c>
      <c r="I33" s="304">
        <v>544.28731678999998</v>
      </c>
      <c r="J33" s="304">
        <v>1276.09117833</v>
      </c>
      <c r="K33" s="304">
        <v>248.67038944000001</v>
      </c>
      <c r="L33" s="304">
        <v>94.368690990000005</v>
      </c>
      <c r="M33" s="304">
        <v>823.62619415999995</v>
      </c>
      <c r="N33" s="304">
        <v>569.36299745999997</v>
      </c>
      <c r="O33" s="304">
        <v>12466.49208693</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6964-7780-4B9F-9366-803DCA0E04BC}">
  <dimension ref="A1:P36"/>
  <sheetViews>
    <sheetView showGridLines="0" workbookViewId="0" xr3:uid="{5840719F-E37D-502E-A466-50387CFAFD4D}">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31.21751338</v>
      </c>
      <c r="D7" s="302">
        <v>0.12911400000000001</v>
      </c>
      <c r="E7" s="302">
        <v>20.284503690000001</v>
      </c>
      <c r="F7" s="302">
        <v>4.22460507</v>
      </c>
      <c r="G7" s="302">
        <v>1.0943620000000001</v>
      </c>
      <c r="H7" s="302">
        <v>231.68265400000001</v>
      </c>
      <c r="I7" s="302">
        <v>77.704927159999997</v>
      </c>
      <c r="J7" s="302">
        <v>168.83224290999999</v>
      </c>
      <c r="K7" s="302">
        <v>32.867085420000002</v>
      </c>
      <c r="L7" s="302">
        <v>4.2300000000000003E-3</v>
      </c>
      <c r="M7" s="302">
        <v>10.057432</v>
      </c>
      <c r="N7" s="302">
        <v>536.52220466999995</v>
      </c>
      <c r="O7" s="302">
        <v>1114.6208743</v>
      </c>
      <c r="P7" s="486"/>
    </row>
    <row r="8" spans="1:16">
      <c r="A8" s="272" t="s">
        <v>265</v>
      </c>
      <c r="B8" s="272" t="s">
        <v>182</v>
      </c>
      <c r="C8" s="303">
        <v>103.15966315999999</v>
      </c>
      <c r="D8" s="303">
        <v>0.66799721999999995</v>
      </c>
      <c r="E8" s="303">
        <v>6.1636980299999999</v>
      </c>
      <c r="F8" s="303">
        <v>69.257797870000005</v>
      </c>
      <c r="G8" s="303">
        <v>3.5537031799999999</v>
      </c>
      <c r="H8" s="303">
        <v>226.58133595000001</v>
      </c>
      <c r="I8" s="303">
        <v>3.66204047</v>
      </c>
      <c r="J8" s="303">
        <v>26.343851919999999</v>
      </c>
      <c r="K8" s="303">
        <v>4.8277397200000003</v>
      </c>
      <c r="L8" s="303">
        <v>0.38629816</v>
      </c>
      <c r="M8" s="303">
        <v>1.57070701</v>
      </c>
      <c r="N8" s="303">
        <v>0.65800491999999999</v>
      </c>
      <c r="O8" s="303">
        <v>446.83283761000001</v>
      </c>
      <c r="P8" s="486"/>
    </row>
    <row r="9" spans="1:16">
      <c r="A9" s="274" t="s">
        <v>266</v>
      </c>
      <c r="B9" s="274" t="s">
        <v>182</v>
      </c>
      <c r="C9" s="302">
        <v>136.62</v>
      </c>
      <c r="D9" s="302">
        <v>30.88</v>
      </c>
      <c r="E9" s="302">
        <v>306.43</v>
      </c>
      <c r="F9" s="302">
        <v>85.14</v>
      </c>
      <c r="G9" s="302">
        <v>22.09</v>
      </c>
      <c r="H9" s="302">
        <v>188.01</v>
      </c>
      <c r="I9" s="302">
        <v>60.99</v>
      </c>
      <c r="J9" s="302">
        <v>53.72</v>
      </c>
      <c r="K9" s="302">
        <v>17.350000000000001</v>
      </c>
      <c r="L9" s="302">
        <v>0</v>
      </c>
      <c r="M9" s="302">
        <v>0</v>
      </c>
      <c r="N9" s="302">
        <v>142.65</v>
      </c>
      <c r="O9" s="302">
        <v>1043.8800000000001</v>
      </c>
      <c r="P9" s="486"/>
    </row>
    <row r="10" spans="1:16">
      <c r="A10" s="272" t="s">
        <v>296</v>
      </c>
      <c r="B10" s="272" t="s">
        <v>182</v>
      </c>
      <c r="C10" s="303">
        <v>288.62645187999999</v>
      </c>
      <c r="D10" s="303">
        <v>3.0426162699999999</v>
      </c>
      <c r="E10" s="303">
        <v>121.51032943</v>
      </c>
      <c r="F10" s="303">
        <v>94.512361670000004</v>
      </c>
      <c r="G10" s="303">
        <v>25.80248928</v>
      </c>
      <c r="H10" s="303">
        <v>618.86391285000002</v>
      </c>
      <c r="I10" s="303">
        <v>29.013340920000001</v>
      </c>
      <c r="J10" s="303">
        <v>118.18431807</v>
      </c>
      <c r="K10" s="303">
        <v>55.82121282</v>
      </c>
      <c r="L10" s="303">
        <v>1.63392753</v>
      </c>
      <c r="M10" s="303">
        <v>12.662962650000001</v>
      </c>
      <c r="N10" s="303">
        <v>10.746360989999999</v>
      </c>
      <c r="O10" s="303">
        <v>1380.4202843600001</v>
      </c>
      <c r="P10" s="486"/>
    </row>
    <row r="11" spans="1:16">
      <c r="A11" s="274" t="s">
        <v>297</v>
      </c>
      <c r="B11" s="274" t="s">
        <v>182</v>
      </c>
      <c r="C11" s="302">
        <v>67.611354149999997</v>
      </c>
      <c r="D11" s="302">
        <v>1.6796966</v>
      </c>
      <c r="E11" s="302">
        <v>29.69432849</v>
      </c>
      <c r="F11" s="302">
        <v>4.7223686200000001</v>
      </c>
      <c r="G11" s="302">
        <v>1.7299504000000001</v>
      </c>
      <c r="H11" s="302">
        <v>0.71499902000000004</v>
      </c>
      <c r="I11" s="302">
        <v>2.2126241200000001</v>
      </c>
      <c r="J11" s="302">
        <v>27.732634109999999</v>
      </c>
      <c r="K11" s="302">
        <v>49.784138239999997</v>
      </c>
      <c r="L11" s="302">
        <v>1.7744139999999999E-2</v>
      </c>
      <c r="M11" s="302">
        <v>1.29842564</v>
      </c>
      <c r="N11" s="302">
        <v>0.88296684999999997</v>
      </c>
      <c r="O11" s="302">
        <v>188.08123037999999</v>
      </c>
      <c r="P11" s="486"/>
    </row>
    <row r="12" spans="1:16">
      <c r="A12" s="272" t="s">
        <v>298</v>
      </c>
      <c r="B12" s="272" t="s">
        <v>182</v>
      </c>
      <c r="C12" s="303">
        <v>99.216966339999999</v>
      </c>
      <c r="D12" s="303">
        <v>2.8138901600000001</v>
      </c>
      <c r="E12" s="303">
        <v>146.39923257000001</v>
      </c>
      <c r="F12" s="303">
        <v>29.183096429999999</v>
      </c>
      <c r="G12" s="303">
        <v>1.85761468</v>
      </c>
      <c r="H12" s="303">
        <v>6.7177900900000003</v>
      </c>
      <c r="I12" s="303">
        <v>7.4539208700000001</v>
      </c>
      <c r="J12" s="303">
        <v>52.12031339</v>
      </c>
      <c r="K12" s="303">
        <v>15.673383749999999</v>
      </c>
      <c r="L12" s="303">
        <v>2.2475769999999999E-2</v>
      </c>
      <c r="M12" s="303">
        <v>3.0339020699999999</v>
      </c>
      <c r="N12" s="303">
        <v>3.7097074999999999</v>
      </c>
      <c r="O12" s="303">
        <v>368.20229361999998</v>
      </c>
      <c r="P12" s="486"/>
    </row>
    <row r="13" spans="1:16">
      <c r="A13" s="274" t="s">
        <v>299</v>
      </c>
      <c r="B13" s="274" t="s">
        <v>182</v>
      </c>
      <c r="C13" s="302">
        <v>4.7207672000000001</v>
      </c>
      <c r="D13" s="302">
        <v>0</v>
      </c>
      <c r="E13" s="302">
        <v>41.90573045</v>
      </c>
      <c r="F13" s="302">
        <v>0.22504966000000001</v>
      </c>
      <c r="G13" s="302">
        <v>0</v>
      </c>
      <c r="H13" s="302">
        <v>1.8238999999999998E-2</v>
      </c>
      <c r="I13" s="302">
        <v>3.5930539999999997E-2</v>
      </c>
      <c r="J13" s="302">
        <v>10.229768849999999</v>
      </c>
      <c r="K13" s="302">
        <v>7.6925999999999994E-2</v>
      </c>
      <c r="L13" s="302">
        <v>0</v>
      </c>
      <c r="M13" s="302">
        <v>0</v>
      </c>
      <c r="N13" s="302">
        <v>0</v>
      </c>
      <c r="O13" s="302">
        <v>57.212411699999997</v>
      </c>
      <c r="P13" s="486"/>
    </row>
    <row r="14" spans="1:16">
      <c r="A14" s="272" t="s">
        <v>300</v>
      </c>
      <c r="B14" s="272" t="s">
        <v>182</v>
      </c>
      <c r="C14" s="303">
        <v>65.441193650000002</v>
      </c>
      <c r="D14" s="303">
        <v>1.4234339</v>
      </c>
      <c r="E14" s="303">
        <v>62.529030669999997</v>
      </c>
      <c r="F14" s="303">
        <v>10.673887909999999</v>
      </c>
      <c r="G14" s="303">
        <v>1.69066848</v>
      </c>
      <c r="H14" s="303">
        <v>2.75322384</v>
      </c>
      <c r="I14" s="303">
        <v>0.13566495000000001</v>
      </c>
      <c r="J14" s="303">
        <v>162.46620892999999</v>
      </c>
      <c r="K14" s="303">
        <v>38.543576229999999</v>
      </c>
      <c r="L14" s="303">
        <v>0</v>
      </c>
      <c r="M14" s="303">
        <v>0.19751678</v>
      </c>
      <c r="N14" s="303">
        <v>1.1117275099999999</v>
      </c>
      <c r="O14" s="303">
        <v>346.96613285000001</v>
      </c>
      <c r="P14" s="486"/>
    </row>
    <row r="15" spans="1:16">
      <c r="A15" s="274" t="s">
        <v>301</v>
      </c>
      <c r="B15" s="274" t="s">
        <v>182</v>
      </c>
      <c r="C15" s="302">
        <v>717.19229780000001</v>
      </c>
      <c r="D15" s="302">
        <v>0.17288044999999999</v>
      </c>
      <c r="E15" s="302">
        <v>594.10316186</v>
      </c>
      <c r="F15" s="302">
        <v>6.1525419299999999</v>
      </c>
      <c r="G15" s="302">
        <v>5.8951922699999999</v>
      </c>
      <c r="H15" s="302">
        <v>0.10484385</v>
      </c>
      <c r="I15" s="302">
        <v>0.31673899999999999</v>
      </c>
      <c r="J15" s="302">
        <v>7.9033478700000002</v>
      </c>
      <c r="K15" s="302">
        <v>1.1930036100000001</v>
      </c>
      <c r="L15" s="302">
        <v>0</v>
      </c>
      <c r="M15" s="302">
        <v>0</v>
      </c>
      <c r="N15" s="302">
        <v>0</v>
      </c>
      <c r="O15" s="302">
        <v>1333.0340086399999</v>
      </c>
      <c r="P15" s="486"/>
    </row>
    <row r="16" spans="1:16">
      <c r="A16" s="272" t="s">
        <v>302</v>
      </c>
      <c r="B16" s="272" t="s">
        <v>182</v>
      </c>
      <c r="C16" s="303">
        <v>1951.0539115500001</v>
      </c>
      <c r="D16" s="303">
        <v>12.073787319999999</v>
      </c>
      <c r="E16" s="303">
        <v>249.58972951999999</v>
      </c>
      <c r="F16" s="303">
        <v>213.66323838</v>
      </c>
      <c r="G16" s="303">
        <v>25.828448510000001</v>
      </c>
      <c r="H16" s="303">
        <v>1140.5633299000001</v>
      </c>
      <c r="I16" s="303">
        <v>84.776600720000005</v>
      </c>
      <c r="J16" s="303">
        <v>416.37945071000001</v>
      </c>
      <c r="K16" s="303">
        <v>55.899202010000003</v>
      </c>
      <c r="L16" s="303">
        <v>13.46417186</v>
      </c>
      <c r="M16" s="303">
        <v>85.233572620000004</v>
      </c>
      <c r="N16" s="303">
        <v>449.57251937000001</v>
      </c>
      <c r="O16" s="303">
        <v>4698.0979624700003</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3464.8601191100001</v>
      </c>
      <c r="D18" s="304">
        <v>52.883415919999997</v>
      </c>
      <c r="E18" s="304">
        <v>1578.6097447100001</v>
      </c>
      <c r="F18" s="304">
        <v>517.75494753999999</v>
      </c>
      <c r="G18" s="304">
        <v>89.542428799999996</v>
      </c>
      <c r="H18" s="304">
        <v>2416.0103285</v>
      </c>
      <c r="I18" s="304">
        <v>266.30178875000001</v>
      </c>
      <c r="J18" s="304">
        <v>1043.9121367600001</v>
      </c>
      <c r="K18" s="304">
        <v>272.03626780000002</v>
      </c>
      <c r="L18" s="304">
        <v>15.52884746</v>
      </c>
      <c r="M18" s="304">
        <v>114.05451877</v>
      </c>
      <c r="N18" s="304">
        <v>1145.8534918099999</v>
      </c>
      <c r="O18" s="304">
        <v>10977.348035929999</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1014.16554927</v>
      </c>
      <c r="D22" s="302">
        <v>6.6693048399999997</v>
      </c>
      <c r="E22" s="302">
        <v>341.01660671000002</v>
      </c>
      <c r="F22" s="302">
        <v>117.96343514</v>
      </c>
      <c r="G22" s="302">
        <v>14.548683710000001</v>
      </c>
      <c r="H22" s="302">
        <v>1011.57018863</v>
      </c>
      <c r="I22" s="302">
        <v>250.80347354</v>
      </c>
      <c r="J22" s="302">
        <v>197.77442004</v>
      </c>
      <c r="K22" s="302">
        <v>14.980361930000001</v>
      </c>
      <c r="L22" s="302">
        <v>24.541815769999999</v>
      </c>
      <c r="M22" s="302">
        <v>354.57278441</v>
      </c>
      <c r="N22" s="302">
        <v>18.945942030000001</v>
      </c>
      <c r="O22" s="302">
        <v>3367.5525660200001</v>
      </c>
      <c r="P22" s="486"/>
    </row>
    <row r="23" spans="1:16">
      <c r="A23" s="272" t="s">
        <v>265</v>
      </c>
      <c r="B23" s="272" t="s">
        <v>182</v>
      </c>
      <c r="C23" s="303">
        <v>57.258260870000001</v>
      </c>
      <c r="D23" s="303">
        <v>0.17740404000000001</v>
      </c>
      <c r="E23" s="303">
        <v>65.927230140000006</v>
      </c>
      <c r="F23" s="303">
        <v>10.81703626</v>
      </c>
      <c r="G23" s="303">
        <v>1.2927173000000001</v>
      </c>
      <c r="H23" s="303">
        <v>32.725557029999997</v>
      </c>
      <c r="I23" s="303">
        <v>19.081344189999999</v>
      </c>
      <c r="J23" s="303">
        <v>50.879477270000002</v>
      </c>
      <c r="K23" s="303">
        <v>1.93416839</v>
      </c>
      <c r="L23" s="303">
        <v>0.63252105999999997</v>
      </c>
      <c r="M23" s="303">
        <v>9.1932580000000002</v>
      </c>
      <c r="N23" s="303">
        <v>0.50649794000000004</v>
      </c>
      <c r="O23" s="303">
        <v>250.42547249</v>
      </c>
      <c r="P23" s="486"/>
    </row>
    <row r="24" spans="1:16">
      <c r="A24" s="274" t="s">
        <v>266</v>
      </c>
      <c r="B24" s="274" t="s">
        <v>182</v>
      </c>
      <c r="C24" s="302">
        <v>519.67331947000002</v>
      </c>
      <c r="D24" s="302">
        <v>0.33480103999999999</v>
      </c>
      <c r="E24" s="302">
        <v>4.5680667899999996</v>
      </c>
      <c r="F24" s="302">
        <v>26.657529929999999</v>
      </c>
      <c r="G24" s="302">
        <v>0.82058547000000004</v>
      </c>
      <c r="H24" s="302">
        <v>-2.4427279899999998</v>
      </c>
      <c r="I24" s="302">
        <v>7.486052E-2</v>
      </c>
      <c r="J24" s="302">
        <v>-27.393631190000001</v>
      </c>
      <c r="K24" s="302">
        <v>2.8476183599999998</v>
      </c>
      <c r="L24" s="302">
        <v>3.4139660000000002E-2</v>
      </c>
      <c r="M24" s="302">
        <v>0.54125520000000005</v>
      </c>
      <c r="N24" s="302">
        <v>8.0195420000000003E-2</v>
      </c>
      <c r="O24" s="302">
        <v>525.79601267999999</v>
      </c>
      <c r="P24" s="486"/>
    </row>
    <row r="25" spans="1:16">
      <c r="A25" s="272" t="s">
        <v>296</v>
      </c>
      <c r="B25" s="272" t="s">
        <v>182</v>
      </c>
      <c r="C25" s="303">
        <v>315.06524726999999</v>
      </c>
      <c r="D25" s="303">
        <v>9.0659702800000002</v>
      </c>
      <c r="E25" s="303">
        <v>113.5211193</v>
      </c>
      <c r="F25" s="303">
        <v>131.63022551</v>
      </c>
      <c r="G25" s="303">
        <v>6.5266231799999996</v>
      </c>
      <c r="H25" s="303">
        <v>53.220985310000003</v>
      </c>
      <c r="I25" s="303">
        <v>17.383007719999998</v>
      </c>
      <c r="J25" s="303">
        <v>159.66116529000001</v>
      </c>
      <c r="K25" s="303">
        <v>42.51594154</v>
      </c>
      <c r="L25" s="303">
        <v>0.45194334000000003</v>
      </c>
      <c r="M25" s="303">
        <v>6.5246349099999996</v>
      </c>
      <c r="N25" s="303">
        <v>2.1357909799999999</v>
      </c>
      <c r="O25" s="303">
        <v>857.70265462999998</v>
      </c>
      <c r="P25" s="486"/>
    </row>
    <row r="26" spans="1:16">
      <c r="A26" s="274" t="s">
        <v>297</v>
      </c>
      <c r="B26" s="274" t="s">
        <v>182</v>
      </c>
      <c r="C26" s="302">
        <v>37.156868240000001</v>
      </c>
      <c r="D26" s="302">
        <v>25.57023049</v>
      </c>
      <c r="E26" s="302">
        <v>96.660711419999998</v>
      </c>
      <c r="F26" s="302">
        <v>31.9427694</v>
      </c>
      <c r="G26" s="302">
        <v>0.75458691</v>
      </c>
      <c r="H26" s="302">
        <v>8.6124229999999996E-2</v>
      </c>
      <c r="I26" s="302">
        <v>6.7349511199999998</v>
      </c>
      <c r="J26" s="302">
        <v>57.709056740000001</v>
      </c>
      <c r="K26" s="302">
        <v>20.557776010000001</v>
      </c>
      <c r="L26" s="302">
        <v>0</v>
      </c>
      <c r="M26" s="302">
        <v>0.18109095</v>
      </c>
      <c r="N26" s="302">
        <v>0</v>
      </c>
      <c r="O26" s="302">
        <v>277.35416550999997</v>
      </c>
      <c r="P26" s="486"/>
    </row>
    <row r="27" spans="1:16">
      <c r="A27" s="272" t="s">
        <v>298</v>
      </c>
      <c r="B27" s="272" t="s">
        <v>182</v>
      </c>
      <c r="C27" s="303">
        <v>97.309121390000001</v>
      </c>
      <c r="D27" s="303">
        <v>1.79516217</v>
      </c>
      <c r="E27" s="303">
        <v>159.56676596</v>
      </c>
      <c r="F27" s="303">
        <v>50.53654599</v>
      </c>
      <c r="G27" s="303">
        <v>0.68605943999999996</v>
      </c>
      <c r="H27" s="303">
        <v>0.64550342999999999</v>
      </c>
      <c r="I27" s="303">
        <v>45.315780009999997</v>
      </c>
      <c r="J27" s="303">
        <v>99.771850610000001</v>
      </c>
      <c r="K27" s="303">
        <v>38.92791733</v>
      </c>
      <c r="L27" s="303">
        <v>0.20136058000000001</v>
      </c>
      <c r="M27" s="303">
        <v>13.570025530000001</v>
      </c>
      <c r="N27" s="303">
        <v>3.4492003599999999</v>
      </c>
      <c r="O27" s="303">
        <v>511.77529279999999</v>
      </c>
      <c r="P27" s="486"/>
    </row>
    <row r="28" spans="1:16">
      <c r="A28" s="274" t="s">
        <v>299</v>
      </c>
      <c r="B28" s="274" t="s">
        <v>182</v>
      </c>
      <c r="C28" s="302">
        <v>1.1408613700000001</v>
      </c>
      <c r="D28" s="302">
        <v>0</v>
      </c>
      <c r="E28" s="302">
        <v>0.33640690000000001</v>
      </c>
      <c r="F28" s="302">
        <v>0.63453570999999998</v>
      </c>
      <c r="G28" s="302">
        <v>0</v>
      </c>
      <c r="H28" s="302">
        <v>0</v>
      </c>
      <c r="I28" s="302">
        <v>5.0003499999999999E-2</v>
      </c>
      <c r="J28" s="302">
        <v>5.1677958000000004</v>
      </c>
      <c r="K28" s="302">
        <v>2.6963835600000001</v>
      </c>
      <c r="L28" s="302">
        <v>0</v>
      </c>
      <c r="M28" s="302">
        <v>0.484792</v>
      </c>
      <c r="N28" s="302">
        <v>0</v>
      </c>
      <c r="O28" s="302">
        <v>10.51077884</v>
      </c>
      <c r="P28" s="486"/>
    </row>
    <row r="29" spans="1:16">
      <c r="A29" s="272" t="s">
        <v>300</v>
      </c>
      <c r="B29" s="272" t="s">
        <v>182</v>
      </c>
      <c r="C29" s="303">
        <v>111.51422384</v>
      </c>
      <c r="D29" s="303">
        <v>0.21618248000000001</v>
      </c>
      <c r="E29" s="303">
        <v>37.036254100000001</v>
      </c>
      <c r="F29" s="303">
        <v>9.5218614499999994</v>
      </c>
      <c r="G29" s="303">
        <v>0.16324772000000001</v>
      </c>
      <c r="H29" s="303">
        <v>40.90354292</v>
      </c>
      <c r="I29" s="303">
        <v>5.9312353800000004</v>
      </c>
      <c r="J29" s="303">
        <v>76.183475389999998</v>
      </c>
      <c r="K29" s="303">
        <v>140.15237966999999</v>
      </c>
      <c r="L29" s="303">
        <v>0</v>
      </c>
      <c r="M29" s="303">
        <v>0.56047992000000002</v>
      </c>
      <c r="N29" s="303">
        <v>0</v>
      </c>
      <c r="O29" s="303">
        <v>422.18288287000001</v>
      </c>
      <c r="P29" s="486"/>
    </row>
    <row r="30" spans="1:16">
      <c r="A30" s="274" t="s">
        <v>301</v>
      </c>
      <c r="B30" s="274" t="s">
        <v>182</v>
      </c>
      <c r="C30" s="302">
        <v>850.29854732000001</v>
      </c>
      <c r="D30" s="302">
        <v>0.14344799999999999</v>
      </c>
      <c r="E30" s="302">
        <v>51.725338610000001</v>
      </c>
      <c r="F30" s="302">
        <v>14.953882419999999</v>
      </c>
      <c r="G30" s="302">
        <v>0.59445294999999998</v>
      </c>
      <c r="H30" s="302">
        <v>0</v>
      </c>
      <c r="I30" s="302">
        <v>0.49334074</v>
      </c>
      <c r="J30" s="302">
        <v>18.626244239999998</v>
      </c>
      <c r="K30" s="302">
        <v>53.931836359999998</v>
      </c>
      <c r="L30" s="302">
        <v>0</v>
      </c>
      <c r="M30" s="302">
        <v>0</v>
      </c>
      <c r="N30" s="302">
        <v>1.8000000000000001E-4</v>
      </c>
      <c r="O30" s="302">
        <v>990.76727063999999</v>
      </c>
      <c r="P30" s="486"/>
    </row>
    <row r="31" spans="1:16">
      <c r="A31" s="272" t="s">
        <v>302</v>
      </c>
      <c r="B31" s="272" t="s">
        <v>182</v>
      </c>
      <c r="C31" s="303">
        <v>1082.18169635</v>
      </c>
      <c r="D31" s="303">
        <v>2.8553490899999998</v>
      </c>
      <c r="E31" s="303">
        <v>251.18637419999999</v>
      </c>
      <c r="F31" s="303">
        <v>155.79390056</v>
      </c>
      <c r="G31" s="303">
        <v>28.149939799999999</v>
      </c>
      <c r="H31" s="303">
        <v>1102.7969706700001</v>
      </c>
      <c r="I31" s="303">
        <v>87.305068759999997</v>
      </c>
      <c r="J31" s="303">
        <v>630.37045483999998</v>
      </c>
      <c r="K31" s="303">
        <v>51.790317279999996</v>
      </c>
      <c r="L31" s="303">
        <v>13.58352088</v>
      </c>
      <c r="M31" s="303">
        <v>93.591239810000005</v>
      </c>
      <c r="N31" s="303">
        <v>432.89217909000001</v>
      </c>
      <c r="O31" s="303">
        <v>3932.4970113300001</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4085.7636953900001</v>
      </c>
      <c r="D33" s="304">
        <v>46.82785243</v>
      </c>
      <c r="E33" s="304">
        <v>1121.5448741299999</v>
      </c>
      <c r="F33" s="304">
        <v>550.45172236999997</v>
      </c>
      <c r="G33" s="304">
        <v>53.536896480000003</v>
      </c>
      <c r="H33" s="304">
        <v>2239.5061442299998</v>
      </c>
      <c r="I33" s="304">
        <v>433.17306547999999</v>
      </c>
      <c r="J33" s="304">
        <v>1268.7503090299999</v>
      </c>
      <c r="K33" s="304">
        <v>370.33470043</v>
      </c>
      <c r="L33" s="304">
        <v>39.445301290000003</v>
      </c>
      <c r="M33" s="304">
        <v>479.21956073000001</v>
      </c>
      <c r="N33" s="304">
        <v>458.00998582</v>
      </c>
      <c r="O33" s="304">
        <v>11146.56410781</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21AF-E31A-46B4-BB47-D72581423D60}">
  <dimension ref="A1:P36"/>
  <sheetViews>
    <sheetView showGridLines="0" workbookViewId="0" xr3:uid="{F3CF2975-B07A-54EF-9836-2AF1C1D5C6A6}">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17.341825199999999</v>
      </c>
      <c r="D7" s="302">
        <v>3.2555000000000001E-2</v>
      </c>
      <c r="E7" s="302">
        <v>17.907847919999998</v>
      </c>
      <c r="F7" s="302">
        <v>2.70997618</v>
      </c>
      <c r="G7" s="302">
        <v>0.46909099999999998</v>
      </c>
      <c r="H7" s="302">
        <v>193.96296744</v>
      </c>
      <c r="I7" s="302">
        <v>90.790955120000007</v>
      </c>
      <c r="J7" s="302">
        <v>231.74708147000001</v>
      </c>
      <c r="K7" s="302">
        <v>33.020132310000001</v>
      </c>
      <c r="L7" s="302">
        <v>2.7300000000000001E-2</v>
      </c>
      <c r="M7" s="302">
        <v>8.4063210000000002</v>
      </c>
      <c r="N7" s="302">
        <v>531.56721720999997</v>
      </c>
      <c r="O7" s="302">
        <v>1127.9832698499999</v>
      </c>
      <c r="P7" s="486"/>
    </row>
    <row r="8" spans="1:16">
      <c r="A8" s="272" t="s">
        <v>265</v>
      </c>
      <c r="B8" s="272" t="s">
        <v>182</v>
      </c>
      <c r="C8" s="303">
        <v>73.343324629999998</v>
      </c>
      <c r="D8" s="303">
        <v>1.05879525</v>
      </c>
      <c r="E8" s="303">
        <v>5.4953696000000001</v>
      </c>
      <c r="F8" s="303">
        <v>63.695791409999998</v>
      </c>
      <c r="G8" s="303">
        <v>2.2386244899999999</v>
      </c>
      <c r="H8" s="303">
        <v>238.10238537000001</v>
      </c>
      <c r="I8" s="303">
        <v>12.68606885</v>
      </c>
      <c r="J8" s="303">
        <v>33.402929630000003</v>
      </c>
      <c r="K8" s="303">
        <v>5.1836186399999997</v>
      </c>
      <c r="L8" s="303">
        <v>0.21971230999999999</v>
      </c>
      <c r="M8" s="303">
        <v>1.3072918899999999</v>
      </c>
      <c r="N8" s="303">
        <v>0.42774769000000001</v>
      </c>
      <c r="O8" s="303">
        <v>437.16165976000002</v>
      </c>
      <c r="P8" s="486"/>
    </row>
    <row r="9" spans="1:16">
      <c r="A9" s="274" t="s">
        <v>266</v>
      </c>
      <c r="B9" s="274" t="s">
        <v>182</v>
      </c>
      <c r="C9" s="302">
        <v>127</v>
      </c>
      <c r="D9" s="302">
        <v>38.549999999999997</v>
      </c>
      <c r="E9" s="302">
        <v>334.22</v>
      </c>
      <c r="F9" s="302">
        <v>62.91</v>
      </c>
      <c r="G9" s="302">
        <v>46.44</v>
      </c>
      <c r="H9" s="302">
        <v>242.13</v>
      </c>
      <c r="I9" s="302">
        <v>65.45</v>
      </c>
      <c r="J9" s="302">
        <v>39.85</v>
      </c>
      <c r="K9" s="302">
        <v>14.94</v>
      </c>
      <c r="L9" s="302">
        <v>0</v>
      </c>
      <c r="M9" s="302">
        <v>0</v>
      </c>
      <c r="N9" s="302">
        <v>164.64</v>
      </c>
      <c r="O9" s="302">
        <v>1136.1300000000001</v>
      </c>
      <c r="P9" s="486"/>
    </row>
    <row r="10" spans="1:16">
      <c r="A10" s="272" t="s">
        <v>296</v>
      </c>
      <c r="B10" s="272" t="s">
        <v>182</v>
      </c>
      <c r="C10" s="303">
        <v>267.38391121000001</v>
      </c>
      <c r="D10" s="303">
        <v>4.6576673399999997</v>
      </c>
      <c r="E10" s="303">
        <v>133.54647421000001</v>
      </c>
      <c r="F10" s="303">
        <v>120.44962878</v>
      </c>
      <c r="G10" s="303">
        <v>26.892192940000001</v>
      </c>
      <c r="H10" s="303">
        <v>547.43443561000004</v>
      </c>
      <c r="I10" s="303">
        <v>26.00726878</v>
      </c>
      <c r="J10" s="303">
        <v>183.18980307999999</v>
      </c>
      <c r="K10" s="303">
        <v>57.966988180000001</v>
      </c>
      <c r="L10" s="303">
        <v>1.4169870200000001</v>
      </c>
      <c r="M10" s="303">
        <v>12.770556839999999</v>
      </c>
      <c r="N10" s="303">
        <v>6.9858175899999999</v>
      </c>
      <c r="O10" s="303">
        <v>1388.7017315799999</v>
      </c>
      <c r="P10" s="486"/>
    </row>
    <row r="11" spans="1:16">
      <c r="A11" s="274" t="s">
        <v>297</v>
      </c>
      <c r="B11" s="274" t="s">
        <v>182</v>
      </c>
      <c r="C11" s="302">
        <v>85.170712530000003</v>
      </c>
      <c r="D11" s="302">
        <v>0.42494612999999998</v>
      </c>
      <c r="E11" s="302">
        <v>30.043417479999999</v>
      </c>
      <c r="F11" s="302">
        <v>2.6291937000000001</v>
      </c>
      <c r="G11" s="302">
        <v>1.80880599</v>
      </c>
      <c r="H11" s="302">
        <v>0.32080415000000001</v>
      </c>
      <c r="I11" s="302">
        <v>1.4983333599999999</v>
      </c>
      <c r="J11" s="302">
        <v>42.528283539999997</v>
      </c>
      <c r="K11" s="302">
        <v>61.932718620000003</v>
      </c>
      <c r="L11" s="302">
        <v>0</v>
      </c>
      <c r="M11" s="302">
        <v>1.24715087</v>
      </c>
      <c r="N11" s="302">
        <v>0.32225846000000002</v>
      </c>
      <c r="O11" s="302">
        <v>227.92662483000001</v>
      </c>
      <c r="P11" s="486"/>
    </row>
    <row r="12" spans="1:16">
      <c r="A12" s="272" t="s">
        <v>298</v>
      </c>
      <c r="B12" s="272" t="s">
        <v>182</v>
      </c>
      <c r="C12" s="303">
        <v>101.86285746</v>
      </c>
      <c r="D12" s="303">
        <v>3.14450165</v>
      </c>
      <c r="E12" s="303">
        <v>140.21297487000001</v>
      </c>
      <c r="F12" s="303">
        <v>21.91784114</v>
      </c>
      <c r="G12" s="303">
        <v>5.7633959600000004</v>
      </c>
      <c r="H12" s="303">
        <v>0.66840801000000005</v>
      </c>
      <c r="I12" s="303">
        <v>4.4731139400000002</v>
      </c>
      <c r="J12" s="303">
        <v>68.248001720000005</v>
      </c>
      <c r="K12" s="303">
        <v>18.435394989999999</v>
      </c>
      <c r="L12" s="303">
        <v>8.2927730000000005E-2</v>
      </c>
      <c r="M12" s="303">
        <v>2.8989462000000001</v>
      </c>
      <c r="N12" s="303">
        <v>3.1900187299999998</v>
      </c>
      <c r="O12" s="303">
        <v>370.8983824</v>
      </c>
      <c r="P12" s="486"/>
    </row>
    <row r="13" spans="1:16">
      <c r="A13" s="274" t="s">
        <v>299</v>
      </c>
      <c r="B13" s="274" t="s">
        <v>182</v>
      </c>
      <c r="C13" s="302">
        <v>3.0797560000000002E-2</v>
      </c>
      <c r="D13" s="302">
        <v>0</v>
      </c>
      <c r="E13" s="302">
        <v>15.54872408</v>
      </c>
      <c r="F13" s="302">
        <v>0.63252516999999997</v>
      </c>
      <c r="G13" s="302">
        <v>0</v>
      </c>
      <c r="H13" s="302">
        <v>0</v>
      </c>
      <c r="I13" s="302">
        <v>0</v>
      </c>
      <c r="J13" s="302">
        <v>4.5040257700000002</v>
      </c>
      <c r="K13" s="302">
        <v>3.368753E-2</v>
      </c>
      <c r="L13" s="302">
        <v>0</v>
      </c>
      <c r="M13" s="302">
        <v>0</v>
      </c>
      <c r="N13" s="302">
        <v>0</v>
      </c>
      <c r="O13" s="302">
        <v>20.74976011</v>
      </c>
      <c r="P13" s="486"/>
    </row>
    <row r="14" spans="1:16">
      <c r="A14" s="272" t="s">
        <v>300</v>
      </c>
      <c r="B14" s="272" t="s">
        <v>182</v>
      </c>
      <c r="C14" s="303">
        <v>266.58833176000002</v>
      </c>
      <c r="D14" s="303">
        <v>0.86504033999999996</v>
      </c>
      <c r="E14" s="303">
        <v>45.016974740000002</v>
      </c>
      <c r="F14" s="303">
        <v>16.67525324</v>
      </c>
      <c r="G14" s="303">
        <v>1.2593898400000001</v>
      </c>
      <c r="H14" s="303">
        <v>6.5592302099999999</v>
      </c>
      <c r="I14" s="303">
        <v>1.64649175</v>
      </c>
      <c r="J14" s="303">
        <v>140.43563839999999</v>
      </c>
      <c r="K14" s="303">
        <v>40.155066619999999</v>
      </c>
      <c r="L14" s="303">
        <v>0</v>
      </c>
      <c r="M14" s="303">
        <v>0.60673149999999998</v>
      </c>
      <c r="N14" s="303">
        <v>2.7252831199999998</v>
      </c>
      <c r="O14" s="303">
        <v>522.53343152000002</v>
      </c>
      <c r="P14" s="486"/>
    </row>
    <row r="15" spans="1:16">
      <c r="A15" s="274" t="s">
        <v>301</v>
      </c>
      <c r="B15" s="274" t="s">
        <v>182</v>
      </c>
      <c r="C15" s="302">
        <v>237.00110821000001</v>
      </c>
      <c r="D15" s="302">
        <v>1.9479055199999999</v>
      </c>
      <c r="E15" s="302">
        <v>688.84417569000004</v>
      </c>
      <c r="F15" s="302">
        <v>2.1458993400000002</v>
      </c>
      <c r="G15" s="302">
        <v>2.4386000000000001</v>
      </c>
      <c r="H15" s="302">
        <v>0</v>
      </c>
      <c r="I15" s="302">
        <v>0</v>
      </c>
      <c r="J15" s="302">
        <v>16.032718689999999</v>
      </c>
      <c r="K15" s="302">
        <v>0.65058866999999998</v>
      </c>
      <c r="L15" s="302">
        <v>0</v>
      </c>
      <c r="M15" s="302">
        <v>4.6212999999999997E-2</v>
      </c>
      <c r="N15" s="302">
        <v>0</v>
      </c>
      <c r="O15" s="302">
        <v>949.10720911999999</v>
      </c>
      <c r="P15" s="486"/>
    </row>
    <row r="16" spans="1:16">
      <c r="A16" s="272" t="s">
        <v>302</v>
      </c>
      <c r="B16" s="272" t="s">
        <v>182</v>
      </c>
      <c r="C16" s="303">
        <v>1408.3879625500001</v>
      </c>
      <c r="D16" s="303">
        <v>11.924006090000001</v>
      </c>
      <c r="E16" s="303">
        <v>305.37346671</v>
      </c>
      <c r="F16" s="303">
        <v>276.79336746000001</v>
      </c>
      <c r="G16" s="303">
        <v>17.640013969999998</v>
      </c>
      <c r="H16" s="303">
        <v>1246.7357575399999</v>
      </c>
      <c r="I16" s="303">
        <v>75.669116500000001</v>
      </c>
      <c r="J16" s="303">
        <v>332.83180271999998</v>
      </c>
      <c r="K16" s="303">
        <v>71.848086640000005</v>
      </c>
      <c r="L16" s="303">
        <v>14.056701500000001</v>
      </c>
      <c r="M16" s="303">
        <v>83.053843360000002</v>
      </c>
      <c r="N16" s="303">
        <v>530.80371481999998</v>
      </c>
      <c r="O16" s="303">
        <v>4375.1178398599995</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2584.1108311100002</v>
      </c>
      <c r="D18" s="304">
        <v>62.605417320000001</v>
      </c>
      <c r="E18" s="304">
        <v>1716.2094253</v>
      </c>
      <c r="F18" s="304">
        <v>570.55947642000001</v>
      </c>
      <c r="G18" s="304">
        <v>104.95011418999999</v>
      </c>
      <c r="H18" s="304">
        <v>2475.9139883299999</v>
      </c>
      <c r="I18" s="304">
        <v>278.22134829999999</v>
      </c>
      <c r="J18" s="304">
        <v>1092.7702850200001</v>
      </c>
      <c r="K18" s="304">
        <v>304.16628220000001</v>
      </c>
      <c r="L18" s="304">
        <v>15.80362856</v>
      </c>
      <c r="M18" s="304">
        <v>110.33705466000001</v>
      </c>
      <c r="N18" s="304">
        <v>1240.66205762</v>
      </c>
      <c r="O18" s="304">
        <v>10556.30990903</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926.05101924999997</v>
      </c>
      <c r="D22" s="302">
        <v>7.3437105000000003</v>
      </c>
      <c r="E22" s="302">
        <v>374.61035020999998</v>
      </c>
      <c r="F22" s="302">
        <v>180.92036275000001</v>
      </c>
      <c r="G22" s="302">
        <v>11.548754949999999</v>
      </c>
      <c r="H22" s="302">
        <v>942.77242229000001</v>
      </c>
      <c r="I22" s="302">
        <v>260.51032029999999</v>
      </c>
      <c r="J22" s="302">
        <v>163.32825023000001</v>
      </c>
      <c r="K22" s="302">
        <v>14.72585971</v>
      </c>
      <c r="L22" s="302">
        <v>17.902553350000002</v>
      </c>
      <c r="M22" s="302">
        <v>317.96513892000002</v>
      </c>
      <c r="N22" s="302">
        <v>15.30481485</v>
      </c>
      <c r="O22" s="302">
        <v>3232.9835573099999</v>
      </c>
      <c r="P22" s="486"/>
    </row>
    <row r="23" spans="1:16">
      <c r="A23" s="272" t="s">
        <v>265</v>
      </c>
      <c r="B23" s="272" t="s">
        <v>182</v>
      </c>
      <c r="C23" s="303">
        <v>54.550233769999998</v>
      </c>
      <c r="D23" s="303">
        <v>0.37599195000000002</v>
      </c>
      <c r="E23" s="303">
        <v>65.316486150000003</v>
      </c>
      <c r="F23" s="303">
        <v>14.4213217</v>
      </c>
      <c r="G23" s="303">
        <v>0.58507496999999997</v>
      </c>
      <c r="H23" s="303">
        <v>24.764346100000001</v>
      </c>
      <c r="I23" s="303">
        <v>19.248109100000001</v>
      </c>
      <c r="J23" s="303">
        <v>51.309728399999997</v>
      </c>
      <c r="K23" s="303">
        <v>4.4222184999999996</v>
      </c>
      <c r="L23" s="303">
        <v>0.46140617</v>
      </c>
      <c r="M23" s="303">
        <v>8.1949797499999999</v>
      </c>
      <c r="N23" s="303">
        <v>0.48691422000000001</v>
      </c>
      <c r="O23" s="303">
        <v>244.13681077999999</v>
      </c>
      <c r="P23" s="486"/>
    </row>
    <row r="24" spans="1:16">
      <c r="A24" s="274" t="s">
        <v>266</v>
      </c>
      <c r="B24" s="274" t="s">
        <v>182</v>
      </c>
      <c r="C24" s="302">
        <v>536.81330625999999</v>
      </c>
      <c r="D24" s="302">
        <v>0.25468382000000001</v>
      </c>
      <c r="E24" s="302">
        <v>5.2249791300000004</v>
      </c>
      <c r="F24" s="302">
        <v>28.0158454</v>
      </c>
      <c r="G24" s="302">
        <v>-0.38074263000000003</v>
      </c>
      <c r="H24" s="302">
        <v>-1.23670967</v>
      </c>
      <c r="I24" s="302">
        <v>9.1735780000000003E-2</v>
      </c>
      <c r="J24" s="302">
        <v>-23.35230966</v>
      </c>
      <c r="K24" s="302">
        <v>3.7159254800000001</v>
      </c>
      <c r="L24" s="302">
        <v>6.8923390000000001E-2</v>
      </c>
      <c r="M24" s="302">
        <v>-2.1513270000000001E-2</v>
      </c>
      <c r="N24" s="302">
        <v>8.3408899999999994E-2</v>
      </c>
      <c r="O24" s="302">
        <v>549.27753293000001</v>
      </c>
      <c r="P24" s="486"/>
    </row>
    <row r="25" spans="1:16">
      <c r="A25" s="272" t="s">
        <v>296</v>
      </c>
      <c r="B25" s="272" t="s">
        <v>182</v>
      </c>
      <c r="C25" s="303">
        <v>235.89729033</v>
      </c>
      <c r="D25" s="303">
        <v>6.6343438600000004</v>
      </c>
      <c r="E25" s="303">
        <v>100.32228929999999</v>
      </c>
      <c r="F25" s="303">
        <v>162.38711461</v>
      </c>
      <c r="G25" s="303">
        <v>4.7844084999999996</v>
      </c>
      <c r="H25" s="303">
        <v>62.42820931</v>
      </c>
      <c r="I25" s="303">
        <v>17.122150390000002</v>
      </c>
      <c r="J25" s="303">
        <v>168.94847025999999</v>
      </c>
      <c r="K25" s="303">
        <v>26.931221300000001</v>
      </c>
      <c r="L25" s="303">
        <v>0.23425873999999999</v>
      </c>
      <c r="M25" s="303">
        <v>8.2265788400000002</v>
      </c>
      <c r="N25" s="303">
        <v>22.399205970000001</v>
      </c>
      <c r="O25" s="303">
        <v>816.31554141000004</v>
      </c>
      <c r="P25" s="486"/>
    </row>
    <row r="26" spans="1:16">
      <c r="A26" s="274" t="s">
        <v>297</v>
      </c>
      <c r="B26" s="274" t="s">
        <v>182</v>
      </c>
      <c r="C26" s="302">
        <v>18.864536439999998</v>
      </c>
      <c r="D26" s="302">
        <v>10.04034399</v>
      </c>
      <c r="E26" s="302">
        <v>111.29289043999999</v>
      </c>
      <c r="F26" s="302">
        <v>27.387459270000001</v>
      </c>
      <c r="G26" s="302">
        <v>1.8622259999999999</v>
      </c>
      <c r="H26" s="302">
        <v>0.51444025999999998</v>
      </c>
      <c r="I26" s="302">
        <v>14.56419359</v>
      </c>
      <c r="J26" s="302">
        <v>75.431500639999996</v>
      </c>
      <c r="K26" s="302">
        <v>14.42460483</v>
      </c>
      <c r="L26" s="302">
        <v>0</v>
      </c>
      <c r="M26" s="302">
        <v>0.33611940000000001</v>
      </c>
      <c r="N26" s="302">
        <v>0</v>
      </c>
      <c r="O26" s="302">
        <v>274.71831486000002</v>
      </c>
      <c r="P26" s="486"/>
    </row>
    <row r="27" spans="1:16">
      <c r="A27" s="272" t="s">
        <v>298</v>
      </c>
      <c r="B27" s="272" t="s">
        <v>182</v>
      </c>
      <c r="C27" s="303">
        <v>88.187902289999997</v>
      </c>
      <c r="D27" s="303">
        <v>1.81381456</v>
      </c>
      <c r="E27" s="303">
        <v>160.28428783000001</v>
      </c>
      <c r="F27" s="303">
        <v>39.676352260000002</v>
      </c>
      <c r="G27" s="303">
        <v>0.79617369999999998</v>
      </c>
      <c r="H27" s="303">
        <v>0.1999794</v>
      </c>
      <c r="I27" s="303">
        <v>41.52812316</v>
      </c>
      <c r="J27" s="303">
        <v>96.103986829999997</v>
      </c>
      <c r="K27" s="303">
        <v>35.34193209</v>
      </c>
      <c r="L27" s="303">
        <v>0.22735499000000001</v>
      </c>
      <c r="M27" s="303">
        <v>9.7619883999999999</v>
      </c>
      <c r="N27" s="303">
        <v>2.9022446</v>
      </c>
      <c r="O27" s="303">
        <v>476.82414010999997</v>
      </c>
      <c r="P27" s="486"/>
    </row>
    <row r="28" spans="1:16">
      <c r="A28" s="274" t="s">
        <v>299</v>
      </c>
      <c r="B28" s="274" t="s">
        <v>182</v>
      </c>
      <c r="C28" s="302">
        <v>2.3798445899999998</v>
      </c>
      <c r="D28" s="302">
        <v>0</v>
      </c>
      <c r="E28" s="302">
        <v>0.31475545999999999</v>
      </c>
      <c r="F28" s="302">
        <v>0.61705299999999996</v>
      </c>
      <c r="G28" s="302">
        <v>0</v>
      </c>
      <c r="H28" s="302">
        <v>0</v>
      </c>
      <c r="I28" s="302">
        <v>0</v>
      </c>
      <c r="J28" s="302">
        <v>1.41888445</v>
      </c>
      <c r="K28" s="302">
        <v>0</v>
      </c>
      <c r="L28" s="302">
        <v>0</v>
      </c>
      <c r="M28" s="302">
        <v>0</v>
      </c>
      <c r="N28" s="302">
        <v>0</v>
      </c>
      <c r="O28" s="302">
        <v>4.7305374999999996</v>
      </c>
      <c r="P28" s="486"/>
    </row>
    <row r="29" spans="1:16">
      <c r="A29" s="272" t="s">
        <v>300</v>
      </c>
      <c r="B29" s="272" t="s">
        <v>182</v>
      </c>
      <c r="C29" s="303">
        <v>63.411340719999998</v>
      </c>
      <c r="D29" s="303">
        <v>0.27575449000000002</v>
      </c>
      <c r="E29" s="303">
        <v>36.903791579999996</v>
      </c>
      <c r="F29" s="303">
        <v>15.36588195</v>
      </c>
      <c r="G29" s="303">
        <v>0.60067565999999994</v>
      </c>
      <c r="H29" s="303">
        <v>3.93728283</v>
      </c>
      <c r="I29" s="303">
        <v>3.3861399699999999</v>
      </c>
      <c r="J29" s="303">
        <v>105.32717655</v>
      </c>
      <c r="K29" s="303">
        <v>101.89845833</v>
      </c>
      <c r="L29" s="303">
        <v>0</v>
      </c>
      <c r="M29" s="303">
        <v>0.11544848000000001</v>
      </c>
      <c r="N29" s="303">
        <v>0.45036327999999998</v>
      </c>
      <c r="O29" s="303">
        <v>331.67231384000002</v>
      </c>
      <c r="P29" s="486"/>
    </row>
    <row r="30" spans="1:16">
      <c r="A30" s="274" t="s">
        <v>301</v>
      </c>
      <c r="B30" s="274" t="s">
        <v>182</v>
      </c>
      <c r="C30" s="302">
        <v>200.80708179000001</v>
      </c>
      <c r="D30" s="302">
        <v>2.10032</v>
      </c>
      <c r="E30" s="302">
        <v>60.610976010000002</v>
      </c>
      <c r="F30" s="302">
        <v>1.0259065999999999</v>
      </c>
      <c r="G30" s="302">
        <v>0.28675200000000001</v>
      </c>
      <c r="H30" s="302">
        <v>0</v>
      </c>
      <c r="I30" s="302">
        <v>1.8381999999999999E-2</v>
      </c>
      <c r="J30" s="302">
        <v>25.334674960000001</v>
      </c>
      <c r="K30" s="302">
        <v>49.506189380000002</v>
      </c>
      <c r="L30" s="302">
        <v>0</v>
      </c>
      <c r="M30" s="302">
        <v>0</v>
      </c>
      <c r="N30" s="302">
        <v>0</v>
      </c>
      <c r="O30" s="302">
        <v>339.69028273999999</v>
      </c>
      <c r="P30" s="486"/>
    </row>
    <row r="31" spans="1:16">
      <c r="A31" s="272" t="s">
        <v>302</v>
      </c>
      <c r="B31" s="272" t="s">
        <v>182</v>
      </c>
      <c r="C31" s="303">
        <v>1055.3793600900001</v>
      </c>
      <c r="D31" s="303">
        <v>8.7818001700000003</v>
      </c>
      <c r="E31" s="303">
        <v>269.86339148000002</v>
      </c>
      <c r="F31" s="303">
        <v>200.01171772999999</v>
      </c>
      <c r="G31" s="303">
        <v>15.41518475</v>
      </c>
      <c r="H31" s="303">
        <v>1149.12091364</v>
      </c>
      <c r="I31" s="303">
        <v>72.505084969999999</v>
      </c>
      <c r="J31" s="303">
        <v>590.35237236</v>
      </c>
      <c r="K31" s="303">
        <v>73.092654679999995</v>
      </c>
      <c r="L31" s="303">
        <v>14.147764329999999</v>
      </c>
      <c r="M31" s="303">
        <v>79.599428689999996</v>
      </c>
      <c r="N31" s="303">
        <v>516.08202123000001</v>
      </c>
      <c r="O31" s="303">
        <v>4044.35169412</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3182.3419155299998</v>
      </c>
      <c r="D33" s="304">
        <v>37.620763340000003</v>
      </c>
      <c r="E33" s="304">
        <v>1184.7441975900001</v>
      </c>
      <c r="F33" s="304">
        <v>669.82901527000001</v>
      </c>
      <c r="G33" s="304">
        <v>35.4985079</v>
      </c>
      <c r="H33" s="304">
        <v>2182.5008841600002</v>
      </c>
      <c r="I33" s="304">
        <v>428.97423925999999</v>
      </c>
      <c r="J33" s="304">
        <v>1254.2027350200001</v>
      </c>
      <c r="K33" s="304">
        <v>324.05906429999999</v>
      </c>
      <c r="L33" s="304">
        <v>33.042260970000001</v>
      </c>
      <c r="M33" s="304">
        <v>424.17816921000002</v>
      </c>
      <c r="N33" s="304">
        <v>557.70897305000005</v>
      </c>
      <c r="O33" s="304">
        <v>10314.7007256</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54C1-8B07-4907-B79D-3EFA34BB0E34}">
  <dimension ref="A1:P36"/>
  <sheetViews>
    <sheetView showGridLines="0" workbookViewId="0" xr3:uid="{D480889B-F5EB-5F86-8D80-37B72546D62C}">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19.737209709999998</v>
      </c>
      <c r="D7" s="302">
        <v>0.20238999999999999</v>
      </c>
      <c r="E7" s="302">
        <v>26.13174914</v>
      </c>
      <c r="F7" s="302">
        <v>2.00653989</v>
      </c>
      <c r="G7" s="302">
        <v>0.261349</v>
      </c>
      <c r="H7" s="302">
        <v>33.25276942</v>
      </c>
      <c r="I7" s="302">
        <v>74.160057140000006</v>
      </c>
      <c r="J7" s="302">
        <v>193.01533878000001</v>
      </c>
      <c r="K7" s="302">
        <v>31.119752630000001</v>
      </c>
      <c r="L7" s="302">
        <v>2.6200000000000001E-2</v>
      </c>
      <c r="M7" s="302">
        <v>3.0785580000000001</v>
      </c>
      <c r="N7" s="302">
        <v>346.86134253</v>
      </c>
      <c r="O7" s="302">
        <v>729.85325623999995</v>
      </c>
      <c r="P7" s="486"/>
    </row>
    <row r="8" spans="1:16">
      <c r="A8" s="272" t="s">
        <v>265</v>
      </c>
      <c r="B8" s="272" t="s">
        <v>182</v>
      </c>
      <c r="C8" s="303">
        <v>102.61686188</v>
      </c>
      <c r="D8" s="303">
        <v>1.2647538599999999</v>
      </c>
      <c r="E8" s="303">
        <v>8.5203776399999995</v>
      </c>
      <c r="F8" s="303">
        <v>43.577857729999998</v>
      </c>
      <c r="G8" s="303">
        <v>3.9219132700000001</v>
      </c>
      <c r="H8" s="303">
        <v>83.790276739999996</v>
      </c>
      <c r="I8" s="303">
        <v>7.2528357000000003</v>
      </c>
      <c r="J8" s="303">
        <v>35.802587989999999</v>
      </c>
      <c r="K8" s="303">
        <v>5.2267267500000001</v>
      </c>
      <c r="L8" s="303">
        <v>0.33265978000000002</v>
      </c>
      <c r="M8" s="303">
        <v>1.8225287299999999</v>
      </c>
      <c r="N8" s="303">
        <v>0.30322384000000002</v>
      </c>
      <c r="O8" s="303">
        <v>294.43260391000001</v>
      </c>
      <c r="P8" s="486"/>
    </row>
    <row r="9" spans="1:16">
      <c r="A9" s="274" t="s">
        <v>266</v>
      </c>
      <c r="B9" s="274" t="s">
        <v>182</v>
      </c>
      <c r="C9" s="302">
        <v>138.63999999999999</v>
      </c>
      <c r="D9" s="302">
        <v>53.26</v>
      </c>
      <c r="E9" s="302">
        <v>350.13</v>
      </c>
      <c r="F9" s="302">
        <v>95.89</v>
      </c>
      <c r="G9" s="302">
        <v>21.3</v>
      </c>
      <c r="H9" s="302">
        <v>184.46</v>
      </c>
      <c r="I9" s="302">
        <v>64.14</v>
      </c>
      <c r="J9" s="302">
        <v>52.26</v>
      </c>
      <c r="K9" s="302">
        <v>13.61</v>
      </c>
      <c r="L9" s="302">
        <v>0</v>
      </c>
      <c r="M9" s="302">
        <v>0</v>
      </c>
      <c r="N9" s="302">
        <v>113.61</v>
      </c>
      <c r="O9" s="302">
        <v>1087.3</v>
      </c>
      <c r="P9" s="486"/>
    </row>
    <row r="10" spans="1:16">
      <c r="A10" s="272" t="s">
        <v>296</v>
      </c>
      <c r="B10" s="272" t="s">
        <v>182</v>
      </c>
      <c r="C10" s="303">
        <v>269.88907825000001</v>
      </c>
      <c r="D10" s="303">
        <v>4.3033219599999999</v>
      </c>
      <c r="E10" s="303">
        <v>130.1811414</v>
      </c>
      <c r="F10" s="303">
        <v>86.007725480000005</v>
      </c>
      <c r="G10" s="303">
        <v>25.664966870000001</v>
      </c>
      <c r="H10" s="303">
        <v>754.46737179000002</v>
      </c>
      <c r="I10" s="303">
        <v>25.88295999</v>
      </c>
      <c r="J10" s="303">
        <v>184.41862762</v>
      </c>
      <c r="K10" s="303">
        <v>68.990074930000006</v>
      </c>
      <c r="L10" s="303">
        <v>3.3641841700000001</v>
      </c>
      <c r="M10" s="303">
        <v>7.4314629999999999</v>
      </c>
      <c r="N10" s="303">
        <v>7.0218012200000004</v>
      </c>
      <c r="O10" s="303">
        <v>1567.6227166799999</v>
      </c>
      <c r="P10" s="486"/>
    </row>
    <row r="11" spans="1:16">
      <c r="A11" s="274" t="s">
        <v>297</v>
      </c>
      <c r="B11" s="274" t="s">
        <v>182</v>
      </c>
      <c r="C11" s="302">
        <v>129.05575829</v>
      </c>
      <c r="D11" s="302">
        <v>1.1470934500000001</v>
      </c>
      <c r="E11" s="302">
        <v>35.568373080000001</v>
      </c>
      <c r="F11" s="302">
        <v>5.00739409</v>
      </c>
      <c r="G11" s="302">
        <v>2.64891364</v>
      </c>
      <c r="H11" s="302">
        <v>0.35952957000000002</v>
      </c>
      <c r="I11" s="302">
        <v>3.5768558499999998</v>
      </c>
      <c r="J11" s="302">
        <v>37.413689519999998</v>
      </c>
      <c r="K11" s="302">
        <v>51.032240530000003</v>
      </c>
      <c r="L11" s="302">
        <v>0</v>
      </c>
      <c r="M11" s="302">
        <v>1.7369138399999999</v>
      </c>
      <c r="N11" s="302">
        <v>0.51444033</v>
      </c>
      <c r="O11" s="302">
        <v>268.06120219000002</v>
      </c>
      <c r="P11" s="486"/>
    </row>
    <row r="12" spans="1:16">
      <c r="A12" s="272" t="s">
        <v>298</v>
      </c>
      <c r="B12" s="272" t="s">
        <v>182</v>
      </c>
      <c r="C12" s="303">
        <v>118.43500731</v>
      </c>
      <c r="D12" s="303">
        <v>2.5586763600000002</v>
      </c>
      <c r="E12" s="303">
        <v>83.296771039999996</v>
      </c>
      <c r="F12" s="303">
        <v>30.990585939999999</v>
      </c>
      <c r="G12" s="303">
        <v>2.55219811</v>
      </c>
      <c r="H12" s="303">
        <v>0.74733917999999999</v>
      </c>
      <c r="I12" s="303">
        <v>4.7860767600000003</v>
      </c>
      <c r="J12" s="303">
        <v>56.344366809999997</v>
      </c>
      <c r="K12" s="303">
        <v>19.123999229999999</v>
      </c>
      <c r="L12" s="303">
        <v>4.5771699999999998E-2</v>
      </c>
      <c r="M12" s="303">
        <v>2.0817372999999999</v>
      </c>
      <c r="N12" s="303">
        <v>2.3141466799999999</v>
      </c>
      <c r="O12" s="303">
        <v>323.27667642</v>
      </c>
      <c r="P12" s="486"/>
    </row>
    <row r="13" spans="1:16">
      <c r="A13" s="274" t="s">
        <v>299</v>
      </c>
      <c r="B13" s="274" t="s">
        <v>182</v>
      </c>
      <c r="C13" s="302">
        <v>0.12441488000000001</v>
      </c>
      <c r="D13" s="302">
        <v>0</v>
      </c>
      <c r="E13" s="302">
        <v>0.84154326999999995</v>
      </c>
      <c r="F13" s="302">
        <v>0</v>
      </c>
      <c r="G13" s="302">
        <v>0</v>
      </c>
      <c r="H13" s="302">
        <v>4.6260469999999998E-2</v>
      </c>
      <c r="I13" s="302">
        <v>0</v>
      </c>
      <c r="J13" s="302">
        <v>2.2744189399999999</v>
      </c>
      <c r="K13" s="302">
        <v>0</v>
      </c>
      <c r="L13" s="302">
        <v>0</v>
      </c>
      <c r="M13" s="302">
        <v>0</v>
      </c>
      <c r="N13" s="302">
        <v>0</v>
      </c>
      <c r="O13" s="302">
        <v>3.28663756</v>
      </c>
      <c r="P13" s="486"/>
    </row>
    <row r="14" spans="1:16">
      <c r="A14" s="272" t="s">
        <v>300</v>
      </c>
      <c r="B14" s="272" t="s">
        <v>182</v>
      </c>
      <c r="C14" s="303">
        <v>236.1223257</v>
      </c>
      <c r="D14" s="303">
        <v>4.6199999999999998E-2</v>
      </c>
      <c r="E14" s="303">
        <v>64.164849599999997</v>
      </c>
      <c r="F14" s="303">
        <v>9.3058586400000003</v>
      </c>
      <c r="G14" s="303">
        <v>3.5646624999999998</v>
      </c>
      <c r="H14" s="303">
        <v>0.88246926000000003</v>
      </c>
      <c r="I14" s="303">
        <v>2.8321558599999999</v>
      </c>
      <c r="J14" s="303">
        <v>168.73639202999999</v>
      </c>
      <c r="K14" s="303">
        <v>128.01596943999999</v>
      </c>
      <c r="L14" s="303">
        <v>0</v>
      </c>
      <c r="M14" s="303">
        <v>1.20738306</v>
      </c>
      <c r="N14" s="303">
        <v>2.1808040000000002</v>
      </c>
      <c r="O14" s="303">
        <v>617.05907008999998</v>
      </c>
      <c r="P14" s="486"/>
    </row>
    <row r="15" spans="1:16">
      <c r="A15" s="274" t="s">
        <v>301</v>
      </c>
      <c r="B15" s="274" t="s">
        <v>182</v>
      </c>
      <c r="C15" s="302">
        <v>200.75695225000001</v>
      </c>
      <c r="D15" s="302">
        <v>5.3400000000000003E-2</v>
      </c>
      <c r="E15" s="302">
        <v>743.33836083999995</v>
      </c>
      <c r="F15" s="302">
        <v>8.87533642</v>
      </c>
      <c r="G15" s="302">
        <v>66.074244680000007</v>
      </c>
      <c r="H15" s="302">
        <v>0</v>
      </c>
      <c r="I15" s="302">
        <v>0</v>
      </c>
      <c r="J15" s="302">
        <v>3.3130725499999998</v>
      </c>
      <c r="K15" s="302">
        <v>19.579605010000002</v>
      </c>
      <c r="L15" s="302">
        <v>0</v>
      </c>
      <c r="M15" s="302">
        <v>0.29965560000000002</v>
      </c>
      <c r="N15" s="302">
        <v>0.25286309000000001</v>
      </c>
      <c r="O15" s="302">
        <v>1042.5434904399999</v>
      </c>
      <c r="P15" s="486"/>
    </row>
    <row r="16" spans="1:16">
      <c r="A16" s="272" t="s">
        <v>302</v>
      </c>
      <c r="B16" s="272" t="s">
        <v>182</v>
      </c>
      <c r="C16" s="303">
        <v>1198.57307517</v>
      </c>
      <c r="D16" s="303">
        <v>12.44914017</v>
      </c>
      <c r="E16" s="303">
        <v>331.56439662999998</v>
      </c>
      <c r="F16" s="303">
        <v>185.92291627</v>
      </c>
      <c r="G16" s="303">
        <v>29.372700829999999</v>
      </c>
      <c r="H16" s="303">
        <v>548.78893692999998</v>
      </c>
      <c r="I16" s="303">
        <v>60.396080449999999</v>
      </c>
      <c r="J16" s="303">
        <v>434.19420228000001</v>
      </c>
      <c r="K16" s="303">
        <v>29.31063335</v>
      </c>
      <c r="L16" s="303">
        <v>16.743019400000001</v>
      </c>
      <c r="M16" s="303">
        <v>65.703462290000004</v>
      </c>
      <c r="N16" s="303">
        <v>325.12611816999998</v>
      </c>
      <c r="O16" s="303">
        <v>3238.1446819399998</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2413.9506834399999</v>
      </c>
      <c r="D18" s="304">
        <v>75.284975799999998</v>
      </c>
      <c r="E18" s="304">
        <v>1773.7375626400001</v>
      </c>
      <c r="F18" s="304">
        <v>467.58421446</v>
      </c>
      <c r="G18" s="304">
        <v>155.36094890000001</v>
      </c>
      <c r="H18" s="304">
        <v>1606.7949533599999</v>
      </c>
      <c r="I18" s="304">
        <v>243.02702174999999</v>
      </c>
      <c r="J18" s="304">
        <v>1167.77269652</v>
      </c>
      <c r="K18" s="304">
        <v>366.00900187000002</v>
      </c>
      <c r="L18" s="304">
        <v>20.511835049999998</v>
      </c>
      <c r="M18" s="304">
        <v>83.361701819999993</v>
      </c>
      <c r="N18" s="304">
        <v>798.18473986000004</v>
      </c>
      <c r="O18" s="304">
        <v>9171.5803354700001</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891.40264213</v>
      </c>
      <c r="D22" s="302">
        <v>5.92585622</v>
      </c>
      <c r="E22" s="302">
        <v>342.36659637999998</v>
      </c>
      <c r="F22" s="302">
        <v>107.13663963</v>
      </c>
      <c r="G22" s="302">
        <v>9.5798301000000006</v>
      </c>
      <c r="H22" s="302">
        <v>612.69279123000001</v>
      </c>
      <c r="I22" s="302">
        <v>235.40246053000001</v>
      </c>
      <c r="J22" s="302">
        <v>165.84065052</v>
      </c>
      <c r="K22" s="302">
        <v>9.12373206</v>
      </c>
      <c r="L22" s="302">
        <v>22.144949650000001</v>
      </c>
      <c r="M22" s="302">
        <v>295.36333257000001</v>
      </c>
      <c r="N22" s="302">
        <v>21.111700119999998</v>
      </c>
      <c r="O22" s="302">
        <v>2718.0911811400001</v>
      </c>
      <c r="P22" s="486"/>
    </row>
    <row r="23" spans="1:16">
      <c r="A23" s="272" t="s">
        <v>265</v>
      </c>
      <c r="B23" s="272" t="s">
        <v>182</v>
      </c>
      <c r="C23" s="303">
        <v>54.971661439999998</v>
      </c>
      <c r="D23" s="303">
        <v>0.17353684</v>
      </c>
      <c r="E23" s="303">
        <v>63.499881260000002</v>
      </c>
      <c r="F23" s="303">
        <v>11.04672695</v>
      </c>
      <c r="G23" s="303">
        <v>1.61901633</v>
      </c>
      <c r="H23" s="303">
        <v>17.301756709999999</v>
      </c>
      <c r="I23" s="303">
        <v>18.15840768</v>
      </c>
      <c r="J23" s="303">
        <v>42.725670460000003</v>
      </c>
      <c r="K23" s="303">
        <v>1.98195213</v>
      </c>
      <c r="L23" s="303">
        <v>0.57074623999999996</v>
      </c>
      <c r="M23" s="303">
        <v>7.6313418000000004</v>
      </c>
      <c r="N23" s="303">
        <v>0.54067489999999996</v>
      </c>
      <c r="O23" s="303">
        <v>220.22137273999999</v>
      </c>
      <c r="P23" s="486"/>
    </row>
    <row r="24" spans="1:16">
      <c r="A24" s="274" t="s">
        <v>266</v>
      </c>
      <c r="B24" s="274" t="s">
        <v>182</v>
      </c>
      <c r="C24" s="302">
        <v>572.15902120999999</v>
      </c>
      <c r="D24" s="302">
        <v>0.28474685999999999</v>
      </c>
      <c r="E24" s="302">
        <v>5.0738792000000004</v>
      </c>
      <c r="F24" s="302">
        <v>35.15969063</v>
      </c>
      <c r="G24" s="302">
        <v>7.6991000000000004E-2</v>
      </c>
      <c r="H24" s="302">
        <v>-2.11623312</v>
      </c>
      <c r="I24" s="302">
        <v>0.30667727</v>
      </c>
      <c r="J24" s="302">
        <v>-5.45711791</v>
      </c>
      <c r="K24" s="302">
        <v>3.7790118499999998</v>
      </c>
      <c r="L24" s="302">
        <v>0.15904852</v>
      </c>
      <c r="M24" s="302">
        <v>0.21816110999999999</v>
      </c>
      <c r="N24" s="302">
        <v>0.28608284</v>
      </c>
      <c r="O24" s="302">
        <v>609.92995945999996</v>
      </c>
      <c r="P24" s="486"/>
    </row>
    <row r="25" spans="1:16">
      <c r="A25" s="272" t="s">
        <v>296</v>
      </c>
      <c r="B25" s="272" t="s">
        <v>182</v>
      </c>
      <c r="C25" s="303">
        <v>297.54019736999999</v>
      </c>
      <c r="D25" s="303">
        <v>9.1591733699999995</v>
      </c>
      <c r="E25" s="303">
        <v>116.28365303</v>
      </c>
      <c r="F25" s="303">
        <v>99.054604530000006</v>
      </c>
      <c r="G25" s="303">
        <v>6.7392302400000004</v>
      </c>
      <c r="H25" s="303">
        <v>35.651012129999998</v>
      </c>
      <c r="I25" s="303">
        <v>21.242143779999999</v>
      </c>
      <c r="J25" s="303">
        <v>203.26231313</v>
      </c>
      <c r="K25" s="303">
        <v>24.690925450000002</v>
      </c>
      <c r="L25" s="303">
        <v>0.20726190999999999</v>
      </c>
      <c r="M25" s="303">
        <v>7.9705073500000001</v>
      </c>
      <c r="N25" s="303">
        <v>5.22676841</v>
      </c>
      <c r="O25" s="303">
        <v>827.02779069999997</v>
      </c>
      <c r="P25" s="486"/>
    </row>
    <row r="26" spans="1:16">
      <c r="A26" s="274" t="s">
        <v>297</v>
      </c>
      <c r="B26" s="274" t="s">
        <v>182</v>
      </c>
      <c r="C26" s="302">
        <v>24.10545033</v>
      </c>
      <c r="D26" s="302">
        <v>13.29583596</v>
      </c>
      <c r="E26" s="302">
        <v>107.12459661</v>
      </c>
      <c r="F26" s="302">
        <v>28.825354730000001</v>
      </c>
      <c r="G26" s="302">
        <v>0.78467671000000005</v>
      </c>
      <c r="H26" s="302">
        <v>0.19768907999999999</v>
      </c>
      <c r="I26" s="302">
        <v>11.446986620000001</v>
      </c>
      <c r="J26" s="302">
        <v>59.206488780000001</v>
      </c>
      <c r="K26" s="302">
        <v>21.703036149999999</v>
      </c>
      <c r="L26" s="302">
        <v>0</v>
      </c>
      <c r="M26" s="302">
        <v>0.15323000000000001</v>
      </c>
      <c r="N26" s="302">
        <v>6.3465250000000001E-2</v>
      </c>
      <c r="O26" s="302">
        <v>266.90681022000001</v>
      </c>
      <c r="P26" s="486"/>
    </row>
    <row r="27" spans="1:16">
      <c r="A27" s="272" t="s">
        <v>298</v>
      </c>
      <c r="B27" s="272" t="s">
        <v>182</v>
      </c>
      <c r="C27" s="303">
        <v>61.181073150000003</v>
      </c>
      <c r="D27" s="303">
        <v>1.2675515799999999</v>
      </c>
      <c r="E27" s="303">
        <v>115.15800216</v>
      </c>
      <c r="F27" s="303">
        <v>42.50872159</v>
      </c>
      <c r="G27" s="303">
        <v>0.87882660999999995</v>
      </c>
      <c r="H27" s="303">
        <v>0.78034563000000001</v>
      </c>
      <c r="I27" s="303">
        <v>56.784583060000003</v>
      </c>
      <c r="J27" s="303">
        <v>80.286175220000004</v>
      </c>
      <c r="K27" s="303">
        <v>33.757449659999999</v>
      </c>
      <c r="L27" s="303">
        <v>0.44648366</v>
      </c>
      <c r="M27" s="303">
        <v>8.4915615300000002</v>
      </c>
      <c r="N27" s="303">
        <v>3.3792104599999999</v>
      </c>
      <c r="O27" s="303">
        <v>404.91998431000002</v>
      </c>
      <c r="P27" s="486"/>
    </row>
    <row r="28" spans="1:16">
      <c r="A28" s="274" t="s">
        <v>299</v>
      </c>
      <c r="B28" s="274" t="s">
        <v>182</v>
      </c>
      <c r="C28" s="302">
        <v>2.6273000000000001E-2</v>
      </c>
      <c r="D28" s="302">
        <v>0</v>
      </c>
      <c r="E28" s="302">
        <v>1.42970066</v>
      </c>
      <c r="F28" s="302">
        <v>8.3194000000000004E-2</v>
      </c>
      <c r="G28" s="302">
        <v>0</v>
      </c>
      <c r="H28" s="302">
        <v>0</v>
      </c>
      <c r="I28" s="302">
        <v>6.4029000000000003E-2</v>
      </c>
      <c r="J28" s="302">
        <v>6.9369123300000002</v>
      </c>
      <c r="K28" s="302">
        <v>1.3987695899999999</v>
      </c>
      <c r="L28" s="302">
        <v>0</v>
      </c>
      <c r="M28" s="302">
        <v>0</v>
      </c>
      <c r="N28" s="302">
        <v>0</v>
      </c>
      <c r="O28" s="302">
        <v>9.9388785800000008</v>
      </c>
      <c r="P28" s="486"/>
    </row>
    <row r="29" spans="1:16">
      <c r="A29" s="272" t="s">
        <v>300</v>
      </c>
      <c r="B29" s="272" t="s">
        <v>182</v>
      </c>
      <c r="C29" s="303">
        <v>42.778551950000001</v>
      </c>
      <c r="D29" s="303">
        <v>0.45890586</v>
      </c>
      <c r="E29" s="303">
        <v>35.09744903</v>
      </c>
      <c r="F29" s="303">
        <v>23.444569439999999</v>
      </c>
      <c r="G29" s="303">
        <v>1.12810009</v>
      </c>
      <c r="H29" s="303">
        <v>2.0408758100000002</v>
      </c>
      <c r="I29" s="303">
        <v>4.2811293499999996</v>
      </c>
      <c r="J29" s="303">
        <v>169.20747234000001</v>
      </c>
      <c r="K29" s="303">
        <v>109.49398809</v>
      </c>
      <c r="L29" s="303">
        <v>0</v>
      </c>
      <c r="M29" s="303">
        <v>0.47255215</v>
      </c>
      <c r="N29" s="303">
        <v>0.12246577</v>
      </c>
      <c r="O29" s="303">
        <v>388.52605987999999</v>
      </c>
      <c r="P29" s="486"/>
    </row>
    <row r="30" spans="1:16">
      <c r="A30" s="274" t="s">
        <v>301</v>
      </c>
      <c r="B30" s="274" t="s">
        <v>182</v>
      </c>
      <c r="C30" s="302">
        <v>243.72304735</v>
      </c>
      <c r="D30" s="302">
        <v>0</v>
      </c>
      <c r="E30" s="302">
        <v>66.243391340000002</v>
      </c>
      <c r="F30" s="302">
        <v>6.5124735400000002</v>
      </c>
      <c r="G30" s="302">
        <v>77.635104560000002</v>
      </c>
      <c r="H30" s="302">
        <v>0</v>
      </c>
      <c r="I30" s="302">
        <v>9.0858590000000003E-2</v>
      </c>
      <c r="J30" s="302">
        <v>24.099541989999999</v>
      </c>
      <c r="K30" s="302">
        <v>19.364254320000001</v>
      </c>
      <c r="L30" s="302">
        <v>0</v>
      </c>
      <c r="M30" s="302">
        <v>0</v>
      </c>
      <c r="N30" s="302">
        <v>5.4599999999999996E-3</v>
      </c>
      <c r="O30" s="302">
        <v>437.67413169000002</v>
      </c>
      <c r="P30" s="486"/>
    </row>
    <row r="31" spans="1:16">
      <c r="A31" s="272" t="s">
        <v>302</v>
      </c>
      <c r="B31" s="272" t="s">
        <v>182</v>
      </c>
      <c r="C31" s="303">
        <v>1091.4864069099999</v>
      </c>
      <c r="D31" s="303">
        <v>8.4204798800000003</v>
      </c>
      <c r="E31" s="303">
        <v>181.11956495999999</v>
      </c>
      <c r="F31" s="303">
        <v>145.21153796999999</v>
      </c>
      <c r="G31" s="303">
        <v>18.47248102</v>
      </c>
      <c r="H31" s="303">
        <v>596.84749324999996</v>
      </c>
      <c r="I31" s="303">
        <v>70.247466459999998</v>
      </c>
      <c r="J31" s="303">
        <v>439.40312052000002</v>
      </c>
      <c r="K31" s="303">
        <v>57.870210520000001</v>
      </c>
      <c r="L31" s="303">
        <v>18.331948400000002</v>
      </c>
      <c r="M31" s="303">
        <v>66.055987779999995</v>
      </c>
      <c r="N31" s="303">
        <v>318.27774406999998</v>
      </c>
      <c r="O31" s="303">
        <v>3011.7444417400002</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3279.3743248400001</v>
      </c>
      <c r="D33" s="304">
        <v>38.986086569999998</v>
      </c>
      <c r="E33" s="304">
        <v>1033.3967146299999</v>
      </c>
      <c r="F33" s="304">
        <v>498.98351301000002</v>
      </c>
      <c r="G33" s="304">
        <v>116.91425666000001</v>
      </c>
      <c r="H33" s="304">
        <v>1263.3957307200001</v>
      </c>
      <c r="I33" s="304">
        <v>418.02474233999999</v>
      </c>
      <c r="J33" s="304">
        <v>1185.51122738</v>
      </c>
      <c r="K33" s="304">
        <v>283.16332982</v>
      </c>
      <c r="L33" s="304">
        <v>41.860438379999998</v>
      </c>
      <c r="M33" s="304">
        <v>386.35667429</v>
      </c>
      <c r="N33" s="304">
        <v>349.01357181999998</v>
      </c>
      <c r="O33" s="304">
        <v>8894.9806104599993</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EA071-D3B0-4EB6-84C3-B7CA2F587DDF}">
  <dimension ref="A1:P36"/>
  <sheetViews>
    <sheetView showGridLines="0" workbookViewId="0" xr3:uid="{1D53C20C-57B9-5EC8-8B9A-BF69EBA9E980}">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9.0903375099999995</v>
      </c>
      <c r="D7" s="302">
        <v>0.23069700000000001</v>
      </c>
      <c r="E7" s="302">
        <v>24.853147759999999</v>
      </c>
      <c r="F7" s="302">
        <v>1.13985691</v>
      </c>
      <c r="G7" s="302">
        <v>0.39912599999999998</v>
      </c>
      <c r="H7" s="302">
        <v>48.051982000000002</v>
      </c>
      <c r="I7" s="302">
        <v>51.013215189999997</v>
      </c>
      <c r="J7" s="302">
        <v>222.48111133</v>
      </c>
      <c r="K7" s="302">
        <v>39.473063660000001</v>
      </c>
      <c r="L7" s="302">
        <v>0.28381200000000001</v>
      </c>
      <c r="M7" s="302">
        <v>2.0383984000000002</v>
      </c>
      <c r="N7" s="302">
        <v>249.48275845000001</v>
      </c>
      <c r="O7" s="302">
        <v>648.53750620999995</v>
      </c>
      <c r="P7" s="486"/>
    </row>
    <row r="8" spans="1:16">
      <c r="A8" s="272" t="s">
        <v>265</v>
      </c>
      <c r="B8" s="272" t="s">
        <v>182</v>
      </c>
      <c r="C8" s="303">
        <v>103.51274377999999</v>
      </c>
      <c r="D8" s="303">
        <v>1.31148877</v>
      </c>
      <c r="E8" s="303">
        <v>8.5356214900000005</v>
      </c>
      <c r="F8" s="303">
        <v>32.098276609999999</v>
      </c>
      <c r="G8" s="303">
        <v>4.5184019900000001</v>
      </c>
      <c r="H8" s="303">
        <v>26.250138159999999</v>
      </c>
      <c r="I8" s="303">
        <v>9.4884678499999993</v>
      </c>
      <c r="J8" s="303">
        <v>49.359302339999999</v>
      </c>
      <c r="K8" s="303">
        <v>4.6789348999999998</v>
      </c>
      <c r="L8" s="303">
        <v>0.38277643</v>
      </c>
      <c r="M8" s="303">
        <v>2.7572644899999998</v>
      </c>
      <c r="N8" s="303">
        <v>0.23955335</v>
      </c>
      <c r="O8" s="303">
        <v>243.13297016000001</v>
      </c>
      <c r="P8" s="486"/>
    </row>
    <row r="9" spans="1:16">
      <c r="A9" s="274" t="s">
        <v>266</v>
      </c>
      <c r="B9" s="274" t="s">
        <v>182</v>
      </c>
      <c r="C9" s="302">
        <v>140.47</v>
      </c>
      <c r="D9" s="302">
        <v>52.26</v>
      </c>
      <c r="E9" s="302">
        <v>373.84</v>
      </c>
      <c r="F9" s="302">
        <v>99.15</v>
      </c>
      <c r="G9" s="302">
        <v>20.16</v>
      </c>
      <c r="H9" s="302">
        <v>109.18</v>
      </c>
      <c r="I9" s="302">
        <v>64.599999999999994</v>
      </c>
      <c r="J9" s="302">
        <v>55.5</v>
      </c>
      <c r="K9" s="302">
        <v>11.84</v>
      </c>
      <c r="L9" s="302">
        <v>0</v>
      </c>
      <c r="M9" s="302">
        <v>0</v>
      </c>
      <c r="N9" s="302">
        <v>99.19</v>
      </c>
      <c r="O9" s="302">
        <v>1026.19</v>
      </c>
      <c r="P9" s="486"/>
    </row>
    <row r="10" spans="1:16">
      <c r="A10" s="272" t="s">
        <v>296</v>
      </c>
      <c r="B10" s="272" t="s">
        <v>182</v>
      </c>
      <c r="C10" s="303">
        <v>204.08918560000001</v>
      </c>
      <c r="D10" s="303">
        <v>4.0908181900000002</v>
      </c>
      <c r="E10" s="303">
        <v>157.72151790999999</v>
      </c>
      <c r="F10" s="303">
        <v>66.143761350000005</v>
      </c>
      <c r="G10" s="303">
        <v>36.139665049999998</v>
      </c>
      <c r="H10" s="303">
        <v>641.32513760999996</v>
      </c>
      <c r="I10" s="303">
        <v>21.031613310000001</v>
      </c>
      <c r="J10" s="303">
        <v>211.69826742000001</v>
      </c>
      <c r="K10" s="303">
        <v>67.177998889999998</v>
      </c>
      <c r="L10" s="303">
        <v>2.2750480500000001</v>
      </c>
      <c r="M10" s="303">
        <v>12.167455629999999</v>
      </c>
      <c r="N10" s="303">
        <v>6.2678307200000001</v>
      </c>
      <c r="O10" s="303">
        <v>1430.12829973</v>
      </c>
      <c r="P10" s="486"/>
    </row>
    <row r="11" spans="1:16">
      <c r="A11" s="274" t="s">
        <v>297</v>
      </c>
      <c r="B11" s="274" t="s">
        <v>182</v>
      </c>
      <c r="C11" s="302">
        <v>120.26961178000001</v>
      </c>
      <c r="D11" s="302">
        <v>1.1266027999999999</v>
      </c>
      <c r="E11" s="302">
        <v>27.66210538</v>
      </c>
      <c r="F11" s="302">
        <v>5.3374485600000003</v>
      </c>
      <c r="G11" s="302">
        <v>1.36899057</v>
      </c>
      <c r="H11" s="302">
        <v>0.21150914000000001</v>
      </c>
      <c r="I11" s="302">
        <v>3.81653194</v>
      </c>
      <c r="J11" s="302">
        <v>51.08164687</v>
      </c>
      <c r="K11" s="302">
        <v>40.495154890000002</v>
      </c>
      <c r="L11" s="302">
        <v>5.4646E-3</v>
      </c>
      <c r="M11" s="302">
        <v>0.419763</v>
      </c>
      <c r="N11" s="302">
        <v>0.15880062</v>
      </c>
      <c r="O11" s="302">
        <v>251.95363015000001</v>
      </c>
      <c r="P11" s="486"/>
    </row>
    <row r="12" spans="1:16">
      <c r="A12" s="272" t="s">
        <v>298</v>
      </c>
      <c r="B12" s="272" t="s">
        <v>182</v>
      </c>
      <c r="C12" s="303">
        <v>118.17281436</v>
      </c>
      <c r="D12" s="303">
        <v>3.4890130899999998</v>
      </c>
      <c r="E12" s="303">
        <v>89.435223890000003</v>
      </c>
      <c r="F12" s="303">
        <v>21.516224449999999</v>
      </c>
      <c r="G12" s="303">
        <v>2.6158673000000001</v>
      </c>
      <c r="H12" s="303">
        <v>1.4651594999999999</v>
      </c>
      <c r="I12" s="303">
        <v>4.5536372399999996</v>
      </c>
      <c r="J12" s="303">
        <v>73.180689130000005</v>
      </c>
      <c r="K12" s="303">
        <v>20.314907309999999</v>
      </c>
      <c r="L12" s="303">
        <v>7.3251899999999995E-2</v>
      </c>
      <c r="M12" s="303">
        <v>6.9979616900000003</v>
      </c>
      <c r="N12" s="303">
        <v>1.1955905099999999</v>
      </c>
      <c r="O12" s="303">
        <v>343.01034036999999</v>
      </c>
      <c r="P12" s="486"/>
    </row>
    <row r="13" spans="1:16">
      <c r="A13" s="274" t="s">
        <v>299</v>
      </c>
      <c r="B13" s="274" t="s">
        <v>182</v>
      </c>
      <c r="C13" s="302">
        <v>0.48977482</v>
      </c>
      <c r="D13" s="302">
        <v>0</v>
      </c>
      <c r="E13" s="302">
        <v>0.72846162000000003</v>
      </c>
      <c r="F13" s="302">
        <v>0.36466846000000003</v>
      </c>
      <c r="G13" s="302">
        <v>0</v>
      </c>
      <c r="H13" s="302">
        <v>0</v>
      </c>
      <c r="I13" s="302">
        <v>0</v>
      </c>
      <c r="J13" s="302">
        <v>1.19087236</v>
      </c>
      <c r="K13" s="302">
        <v>0</v>
      </c>
      <c r="L13" s="302">
        <v>0</v>
      </c>
      <c r="M13" s="302">
        <v>0</v>
      </c>
      <c r="N13" s="302">
        <v>0.17779500000000001</v>
      </c>
      <c r="O13" s="302">
        <v>2.9515722599999998</v>
      </c>
      <c r="P13" s="486"/>
    </row>
    <row r="14" spans="1:16">
      <c r="A14" s="272" t="s">
        <v>300</v>
      </c>
      <c r="B14" s="272" t="s">
        <v>182</v>
      </c>
      <c r="C14" s="303">
        <v>185.58133935999999</v>
      </c>
      <c r="D14" s="303">
        <v>9.0652860000000002E-2</v>
      </c>
      <c r="E14" s="303">
        <v>104.70723805</v>
      </c>
      <c r="F14" s="303">
        <v>24.209233640000001</v>
      </c>
      <c r="G14" s="303">
        <v>5.4287544399999996</v>
      </c>
      <c r="H14" s="303">
        <v>1.8952397299999999</v>
      </c>
      <c r="I14" s="303">
        <v>5.2340672599999998</v>
      </c>
      <c r="J14" s="303">
        <v>129.15220661000001</v>
      </c>
      <c r="K14" s="303">
        <v>119.78197584999999</v>
      </c>
      <c r="L14" s="303">
        <v>0</v>
      </c>
      <c r="M14" s="303">
        <v>1.4915817300000001</v>
      </c>
      <c r="N14" s="303">
        <v>4.4541224799999997</v>
      </c>
      <c r="O14" s="303">
        <v>582.02641200999994</v>
      </c>
      <c r="P14" s="486"/>
    </row>
    <row r="15" spans="1:16">
      <c r="A15" s="274" t="s">
        <v>301</v>
      </c>
      <c r="B15" s="274" t="s">
        <v>182</v>
      </c>
      <c r="C15" s="302">
        <v>232.75568808</v>
      </c>
      <c r="D15" s="302">
        <v>1.445275E-2</v>
      </c>
      <c r="E15" s="302">
        <v>451.28111546000002</v>
      </c>
      <c r="F15" s="302">
        <v>1.85740503</v>
      </c>
      <c r="G15" s="302">
        <v>13.857281860000001</v>
      </c>
      <c r="H15" s="302">
        <v>0</v>
      </c>
      <c r="I15" s="302">
        <v>0</v>
      </c>
      <c r="J15" s="302">
        <v>1.2262165899999999</v>
      </c>
      <c r="K15" s="302">
        <v>31.623147790000001</v>
      </c>
      <c r="L15" s="302">
        <v>0</v>
      </c>
      <c r="M15" s="302">
        <v>0</v>
      </c>
      <c r="N15" s="302">
        <v>0</v>
      </c>
      <c r="O15" s="302">
        <v>732.61530756000002</v>
      </c>
      <c r="P15" s="486"/>
    </row>
    <row r="16" spans="1:16">
      <c r="A16" s="272" t="s">
        <v>302</v>
      </c>
      <c r="B16" s="272" t="s">
        <v>182</v>
      </c>
      <c r="C16" s="303">
        <v>1214.82228478</v>
      </c>
      <c r="D16" s="303">
        <v>10.820526170000001</v>
      </c>
      <c r="E16" s="303">
        <v>269.91561068999999</v>
      </c>
      <c r="F16" s="303">
        <v>179.96425009000001</v>
      </c>
      <c r="G16" s="303">
        <v>29.529192779999999</v>
      </c>
      <c r="H16" s="303">
        <v>571.57673253999997</v>
      </c>
      <c r="I16" s="303">
        <v>43.35021064</v>
      </c>
      <c r="J16" s="303">
        <v>451.95284380999999</v>
      </c>
      <c r="K16" s="303">
        <v>35.003664780000001</v>
      </c>
      <c r="L16" s="303">
        <v>17.527975810000001</v>
      </c>
      <c r="M16" s="303">
        <v>46.30976201</v>
      </c>
      <c r="N16" s="303">
        <v>236.60543866</v>
      </c>
      <c r="O16" s="303">
        <v>3107.37849276</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2329.2537800700002</v>
      </c>
      <c r="D18" s="304">
        <v>73.434251630000006</v>
      </c>
      <c r="E18" s="304">
        <v>1508.68004225</v>
      </c>
      <c r="F18" s="304">
        <v>431.7811251</v>
      </c>
      <c r="G18" s="304">
        <v>114.01727999000001</v>
      </c>
      <c r="H18" s="304">
        <v>1399.95589868</v>
      </c>
      <c r="I18" s="304">
        <v>203.08774342999999</v>
      </c>
      <c r="J18" s="304">
        <v>1246.8231564600001</v>
      </c>
      <c r="K18" s="304">
        <v>370.38884806999999</v>
      </c>
      <c r="L18" s="304">
        <v>20.548328789999999</v>
      </c>
      <c r="M18" s="304">
        <v>72.182186950000002</v>
      </c>
      <c r="N18" s="304">
        <v>597.77188979000005</v>
      </c>
      <c r="O18" s="304">
        <v>8367.9245312099993</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875.73721549000004</v>
      </c>
      <c r="D22" s="302">
        <v>7.5131988200000004</v>
      </c>
      <c r="E22" s="302">
        <v>361.43642877000002</v>
      </c>
      <c r="F22" s="302">
        <v>83.698479280000001</v>
      </c>
      <c r="G22" s="302">
        <v>12.62451896</v>
      </c>
      <c r="H22" s="302">
        <v>497.34805179</v>
      </c>
      <c r="I22" s="302">
        <v>251.47069132999999</v>
      </c>
      <c r="J22" s="302">
        <v>149.68417511000001</v>
      </c>
      <c r="K22" s="302">
        <v>7.0332584499999999</v>
      </c>
      <c r="L22" s="302">
        <v>25.495158929999999</v>
      </c>
      <c r="M22" s="302">
        <v>264.57472844</v>
      </c>
      <c r="N22" s="302">
        <v>16.478919690000001</v>
      </c>
      <c r="O22" s="302">
        <v>2553.0948250599999</v>
      </c>
      <c r="P22" s="486"/>
    </row>
    <row r="23" spans="1:16">
      <c r="A23" s="272" t="s">
        <v>265</v>
      </c>
      <c r="B23" s="272" t="s">
        <v>182</v>
      </c>
      <c r="C23" s="303">
        <v>57.799199190000003</v>
      </c>
      <c r="D23" s="303">
        <v>0.23490241000000001</v>
      </c>
      <c r="E23" s="303">
        <v>59.665580239999997</v>
      </c>
      <c r="F23" s="303">
        <v>8.4320466799999991</v>
      </c>
      <c r="G23" s="303">
        <v>2.1005094600000001</v>
      </c>
      <c r="H23" s="303">
        <v>13.038469920000001</v>
      </c>
      <c r="I23" s="303">
        <v>18.515752249999998</v>
      </c>
      <c r="J23" s="303">
        <v>37.912557579999998</v>
      </c>
      <c r="K23" s="303">
        <v>2.5449783699999999</v>
      </c>
      <c r="L23" s="303">
        <v>0.65709189999999995</v>
      </c>
      <c r="M23" s="303">
        <v>6.8189383399999999</v>
      </c>
      <c r="N23" s="303">
        <v>0.42471490000000001</v>
      </c>
      <c r="O23" s="303">
        <v>208.14474124</v>
      </c>
      <c r="P23" s="486"/>
    </row>
    <row r="24" spans="1:16">
      <c r="A24" s="274" t="s">
        <v>266</v>
      </c>
      <c r="B24" s="274" t="s">
        <v>182</v>
      </c>
      <c r="C24" s="302">
        <v>583.76105100999996</v>
      </c>
      <c r="D24" s="302">
        <v>0.32857576999999999</v>
      </c>
      <c r="E24" s="302">
        <v>5.6241769899999996</v>
      </c>
      <c r="F24" s="302">
        <v>31.930335209999999</v>
      </c>
      <c r="G24" s="302">
        <v>4.4894759999999999E-2</v>
      </c>
      <c r="H24" s="302">
        <v>-1.2681086699999999</v>
      </c>
      <c r="I24" s="302">
        <v>0.58727907999999995</v>
      </c>
      <c r="J24" s="302">
        <v>-10.50626147</v>
      </c>
      <c r="K24" s="302">
        <v>2.8525655599999999</v>
      </c>
      <c r="L24" s="302">
        <v>0.26983051000000002</v>
      </c>
      <c r="M24" s="302">
        <v>0.21094673</v>
      </c>
      <c r="N24" s="302">
        <v>0.11387475</v>
      </c>
      <c r="O24" s="302">
        <v>613.94916022999996</v>
      </c>
      <c r="P24" s="486"/>
    </row>
    <row r="25" spans="1:16">
      <c r="A25" s="272" t="s">
        <v>296</v>
      </c>
      <c r="B25" s="272" t="s">
        <v>182</v>
      </c>
      <c r="C25" s="303">
        <v>272.73426332999998</v>
      </c>
      <c r="D25" s="303">
        <v>6.0837536400000003</v>
      </c>
      <c r="E25" s="303">
        <v>138.29353793000001</v>
      </c>
      <c r="F25" s="303">
        <v>67.430082229999996</v>
      </c>
      <c r="G25" s="303">
        <v>7.0693110499999996</v>
      </c>
      <c r="H25" s="303">
        <v>14.34253112</v>
      </c>
      <c r="I25" s="303">
        <v>24.050351370000001</v>
      </c>
      <c r="J25" s="303">
        <v>176.9636136</v>
      </c>
      <c r="K25" s="303">
        <v>24.331860509999998</v>
      </c>
      <c r="L25" s="303">
        <v>0.19473023</v>
      </c>
      <c r="M25" s="303">
        <v>10.04115054</v>
      </c>
      <c r="N25" s="303">
        <v>1.6540208000000001</v>
      </c>
      <c r="O25" s="303">
        <v>743.18920634999995</v>
      </c>
      <c r="P25" s="486"/>
    </row>
    <row r="26" spans="1:16">
      <c r="A26" s="274" t="s">
        <v>297</v>
      </c>
      <c r="B26" s="274" t="s">
        <v>182</v>
      </c>
      <c r="C26" s="302">
        <v>30.32991449</v>
      </c>
      <c r="D26" s="302">
        <v>14.67777137</v>
      </c>
      <c r="E26" s="302">
        <v>128.65488708000001</v>
      </c>
      <c r="F26" s="302">
        <v>26.676504430000001</v>
      </c>
      <c r="G26" s="302">
        <v>0.76134955999999998</v>
      </c>
      <c r="H26" s="302">
        <v>6.983644E-2</v>
      </c>
      <c r="I26" s="302">
        <v>13.31489307</v>
      </c>
      <c r="J26" s="302">
        <v>50.73395043</v>
      </c>
      <c r="K26" s="302">
        <v>13.04380958</v>
      </c>
      <c r="L26" s="302">
        <v>0</v>
      </c>
      <c r="M26" s="302">
        <v>7.6439999999999994E-2</v>
      </c>
      <c r="N26" s="302">
        <v>0.10361184</v>
      </c>
      <c r="O26" s="302">
        <v>278.44296829000001</v>
      </c>
      <c r="P26" s="486"/>
    </row>
    <row r="27" spans="1:16">
      <c r="A27" s="272" t="s">
        <v>298</v>
      </c>
      <c r="B27" s="272" t="s">
        <v>182</v>
      </c>
      <c r="C27" s="303">
        <v>60.327295120000002</v>
      </c>
      <c r="D27" s="303">
        <v>5.0845052700000002</v>
      </c>
      <c r="E27" s="303">
        <v>116.46989176</v>
      </c>
      <c r="F27" s="303">
        <v>38.988647520000001</v>
      </c>
      <c r="G27" s="303">
        <v>2.3325651399999998</v>
      </c>
      <c r="H27" s="303">
        <v>0.32875924000000001</v>
      </c>
      <c r="I27" s="303">
        <v>68.168318869999993</v>
      </c>
      <c r="J27" s="303">
        <v>96.370437210000006</v>
      </c>
      <c r="K27" s="303">
        <v>27.45874242</v>
      </c>
      <c r="L27" s="303">
        <v>0.72552024999999998</v>
      </c>
      <c r="M27" s="303">
        <v>5.8062301500000002</v>
      </c>
      <c r="N27" s="303">
        <v>3.57708344</v>
      </c>
      <c r="O27" s="303">
        <v>425.63799639000001</v>
      </c>
      <c r="P27" s="486"/>
    </row>
    <row r="28" spans="1:16">
      <c r="A28" s="274" t="s">
        <v>299</v>
      </c>
      <c r="B28" s="274" t="s">
        <v>182</v>
      </c>
      <c r="C28" s="302">
        <v>0.32869841</v>
      </c>
      <c r="D28" s="302">
        <v>0</v>
      </c>
      <c r="E28" s="302">
        <v>0.69034797999999997</v>
      </c>
      <c r="F28" s="302">
        <v>8.3230949999999998E-2</v>
      </c>
      <c r="G28" s="302">
        <v>0</v>
      </c>
      <c r="H28" s="302">
        <v>0</v>
      </c>
      <c r="I28" s="302">
        <v>0</v>
      </c>
      <c r="J28" s="302">
        <v>0.45895366999999998</v>
      </c>
      <c r="K28" s="302">
        <v>2.7300000000000001E-2</v>
      </c>
      <c r="L28" s="302">
        <v>0</v>
      </c>
      <c r="M28" s="302">
        <v>0</v>
      </c>
      <c r="N28" s="302">
        <v>0</v>
      </c>
      <c r="O28" s="302">
        <v>1.5885310100000001</v>
      </c>
      <c r="P28" s="486"/>
    </row>
    <row r="29" spans="1:16">
      <c r="A29" s="272" t="s">
        <v>300</v>
      </c>
      <c r="B29" s="272" t="s">
        <v>182</v>
      </c>
      <c r="C29" s="303">
        <v>46.834473350000003</v>
      </c>
      <c r="D29" s="303">
        <v>0.17292779999999999</v>
      </c>
      <c r="E29" s="303">
        <v>52.761701559999999</v>
      </c>
      <c r="F29" s="303">
        <v>20.141985649999999</v>
      </c>
      <c r="G29" s="303">
        <v>59.734474579999997</v>
      </c>
      <c r="H29" s="303">
        <v>1.0002818899999999</v>
      </c>
      <c r="I29" s="303">
        <v>2.5626021799999998</v>
      </c>
      <c r="J29" s="303">
        <v>105.57173069</v>
      </c>
      <c r="K29" s="303">
        <v>124.33241981</v>
      </c>
      <c r="L29" s="303">
        <v>0</v>
      </c>
      <c r="M29" s="303">
        <v>0.17791172</v>
      </c>
      <c r="N29" s="303">
        <v>7.3153179999999998E-2</v>
      </c>
      <c r="O29" s="303">
        <v>413.36366241000002</v>
      </c>
      <c r="P29" s="486"/>
    </row>
    <row r="30" spans="1:16">
      <c r="A30" s="274" t="s">
        <v>301</v>
      </c>
      <c r="B30" s="274" t="s">
        <v>182</v>
      </c>
      <c r="C30" s="302">
        <v>210.63462813000001</v>
      </c>
      <c r="D30" s="302">
        <v>0</v>
      </c>
      <c r="E30" s="302">
        <v>62.32635741</v>
      </c>
      <c r="F30" s="302">
        <v>0.58635601000000004</v>
      </c>
      <c r="G30" s="302">
        <v>17.037687030000001</v>
      </c>
      <c r="H30" s="302">
        <v>0</v>
      </c>
      <c r="I30" s="302">
        <v>0.84040007999999999</v>
      </c>
      <c r="J30" s="302">
        <v>36.226799210000003</v>
      </c>
      <c r="K30" s="302">
        <v>9.5983570100000009</v>
      </c>
      <c r="L30" s="302">
        <v>0</v>
      </c>
      <c r="M30" s="302">
        <v>0.26517499999999999</v>
      </c>
      <c r="N30" s="302">
        <v>7.5176000000000007E-2</v>
      </c>
      <c r="O30" s="302">
        <v>337.59093588000002</v>
      </c>
      <c r="P30" s="486"/>
    </row>
    <row r="31" spans="1:16">
      <c r="A31" s="272" t="s">
        <v>302</v>
      </c>
      <c r="B31" s="272" t="s">
        <v>182</v>
      </c>
      <c r="C31" s="303">
        <v>1119.0910618099999</v>
      </c>
      <c r="D31" s="303">
        <v>12.058742560000001</v>
      </c>
      <c r="E31" s="303">
        <v>210.46639099999999</v>
      </c>
      <c r="F31" s="303">
        <v>161.29548198000001</v>
      </c>
      <c r="G31" s="303">
        <v>23.856453470000002</v>
      </c>
      <c r="H31" s="303">
        <v>427.83035759000001</v>
      </c>
      <c r="I31" s="303">
        <v>44.122431140000003</v>
      </c>
      <c r="J31" s="303">
        <v>559.20956280999997</v>
      </c>
      <c r="K31" s="303">
        <v>59.309501730000001</v>
      </c>
      <c r="L31" s="303">
        <v>19.15739997</v>
      </c>
      <c r="M31" s="303">
        <v>44.623499940000002</v>
      </c>
      <c r="N31" s="303">
        <v>239.66259969999999</v>
      </c>
      <c r="O31" s="303">
        <v>2920.6834837000001</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3257.5778003300002</v>
      </c>
      <c r="D33" s="304">
        <v>46.15437764</v>
      </c>
      <c r="E33" s="304">
        <v>1136.3893007199999</v>
      </c>
      <c r="F33" s="304">
        <v>439.26314994000001</v>
      </c>
      <c r="G33" s="304">
        <v>125.56176401</v>
      </c>
      <c r="H33" s="304">
        <v>952.69017931999997</v>
      </c>
      <c r="I33" s="304">
        <v>423.63271937000002</v>
      </c>
      <c r="J33" s="304">
        <v>1202.62551884</v>
      </c>
      <c r="K33" s="304">
        <v>270.53279343999998</v>
      </c>
      <c r="L33" s="304">
        <v>46.499731789999998</v>
      </c>
      <c r="M33" s="304">
        <v>332.59502085999998</v>
      </c>
      <c r="N33" s="304">
        <v>262.16315429999997</v>
      </c>
      <c r="O33" s="304">
        <v>8495.6855105600007</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0483A-8B4D-4D01-83EA-23D8187912B1}">
  <dimension ref="A1:P36"/>
  <sheetViews>
    <sheetView showGridLines="0" workbookViewId="0" xr3:uid="{4BC72106-CBCB-51C3-BB6D-79A13D21AA88}">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11.37465737</v>
      </c>
      <c r="D7" s="302">
        <v>3.356E-2</v>
      </c>
      <c r="E7" s="302">
        <v>27.899709470000001</v>
      </c>
      <c r="F7" s="302">
        <v>0.73467486999999998</v>
      </c>
      <c r="G7" s="302">
        <v>0.68029550000000005</v>
      </c>
      <c r="H7" s="302">
        <v>35.984743000000002</v>
      </c>
      <c r="I7" s="302">
        <v>59.774338749999998</v>
      </c>
      <c r="J7" s="302">
        <v>222.05603436999999</v>
      </c>
      <c r="K7" s="302">
        <v>50.661020389999997</v>
      </c>
      <c r="L7" s="302">
        <v>3.8002000000000001E-2</v>
      </c>
      <c r="M7" s="302">
        <v>5.963273</v>
      </c>
      <c r="N7" s="302">
        <v>345.73964705999998</v>
      </c>
      <c r="O7" s="302">
        <v>760.93995577999999</v>
      </c>
      <c r="P7" s="486"/>
    </row>
    <row r="8" spans="1:16">
      <c r="A8" s="272" t="s">
        <v>265</v>
      </c>
      <c r="B8" s="272" t="s">
        <v>182</v>
      </c>
      <c r="C8" s="303">
        <v>44.085171279999997</v>
      </c>
      <c r="D8" s="303">
        <v>1.0647877299999999</v>
      </c>
      <c r="E8" s="303">
        <v>7.2021283699999996</v>
      </c>
      <c r="F8" s="303">
        <v>14.1009847</v>
      </c>
      <c r="G8" s="303">
        <v>6.3691340900000002</v>
      </c>
      <c r="H8" s="303">
        <v>15.80511542</v>
      </c>
      <c r="I8" s="303">
        <v>5.3828971699999997</v>
      </c>
      <c r="J8" s="303">
        <v>37.13682026</v>
      </c>
      <c r="K8" s="303">
        <v>5.6662514499999999</v>
      </c>
      <c r="L8" s="303">
        <v>0.29474746000000002</v>
      </c>
      <c r="M8" s="303">
        <v>3.3979223699999999</v>
      </c>
      <c r="N8" s="303">
        <v>0.36611338999999998</v>
      </c>
      <c r="O8" s="303">
        <v>140.87207369000001</v>
      </c>
      <c r="P8" s="486"/>
    </row>
    <row r="9" spans="1:16">
      <c r="A9" s="274" t="s">
        <v>266</v>
      </c>
      <c r="B9" s="274" t="s">
        <v>182</v>
      </c>
      <c r="C9" s="302">
        <v>135.91</v>
      </c>
      <c r="D9" s="302">
        <v>58.55</v>
      </c>
      <c r="E9" s="302">
        <v>372.33</v>
      </c>
      <c r="F9" s="302">
        <v>96.1</v>
      </c>
      <c r="G9" s="302">
        <v>23.64</v>
      </c>
      <c r="H9" s="302">
        <v>63.76</v>
      </c>
      <c r="I9" s="302">
        <v>67.13</v>
      </c>
      <c r="J9" s="302">
        <v>46.48</v>
      </c>
      <c r="K9" s="302">
        <v>10.38</v>
      </c>
      <c r="L9" s="302">
        <v>0</v>
      </c>
      <c r="M9" s="302">
        <v>0</v>
      </c>
      <c r="N9" s="302">
        <v>111.17</v>
      </c>
      <c r="O9" s="302">
        <v>985.45</v>
      </c>
      <c r="P9" s="486"/>
    </row>
    <row r="10" spans="1:16">
      <c r="A10" s="272" t="s">
        <v>296</v>
      </c>
      <c r="B10" s="272" t="s">
        <v>182</v>
      </c>
      <c r="C10" s="303">
        <v>207.95840608</v>
      </c>
      <c r="D10" s="303">
        <v>3.6153967300000001</v>
      </c>
      <c r="E10" s="303">
        <v>179.18513468</v>
      </c>
      <c r="F10" s="303">
        <v>56.455102609999997</v>
      </c>
      <c r="G10" s="303">
        <v>27.615984279999999</v>
      </c>
      <c r="H10" s="303">
        <v>433.82646126999998</v>
      </c>
      <c r="I10" s="303">
        <v>21.834074640000001</v>
      </c>
      <c r="J10" s="303">
        <v>264.37809148000002</v>
      </c>
      <c r="K10" s="303">
        <v>67.926806540000001</v>
      </c>
      <c r="L10" s="303">
        <v>0.40421330999999999</v>
      </c>
      <c r="M10" s="303">
        <v>4.2338145599999999</v>
      </c>
      <c r="N10" s="303">
        <v>6.5725112399999999</v>
      </c>
      <c r="O10" s="303">
        <v>1274.0059974200001</v>
      </c>
      <c r="P10" s="486"/>
    </row>
    <row r="11" spans="1:16">
      <c r="A11" s="274" t="s">
        <v>297</v>
      </c>
      <c r="B11" s="274" t="s">
        <v>182</v>
      </c>
      <c r="C11" s="302">
        <v>149.19629044000001</v>
      </c>
      <c r="D11" s="302">
        <v>1.19344524</v>
      </c>
      <c r="E11" s="302">
        <v>39.07061281</v>
      </c>
      <c r="F11" s="302">
        <v>4.7866510900000003</v>
      </c>
      <c r="G11" s="302">
        <v>18.255448090000002</v>
      </c>
      <c r="H11" s="302">
        <v>0.16549064999999999</v>
      </c>
      <c r="I11" s="302">
        <v>1.8090032300000001</v>
      </c>
      <c r="J11" s="302">
        <v>65.753814430000006</v>
      </c>
      <c r="K11" s="302">
        <v>50.589293509999997</v>
      </c>
      <c r="L11" s="302">
        <v>0</v>
      </c>
      <c r="M11" s="302">
        <v>0.26122698999999999</v>
      </c>
      <c r="N11" s="302">
        <v>0.24277629000000001</v>
      </c>
      <c r="O11" s="302">
        <v>331.32405276999998</v>
      </c>
      <c r="P11" s="486"/>
    </row>
    <row r="12" spans="1:16">
      <c r="A12" s="272" t="s">
        <v>298</v>
      </c>
      <c r="B12" s="272" t="s">
        <v>182</v>
      </c>
      <c r="C12" s="303">
        <v>101.1877734</v>
      </c>
      <c r="D12" s="303">
        <v>3.8607349599999998</v>
      </c>
      <c r="E12" s="303">
        <v>110.92823038</v>
      </c>
      <c r="F12" s="303">
        <v>41.580721459999999</v>
      </c>
      <c r="G12" s="303">
        <v>4.3134725200000004</v>
      </c>
      <c r="H12" s="303">
        <v>0.91814572000000005</v>
      </c>
      <c r="I12" s="303">
        <v>4.4658549399999998</v>
      </c>
      <c r="J12" s="303">
        <v>81.227820379999997</v>
      </c>
      <c r="K12" s="303">
        <v>14.58525472</v>
      </c>
      <c r="L12" s="303">
        <v>2.7853860000000001E-2</v>
      </c>
      <c r="M12" s="303">
        <v>5.55783483</v>
      </c>
      <c r="N12" s="303">
        <v>1.04425284</v>
      </c>
      <c r="O12" s="303">
        <v>369.69795001</v>
      </c>
      <c r="P12" s="486"/>
    </row>
    <row r="13" spans="1:16">
      <c r="A13" s="274" t="s">
        <v>299</v>
      </c>
      <c r="B13" s="274" t="s">
        <v>182</v>
      </c>
      <c r="C13" s="302">
        <v>0.64147299999999996</v>
      </c>
      <c r="D13" s="302">
        <v>0</v>
      </c>
      <c r="E13" s="302">
        <v>1.063512</v>
      </c>
      <c r="F13" s="302">
        <v>0</v>
      </c>
      <c r="G13" s="302">
        <v>0</v>
      </c>
      <c r="H13" s="302">
        <v>2.2716E-2</v>
      </c>
      <c r="I13" s="302">
        <v>0</v>
      </c>
      <c r="J13" s="302">
        <v>1.014645E-2</v>
      </c>
      <c r="K13" s="302">
        <v>2.460296E-2</v>
      </c>
      <c r="L13" s="302">
        <v>0</v>
      </c>
      <c r="M13" s="302">
        <v>0</v>
      </c>
      <c r="N13" s="302">
        <v>0</v>
      </c>
      <c r="O13" s="302">
        <v>1.76245041</v>
      </c>
      <c r="P13" s="486"/>
    </row>
    <row r="14" spans="1:16">
      <c r="A14" s="272" t="s">
        <v>300</v>
      </c>
      <c r="B14" s="272" t="s">
        <v>182</v>
      </c>
      <c r="C14" s="303">
        <v>488.14996051999998</v>
      </c>
      <c r="D14" s="303">
        <v>1.4729705799999999</v>
      </c>
      <c r="E14" s="303">
        <v>93.536281840000001</v>
      </c>
      <c r="F14" s="303">
        <v>28.496371549999999</v>
      </c>
      <c r="G14" s="303">
        <v>5.9417765500000002</v>
      </c>
      <c r="H14" s="303">
        <v>0.8410377</v>
      </c>
      <c r="I14" s="303">
        <v>6.1286543299999998</v>
      </c>
      <c r="J14" s="303">
        <v>181.88732168999999</v>
      </c>
      <c r="K14" s="303">
        <v>62.59807575</v>
      </c>
      <c r="L14" s="303">
        <v>0</v>
      </c>
      <c r="M14" s="303">
        <v>3.3445949100000001</v>
      </c>
      <c r="N14" s="303">
        <v>2.5822645</v>
      </c>
      <c r="O14" s="303">
        <v>874.97930991999999</v>
      </c>
      <c r="P14" s="486"/>
    </row>
    <row r="15" spans="1:16">
      <c r="A15" s="274" t="s">
        <v>301</v>
      </c>
      <c r="B15" s="274" t="s">
        <v>182</v>
      </c>
      <c r="C15" s="302">
        <v>345.91499895999999</v>
      </c>
      <c r="D15" s="302">
        <v>0</v>
      </c>
      <c r="E15" s="302">
        <v>565.31461160000003</v>
      </c>
      <c r="F15" s="302">
        <v>0.38175564000000001</v>
      </c>
      <c r="G15" s="302">
        <v>26.211923150000001</v>
      </c>
      <c r="H15" s="302">
        <v>0</v>
      </c>
      <c r="I15" s="302">
        <v>0</v>
      </c>
      <c r="J15" s="302">
        <v>2.15863877</v>
      </c>
      <c r="K15" s="302">
        <v>42.533161130000003</v>
      </c>
      <c r="L15" s="302">
        <v>0</v>
      </c>
      <c r="M15" s="302">
        <v>0</v>
      </c>
      <c r="N15" s="302">
        <v>0</v>
      </c>
      <c r="O15" s="302">
        <v>982.51508924999996</v>
      </c>
      <c r="P15" s="486"/>
    </row>
    <row r="16" spans="1:16">
      <c r="A16" s="272" t="s">
        <v>302</v>
      </c>
      <c r="B16" s="272" t="s">
        <v>182</v>
      </c>
      <c r="C16" s="303">
        <v>1186.7641436399999</v>
      </c>
      <c r="D16" s="303">
        <v>10.19626109</v>
      </c>
      <c r="E16" s="303">
        <v>297.02305131999998</v>
      </c>
      <c r="F16" s="303">
        <v>136.92961423</v>
      </c>
      <c r="G16" s="303">
        <v>23.6665271</v>
      </c>
      <c r="H16" s="303">
        <v>739.24981283</v>
      </c>
      <c r="I16" s="303">
        <v>38.247768520000001</v>
      </c>
      <c r="J16" s="303">
        <v>524.62444979999998</v>
      </c>
      <c r="K16" s="303">
        <v>35.97119189</v>
      </c>
      <c r="L16" s="303">
        <v>15.2239155</v>
      </c>
      <c r="M16" s="303">
        <v>55.073721929999998</v>
      </c>
      <c r="N16" s="303">
        <v>291.32117290000002</v>
      </c>
      <c r="O16" s="303">
        <v>3354.29163075</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2671.1828746900001</v>
      </c>
      <c r="D18" s="304">
        <v>79.987156330000005</v>
      </c>
      <c r="E18" s="304">
        <v>1693.5532724699999</v>
      </c>
      <c r="F18" s="304">
        <v>379.56587615000001</v>
      </c>
      <c r="G18" s="304">
        <v>136.69456127999999</v>
      </c>
      <c r="H18" s="304">
        <v>1290.57352259</v>
      </c>
      <c r="I18" s="304">
        <v>204.77259158000001</v>
      </c>
      <c r="J18" s="304">
        <v>1425.7131376299999</v>
      </c>
      <c r="K18" s="304">
        <v>340.93565833999997</v>
      </c>
      <c r="L18" s="304">
        <v>15.988732130000001</v>
      </c>
      <c r="M18" s="304">
        <v>77.832388589999994</v>
      </c>
      <c r="N18" s="304">
        <v>759.03873822000003</v>
      </c>
      <c r="O18" s="304">
        <v>9075.8385099999996</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802.01090778000003</v>
      </c>
      <c r="D22" s="302">
        <v>6.6929939799999998</v>
      </c>
      <c r="E22" s="302">
        <v>407.94409056000001</v>
      </c>
      <c r="F22" s="302">
        <v>91.54091579</v>
      </c>
      <c r="G22" s="302">
        <v>16.149487319999999</v>
      </c>
      <c r="H22" s="302">
        <v>590.25045351000006</v>
      </c>
      <c r="I22" s="302">
        <v>262.62875414000001</v>
      </c>
      <c r="J22" s="302">
        <v>141.05190747</v>
      </c>
      <c r="K22" s="302">
        <v>14.35635652</v>
      </c>
      <c r="L22" s="302">
        <v>26.129601009999998</v>
      </c>
      <c r="M22" s="302">
        <v>256.77409513999999</v>
      </c>
      <c r="N22" s="302">
        <v>13.781463179999999</v>
      </c>
      <c r="O22" s="302">
        <v>2629.3110264000002</v>
      </c>
      <c r="P22" s="486"/>
    </row>
    <row r="23" spans="1:16">
      <c r="A23" s="272" t="s">
        <v>265</v>
      </c>
      <c r="B23" s="272" t="s">
        <v>182</v>
      </c>
      <c r="C23" s="303">
        <v>69.588359330000003</v>
      </c>
      <c r="D23" s="303">
        <v>0.37992028</v>
      </c>
      <c r="E23" s="303">
        <v>65.624749910000006</v>
      </c>
      <c r="F23" s="303">
        <v>6.2792360499999997</v>
      </c>
      <c r="G23" s="303">
        <v>0.67710950000000003</v>
      </c>
      <c r="H23" s="303">
        <v>15.21982775</v>
      </c>
      <c r="I23" s="303">
        <v>24.496711120000001</v>
      </c>
      <c r="J23" s="303">
        <v>37.55344049</v>
      </c>
      <c r="K23" s="303">
        <v>2.02655063</v>
      </c>
      <c r="L23" s="303">
        <v>0.67344356000000005</v>
      </c>
      <c r="M23" s="303">
        <v>6.7128224999999997</v>
      </c>
      <c r="N23" s="303">
        <v>0.50931588000000005</v>
      </c>
      <c r="O23" s="303">
        <v>229.74148700000001</v>
      </c>
      <c r="P23" s="486"/>
    </row>
    <row r="24" spans="1:16">
      <c r="A24" s="274" t="s">
        <v>266</v>
      </c>
      <c r="B24" s="274" t="s">
        <v>182</v>
      </c>
      <c r="C24" s="302">
        <v>649.11637200999996</v>
      </c>
      <c r="D24" s="302">
        <v>0.29423654999999999</v>
      </c>
      <c r="E24" s="302">
        <v>5.8352764500000003</v>
      </c>
      <c r="F24" s="302">
        <v>27.375458099999999</v>
      </c>
      <c r="G24" s="302">
        <v>5.5767879999999999E-2</v>
      </c>
      <c r="H24" s="302">
        <v>-1.18166422</v>
      </c>
      <c r="I24" s="302">
        <v>0.66977887000000003</v>
      </c>
      <c r="J24" s="302">
        <v>-25.136575759999999</v>
      </c>
      <c r="K24" s="302">
        <v>4.1946069599999998</v>
      </c>
      <c r="L24" s="302">
        <v>0.26310051000000001</v>
      </c>
      <c r="M24" s="302">
        <v>0.43214973000000001</v>
      </c>
      <c r="N24" s="302">
        <v>0.12560457999999999</v>
      </c>
      <c r="O24" s="302">
        <v>662.04411166</v>
      </c>
      <c r="P24" s="486"/>
    </row>
    <row r="25" spans="1:16">
      <c r="A25" s="272" t="s">
        <v>296</v>
      </c>
      <c r="B25" s="272" t="s">
        <v>182</v>
      </c>
      <c r="C25" s="303">
        <v>341.48486429000002</v>
      </c>
      <c r="D25" s="303">
        <v>7.7652963399999999</v>
      </c>
      <c r="E25" s="303">
        <v>98.408308669999997</v>
      </c>
      <c r="F25" s="303">
        <v>62.447747190000001</v>
      </c>
      <c r="G25" s="303">
        <v>10.595544090000001</v>
      </c>
      <c r="H25" s="303">
        <v>9.6474145900000003</v>
      </c>
      <c r="I25" s="303">
        <v>23.090509870000002</v>
      </c>
      <c r="J25" s="303">
        <v>251.77701468999999</v>
      </c>
      <c r="K25" s="303">
        <v>22.855089639999999</v>
      </c>
      <c r="L25" s="303">
        <v>0.21796160000000001</v>
      </c>
      <c r="M25" s="303">
        <v>4.2486602700000002</v>
      </c>
      <c r="N25" s="303">
        <v>1.1726025499999999</v>
      </c>
      <c r="O25" s="303">
        <v>833.71101379000004</v>
      </c>
      <c r="P25" s="486"/>
    </row>
    <row r="26" spans="1:16">
      <c r="A26" s="274" t="s">
        <v>297</v>
      </c>
      <c r="B26" s="274" t="s">
        <v>182</v>
      </c>
      <c r="C26" s="302">
        <v>37.69134957</v>
      </c>
      <c r="D26" s="302">
        <v>16.932672650000001</v>
      </c>
      <c r="E26" s="302">
        <v>111.08939655</v>
      </c>
      <c r="F26" s="302">
        <v>21.920979719999998</v>
      </c>
      <c r="G26" s="302">
        <v>1.33459342</v>
      </c>
      <c r="H26" s="302">
        <v>3.2962249999999998E-2</v>
      </c>
      <c r="I26" s="302">
        <v>12.06790063</v>
      </c>
      <c r="J26" s="302">
        <v>79.906743329999998</v>
      </c>
      <c r="K26" s="302">
        <v>18.106198370000001</v>
      </c>
      <c r="L26" s="302">
        <v>0</v>
      </c>
      <c r="M26" s="302">
        <v>3.9222659999999999E-2</v>
      </c>
      <c r="N26" s="302">
        <v>0.14671219999999999</v>
      </c>
      <c r="O26" s="302">
        <v>299.26873135</v>
      </c>
      <c r="P26" s="486"/>
    </row>
    <row r="27" spans="1:16">
      <c r="A27" s="272" t="s">
        <v>298</v>
      </c>
      <c r="B27" s="272" t="s">
        <v>182</v>
      </c>
      <c r="C27" s="303">
        <v>71.533627069999994</v>
      </c>
      <c r="D27" s="303">
        <v>5.7735777099999996</v>
      </c>
      <c r="E27" s="303">
        <v>128.40949538999999</v>
      </c>
      <c r="F27" s="303">
        <v>23.590116389999999</v>
      </c>
      <c r="G27" s="303">
        <v>1.8575039600000001</v>
      </c>
      <c r="H27" s="303">
        <v>0.33755085000000001</v>
      </c>
      <c r="I27" s="303">
        <v>61.179978120000001</v>
      </c>
      <c r="J27" s="303">
        <v>92.651382740000003</v>
      </c>
      <c r="K27" s="303">
        <v>25.571074320000001</v>
      </c>
      <c r="L27" s="303">
        <v>0.77730792000000004</v>
      </c>
      <c r="M27" s="303">
        <v>10.197189789999999</v>
      </c>
      <c r="N27" s="303">
        <v>3.2604501899999998</v>
      </c>
      <c r="O27" s="303">
        <v>425.13925445000001</v>
      </c>
      <c r="P27" s="486"/>
    </row>
    <row r="28" spans="1:16">
      <c r="A28" s="274" t="s">
        <v>299</v>
      </c>
      <c r="B28" s="274" t="s">
        <v>182</v>
      </c>
      <c r="C28" s="302">
        <v>0.115769</v>
      </c>
      <c r="D28" s="302">
        <v>0</v>
      </c>
      <c r="E28" s="302">
        <v>3.5875815100000001</v>
      </c>
      <c r="F28" s="302">
        <v>0.21706900000000001</v>
      </c>
      <c r="G28" s="302">
        <v>0</v>
      </c>
      <c r="H28" s="302">
        <v>0</v>
      </c>
      <c r="I28" s="302">
        <v>0</v>
      </c>
      <c r="J28" s="302">
        <v>0.38823999999999997</v>
      </c>
      <c r="K28" s="302">
        <v>0</v>
      </c>
      <c r="L28" s="302">
        <v>0</v>
      </c>
      <c r="M28" s="302">
        <v>0</v>
      </c>
      <c r="N28" s="302">
        <v>0</v>
      </c>
      <c r="O28" s="302">
        <v>4.30865951</v>
      </c>
      <c r="P28" s="486"/>
    </row>
    <row r="29" spans="1:16">
      <c r="A29" s="272" t="s">
        <v>300</v>
      </c>
      <c r="B29" s="272" t="s">
        <v>182</v>
      </c>
      <c r="C29" s="303">
        <v>53.106571260000003</v>
      </c>
      <c r="D29" s="303">
        <v>0.36407060000000002</v>
      </c>
      <c r="E29" s="303">
        <v>42.98832436</v>
      </c>
      <c r="F29" s="303">
        <v>17.1741989</v>
      </c>
      <c r="G29" s="303">
        <v>0.68138971999999998</v>
      </c>
      <c r="H29" s="303">
        <v>0</v>
      </c>
      <c r="I29" s="303">
        <v>4.4212350899999997</v>
      </c>
      <c r="J29" s="303">
        <v>86.172936000000007</v>
      </c>
      <c r="K29" s="303">
        <v>100.64260702</v>
      </c>
      <c r="L29" s="303">
        <v>0</v>
      </c>
      <c r="M29" s="303">
        <v>0</v>
      </c>
      <c r="N29" s="303">
        <v>0.30464576999999998</v>
      </c>
      <c r="O29" s="303">
        <v>305.85597872</v>
      </c>
      <c r="P29" s="486"/>
    </row>
    <row r="30" spans="1:16">
      <c r="A30" s="274" t="s">
        <v>301</v>
      </c>
      <c r="B30" s="274" t="s">
        <v>182</v>
      </c>
      <c r="C30" s="302">
        <v>469.75838098999998</v>
      </c>
      <c r="D30" s="302">
        <v>0</v>
      </c>
      <c r="E30" s="302">
        <v>59.644047039999997</v>
      </c>
      <c r="F30" s="302">
        <v>0.43749655999999998</v>
      </c>
      <c r="G30" s="302">
        <v>35.639073349999997</v>
      </c>
      <c r="H30" s="302">
        <v>0.26</v>
      </c>
      <c r="I30" s="302">
        <v>7.4676660000000006E-2</v>
      </c>
      <c r="J30" s="302">
        <v>51.153138339999998</v>
      </c>
      <c r="K30" s="302">
        <v>46.620308790000003</v>
      </c>
      <c r="L30" s="302">
        <v>0</v>
      </c>
      <c r="M30" s="302">
        <v>0</v>
      </c>
      <c r="N30" s="302">
        <v>2.5007576399999998</v>
      </c>
      <c r="O30" s="302">
        <v>666.08787937</v>
      </c>
      <c r="P30" s="486"/>
    </row>
    <row r="31" spans="1:16">
      <c r="A31" s="272" t="s">
        <v>302</v>
      </c>
      <c r="B31" s="272" t="s">
        <v>182</v>
      </c>
      <c r="C31" s="303">
        <v>842.15009537000003</v>
      </c>
      <c r="D31" s="303">
        <v>3.5963750600000002</v>
      </c>
      <c r="E31" s="303">
        <v>263.43119848999999</v>
      </c>
      <c r="F31" s="303">
        <v>99.209331169999999</v>
      </c>
      <c r="G31" s="303">
        <v>25.024019500000001</v>
      </c>
      <c r="H31" s="303">
        <v>624.85841284000003</v>
      </c>
      <c r="I31" s="303">
        <v>47.274147339999999</v>
      </c>
      <c r="J31" s="303">
        <v>360.75771189</v>
      </c>
      <c r="K31" s="303">
        <v>38.353211690000002</v>
      </c>
      <c r="L31" s="303">
        <v>15.895063970000001</v>
      </c>
      <c r="M31" s="303">
        <v>53.410921940000001</v>
      </c>
      <c r="N31" s="303">
        <v>283.89098082999999</v>
      </c>
      <c r="O31" s="303">
        <v>2657.85147009</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3336.5562966699999</v>
      </c>
      <c r="D33" s="304">
        <v>41.799143170000001</v>
      </c>
      <c r="E33" s="304">
        <v>1186.9624689299999</v>
      </c>
      <c r="F33" s="304">
        <v>350.19254887</v>
      </c>
      <c r="G33" s="304">
        <v>92.014488740000004</v>
      </c>
      <c r="H33" s="304">
        <v>1239.4249575700001</v>
      </c>
      <c r="I33" s="304">
        <v>435.90369184000002</v>
      </c>
      <c r="J33" s="304">
        <v>1076.2759391899999</v>
      </c>
      <c r="K33" s="304">
        <v>272.72600394</v>
      </c>
      <c r="L33" s="304">
        <v>43.956478570000002</v>
      </c>
      <c r="M33" s="304">
        <v>331.81506202999998</v>
      </c>
      <c r="N33" s="304">
        <v>305.69253282</v>
      </c>
      <c r="O33" s="304">
        <v>8713.3196123399994</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55D0-C1BE-4E90-9A62-A1CC6DE28C3D}">
  <dimension ref="A1:P36"/>
  <sheetViews>
    <sheetView showGridLines="0" workbookViewId="0" xr3:uid="{5D63B279-6FF4-5938-AB8D-A743B2C92043}">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15.20782333</v>
      </c>
      <c r="D7" s="302">
        <v>1.0160370000000001</v>
      </c>
      <c r="E7" s="302">
        <v>35.636043970000003</v>
      </c>
      <c r="F7" s="302">
        <v>3.1568766799999999</v>
      </c>
      <c r="G7" s="302">
        <v>0.49207405999999998</v>
      </c>
      <c r="H7" s="302">
        <v>33.381323999999999</v>
      </c>
      <c r="I7" s="302">
        <v>68.344348030000006</v>
      </c>
      <c r="J7" s="302">
        <v>259.15970494999999</v>
      </c>
      <c r="K7" s="302">
        <v>209.48215167000001</v>
      </c>
      <c r="L7" s="302">
        <v>0</v>
      </c>
      <c r="M7" s="302">
        <v>7.1429188000000003</v>
      </c>
      <c r="N7" s="302">
        <v>415.93328229000002</v>
      </c>
      <c r="O7" s="302">
        <v>1048.9525847800001</v>
      </c>
      <c r="P7" s="486"/>
    </row>
    <row r="8" spans="1:16">
      <c r="A8" s="272" t="s">
        <v>265</v>
      </c>
      <c r="B8" s="272" t="s">
        <v>182</v>
      </c>
      <c r="C8" s="303">
        <v>33.482236450000002</v>
      </c>
      <c r="D8" s="303">
        <v>1.2604303299999999</v>
      </c>
      <c r="E8" s="303">
        <v>11.6710449</v>
      </c>
      <c r="F8" s="303">
        <v>12.7841518</v>
      </c>
      <c r="G8" s="303">
        <v>5.17980543</v>
      </c>
      <c r="H8" s="303">
        <v>1.9130828200000001</v>
      </c>
      <c r="I8" s="303">
        <v>3.7974946699999999</v>
      </c>
      <c r="J8" s="303">
        <v>17.220623140000001</v>
      </c>
      <c r="K8" s="303">
        <v>3.33697723</v>
      </c>
      <c r="L8" s="303">
        <v>0.27718980999999998</v>
      </c>
      <c r="M8" s="303">
        <v>1.87601106</v>
      </c>
      <c r="N8" s="303">
        <v>0.42259258</v>
      </c>
      <c r="O8" s="303">
        <v>93.221640219999998</v>
      </c>
      <c r="P8" s="486"/>
    </row>
    <row r="9" spans="1:16">
      <c r="A9" s="274" t="s">
        <v>266</v>
      </c>
      <c r="B9" s="274" t="s">
        <v>182</v>
      </c>
      <c r="C9" s="302">
        <v>175.64</v>
      </c>
      <c r="D9" s="302">
        <v>61.92</v>
      </c>
      <c r="E9" s="302">
        <v>401.66</v>
      </c>
      <c r="F9" s="302">
        <v>83.87</v>
      </c>
      <c r="G9" s="302">
        <v>18.010000000000002</v>
      </c>
      <c r="H9" s="302">
        <v>39.68</v>
      </c>
      <c r="I9" s="302">
        <v>93.73</v>
      </c>
      <c r="J9" s="302">
        <v>17.62</v>
      </c>
      <c r="K9" s="302">
        <v>11.15</v>
      </c>
      <c r="L9" s="302">
        <v>0</v>
      </c>
      <c r="M9" s="302">
        <v>0</v>
      </c>
      <c r="N9" s="302">
        <v>158.13</v>
      </c>
      <c r="O9" s="302">
        <v>1061.4100000000001</v>
      </c>
      <c r="P9" s="486"/>
    </row>
    <row r="10" spans="1:16">
      <c r="A10" s="272" t="s">
        <v>296</v>
      </c>
      <c r="B10" s="272" t="s">
        <v>182</v>
      </c>
      <c r="C10" s="303">
        <v>262.85516092</v>
      </c>
      <c r="D10" s="303">
        <v>2.9817958600000001</v>
      </c>
      <c r="E10" s="303">
        <v>178.25556932999999</v>
      </c>
      <c r="F10" s="303">
        <v>144.6128247</v>
      </c>
      <c r="G10" s="303">
        <v>51.587402990000001</v>
      </c>
      <c r="H10" s="303">
        <v>237.35305747999999</v>
      </c>
      <c r="I10" s="303">
        <v>26.708903509999999</v>
      </c>
      <c r="J10" s="303">
        <v>251.79360469</v>
      </c>
      <c r="K10" s="303">
        <v>86.238941999999994</v>
      </c>
      <c r="L10" s="303">
        <v>0.37192374</v>
      </c>
      <c r="M10" s="303">
        <v>9.3111721500000009</v>
      </c>
      <c r="N10" s="303">
        <v>7.4699436600000002</v>
      </c>
      <c r="O10" s="303">
        <v>1259.5403010299999</v>
      </c>
      <c r="P10" s="486"/>
    </row>
    <row r="11" spans="1:16">
      <c r="A11" s="274" t="s">
        <v>297</v>
      </c>
      <c r="B11" s="274" t="s">
        <v>182</v>
      </c>
      <c r="C11" s="302">
        <v>125.06331916000001</v>
      </c>
      <c r="D11" s="302">
        <v>1.57060209</v>
      </c>
      <c r="E11" s="302">
        <v>32.078416590000003</v>
      </c>
      <c r="F11" s="302">
        <v>3.6678202999999998</v>
      </c>
      <c r="G11" s="302">
        <v>2.5895837199999998</v>
      </c>
      <c r="H11" s="302">
        <v>2.6919487800000002</v>
      </c>
      <c r="I11" s="302">
        <v>1.49224717</v>
      </c>
      <c r="J11" s="302">
        <v>99.132843969999996</v>
      </c>
      <c r="K11" s="302">
        <v>38.0575872</v>
      </c>
      <c r="L11" s="302">
        <v>0</v>
      </c>
      <c r="M11" s="302">
        <v>0.23719019999999999</v>
      </c>
      <c r="N11" s="302">
        <v>0.22246157</v>
      </c>
      <c r="O11" s="302">
        <v>306.80402075000001</v>
      </c>
      <c r="P11" s="486"/>
    </row>
    <row r="12" spans="1:16">
      <c r="A12" s="272" t="s">
        <v>298</v>
      </c>
      <c r="B12" s="272" t="s">
        <v>182</v>
      </c>
      <c r="C12" s="303">
        <v>85.938589669999999</v>
      </c>
      <c r="D12" s="303">
        <v>3.0876072099999998</v>
      </c>
      <c r="E12" s="303">
        <v>141.03888401</v>
      </c>
      <c r="F12" s="303">
        <v>25.799850020000001</v>
      </c>
      <c r="G12" s="303">
        <v>3.5832381400000002</v>
      </c>
      <c r="H12" s="303">
        <v>0.58560716000000002</v>
      </c>
      <c r="I12" s="303">
        <v>4.4102714900000004</v>
      </c>
      <c r="J12" s="303">
        <v>82.5279527</v>
      </c>
      <c r="K12" s="303">
        <v>16.687549059999998</v>
      </c>
      <c r="L12" s="303">
        <v>8.4923310000000002E-2</v>
      </c>
      <c r="M12" s="303">
        <v>21.283085960000001</v>
      </c>
      <c r="N12" s="303">
        <v>2.00470265</v>
      </c>
      <c r="O12" s="303">
        <v>387.03226138000002</v>
      </c>
      <c r="P12" s="486"/>
    </row>
    <row r="13" spans="1:16">
      <c r="A13" s="274" t="s">
        <v>299</v>
      </c>
      <c r="B13" s="274" t="s">
        <v>182</v>
      </c>
      <c r="C13" s="302">
        <v>0.13312605999999999</v>
      </c>
      <c r="D13" s="302">
        <v>0</v>
      </c>
      <c r="E13" s="302">
        <v>7.1225996499999997</v>
      </c>
      <c r="F13" s="302">
        <v>0.31371574000000002</v>
      </c>
      <c r="G13" s="302">
        <v>0</v>
      </c>
      <c r="H13" s="302">
        <v>0</v>
      </c>
      <c r="I13" s="302">
        <v>0</v>
      </c>
      <c r="J13" s="302">
        <v>7.3651999999999995E-2</v>
      </c>
      <c r="K13" s="302">
        <v>0</v>
      </c>
      <c r="L13" s="302">
        <v>0</v>
      </c>
      <c r="M13" s="302">
        <v>0</v>
      </c>
      <c r="N13" s="302">
        <v>0</v>
      </c>
      <c r="O13" s="302">
        <v>7.6430934500000003</v>
      </c>
      <c r="P13" s="486"/>
    </row>
    <row r="14" spans="1:16">
      <c r="A14" s="272" t="s">
        <v>300</v>
      </c>
      <c r="B14" s="272" t="s">
        <v>182</v>
      </c>
      <c r="C14" s="303">
        <v>156.48236385999999</v>
      </c>
      <c r="D14" s="303">
        <v>1.4752434699999999</v>
      </c>
      <c r="E14" s="303">
        <v>119.25274141</v>
      </c>
      <c r="F14" s="303">
        <v>82.234713549999995</v>
      </c>
      <c r="G14" s="303">
        <v>5.6451762299999997</v>
      </c>
      <c r="H14" s="303">
        <v>0.2380649</v>
      </c>
      <c r="I14" s="303">
        <v>3.6991158199999998</v>
      </c>
      <c r="J14" s="303">
        <v>182.12007535000001</v>
      </c>
      <c r="K14" s="303">
        <v>128.51394232999999</v>
      </c>
      <c r="L14" s="303">
        <v>0</v>
      </c>
      <c r="M14" s="303">
        <v>2.76947287</v>
      </c>
      <c r="N14" s="303">
        <v>1.49144064</v>
      </c>
      <c r="O14" s="303">
        <v>683.92235043000005</v>
      </c>
      <c r="P14" s="486"/>
    </row>
    <row r="15" spans="1:16">
      <c r="A15" s="274" t="s">
        <v>301</v>
      </c>
      <c r="B15" s="274" t="s">
        <v>182</v>
      </c>
      <c r="C15" s="302">
        <v>573.07734132999997</v>
      </c>
      <c r="D15" s="302">
        <v>0</v>
      </c>
      <c r="E15" s="302">
        <v>376.01865413000002</v>
      </c>
      <c r="F15" s="302">
        <v>0.10012600000000001</v>
      </c>
      <c r="G15" s="302">
        <v>16.315795699999999</v>
      </c>
      <c r="H15" s="302">
        <v>0</v>
      </c>
      <c r="I15" s="302">
        <v>0.2668932</v>
      </c>
      <c r="J15" s="302">
        <v>7.1260545300000002</v>
      </c>
      <c r="K15" s="302">
        <v>58.701623820000002</v>
      </c>
      <c r="L15" s="302">
        <v>0</v>
      </c>
      <c r="M15" s="302">
        <v>0</v>
      </c>
      <c r="N15" s="302">
        <v>0</v>
      </c>
      <c r="O15" s="302">
        <v>1031.6064887099999</v>
      </c>
      <c r="P15" s="486"/>
    </row>
    <row r="16" spans="1:16">
      <c r="A16" s="272" t="s">
        <v>302</v>
      </c>
      <c r="B16" s="272" t="s">
        <v>182</v>
      </c>
      <c r="C16" s="303">
        <v>1499.91910368</v>
      </c>
      <c r="D16" s="303">
        <v>11.27071572</v>
      </c>
      <c r="E16" s="303">
        <v>275.05772452000002</v>
      </c>
      <c r="F16" s="303">
        <v>116.21076703</v>
      </c>
      <c r="G16" s="303">
        <v>87.125850490000005</v>
      </c>
      <c r="H16" s="303">
        <v>925.09503612000003</v>
      </c>
      <c r="I16" s="303">
        <v>44.720231920000003</v>
      </c>
      <c r="J16" s="303">
        <v>583.87895731000003</v>
      </c>
      <c r="K16" s="303">
        <v>60.414447440000004</v>
      </c>
      <c r="L16" s="303">
        <v>8.3052211600000003</v>
      </c>
      <c r="M16" s="303">
        <v>54.341974440000001</v>
      </c>
      <c r="N16" s="303">
        <v>321.30237742000003</v>
      </c>
      <c r="O16" s="303">
        <v>3987.6424072499999</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2927.79906446</v>
      </c>
      <c r="D18" s="304">
        <v>84.582431679999999</v>
      </c>
      <c r="E18" s="304">
        <v>1577.7916785100001</v>
      </c>
      <c r="F18" s="304">
        <v>472.75084582</v>
      </c>
      <c r="G18" s="304">
        <v>190.52892675999999</v>
      </c>
      <c r="H18" s="304">
        <v>1240.9381212599999</v>
      </c>
      <c r="I18" s="304">
        <v>247.16950581</v>
      </c>
      <c r="J18" s="304">
        <v>1500.65346864</v>
      </c>
      <c r="K18" s="304">
        <v>612.58322075000001</v>
      </c>
      <c r="L18" s="304">
        <v>9.0392580200000001</v>
      </c>
      <c r="M18" s="304">
        <v>96.961825480000002</v>
      </c>
      <c r="N18" s="304">
        <v>906.97680080999999</v>
      </c>
      <c r="O18" s="304">
        <v>9867.7751480000006</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744.90361627000004</v>
      </c>
      <c r="D22" s="302">
        <v>5.9421967200000001</v>
      </c>
      <c r="E22" s="302">
        <v>453.60174655999998</v>
      </c>
      <c r="F22" s="302">
        <v>140.30768214</v>
      </c>
      <c r="G22" s="302">
        <v>22.535300929999998</v>
      </c>
      <c r="H22" s="302">
        <v>1065.7311147800001</v>
      </c>
      <c r="I22" s="302">
        <v>271.84308564999998</v>
      </c>
      <c r="J22" s="302">
        <v>148.41394267999999</v>
      </c>
      <c r="K22" s="302">
        <v>10.90931911</v>
      </c>
      <c r="L22" s="302">
        <v>16.226772069999999</v>
      </c>
      <c r="M22" s="302">
        <v>246.87887778999999</v>
      </c>
      <c r="N22" s="302">
        <v>17.8328001</v>
      </c>
      <c r="O22" s="302">
        <v>3145.1264547999999</v>
      </c>
      <c r="P22" s="486"/>
    </row>
    <row r="23" spans="1:16">
      <c r="A23" s="272" t="s">
        <v>265</v>
      </c>
      <c r="B23" s="272" t="s">
        <v>182</v>
      </c>
      <c r="C23" s="303">
        <v>67.404533810000004</v>
      </c>
      <c r="D23" s="303">
        <v>0.23529530000000001</v>
      </c>
      <c r="E23" s="303">
        <v>60.803767440000001</v>
      </c>
      <c r="F23" s="303">
        <v>4.6459387899999998</v>
      </c>
      <c r="G23" s="303">
        <v>0.95996550000000003</v>
      </c>
      <c r="H23" s="303">
        <v>1.7666928500000001</v>
      </c>
      <c r="I23" s="303">
        <v>19.359663739999998</v>
      </c>
      <c r="J23" s="303">
        <v>34.485660129999999</v>
      </c>
      <c r="K23" s="303">
        <v>1.30541358</v>
      </c>
      <c r="L23" s="303">
        <v>0.41821589999999997</v>
      </c>
      <c r="M23" s="303">
        <v>6.4261139399999996</v>
      </c>
      <c r="N23" s="303">
        <v>0.50570943999999995</v>
      </c>
      <c r="O23" s="303">
        <v>198.31697041999999</v>
      </c>
      <c r="P23" s="486"/>
    </row>
    <row r="24" spans="1:16">
      <c r="A24" s="274" t="s">
        <v>266</v>
      </c>
      <c r="B24" s="274" t="s">
        <v>182</v>
      </c>
      <c r="C24" s="302">
        <v>661.90973933999999</v>
      </c>
      <c r="D24" s="302">
        <v>0.25213606999999999</v>
      </c>
      <c r="E24" s="302">
        <v>5.1571682900000004</v>
      </c>
      <c r="F24" s="302">
        <v>21.97552293</v>
      </c>
      <c r="G24" s="302">
        <v>4.3521480000000001E-2</v>
      </c>
      <c r="H24" s="302">
        <v>-1.03488973</v>
      </c>
      <c r="I24" s="302">
        <v>0.44952202000000002</v>
      </c>
      <c r="J24" s="302">
        <v>-4.3760166600000003</v>
      </c>
      <c r="K24" s="302">
        <v>2.7208235099999998</v>
      </c>
      <c r="L24" s="302">
        <v>0.14292574</v>
      </c>
      <c r="M24" s="302">
        <v>0.21625996</v>
      </c>
      <c r="N24" s="302">
        <v>9.775797E-2</v>
      </c>
      <c r="O24" s="302">
        <v>687.55447091999997</v>
      </c>
      <c r="P24" s="486"/>
    </row>
    <row r="25" spans="1:16">
      <c r="A25" s="272" t="s">
        <v>296</v>
      </c>
      <c r="B25" s="272" t="s">
        <v>182</v>
      </c>
      <c r="C25" s="303">
        <v>343.28774418</v>
      </c>
      <c r="D25" s="303">
        <v>6.6354518899999997</v>
      </c>
      <c r="E25" s="303">
        <v>142.04029403999999</v>
      </c>
      <c r="F25" s="303">
        <v>70.624584679999998</v>
      </c>
      <c r="G25" s="303">
        <v>8.4701218399999991</v>
      </c>
      <c r="H25" s="303">
        <v>7.0219452799999997</v>
      </c>
      <c r="I25" s="303">
        <v>19.152931089999999</v>
      </c>
      <c r="J25" s="303">
        <v>252.97964934000001</v>
      </c>
      <c r="K25" s="303">
        <v>26.684049959999999</v>
      </c>
      <c r="L25" s="303">
        <v>0.18090739</v>
      </c>
      <c r="M25" s="303">
        <v>4.1469123799999998</v>
      </c>
      <c r="N25" s="303">
        <v>1.60881254</v>
      </c>
      <c r="O25" s="303">
        <v>882.83340461</v>
      </c>
      <c r="P25" s="486"/>
    </row>
    <row r="26" spans="1:16">
      <c r="A26" s="274" t="s">
        <v>297</v>
      </c>
      <c r="B26" s="274" t="s">
        <v>182</v>
      </c>
      <c r="C26" s="302">
        <v>29.591701910000001</v>
      </c>
      <c r="D26" s="302">
        <v>7.2293612100000004</v>
      </c>
      <c r="E26" s="302">
        <v>108.84960510000001</v>
      </c>
      <c r="F26" s="302">
        <v>19.166427710000001</v>
      </c>
      <c r="G26" s="302">
        <v>3.3564334200000001</v>
      </c>
      <c r="H26" s="302">
        <v>6.7693229999999993E-2</v>
      </c>
      <c r="I26" s="302">
        <v>9.4912794700000003</v>
      </c>
      <c r="J26" s="302">
        <v>60.394835399999998</v>
      </c>
      <c r="K26" s="302">
        <v>12.175034950000001</v>
      </c>
      <c r="L26" s="302">
        <v>7.6990000000000001E-3</v>
      </c>
      <c r="M26" s="302">
        <v>0.18590950000000001</v>
      </c>
      <c r="N26" s="302">
        <v>2.7400000000000001E-2</v>
      </c>
      <c r="O26" s="302">
        <v>250.54338089999999</v>
      </c>
      <c r="P26" s="486"/>
    </row>
    <row r="27" spans="1:16">
      <c r="A27" s="272" t="s">
        <v>298</v>
      </c>
      <c r="B27" s="272" t="s">
        <v>182</v>
      </c>
      <c r="C27" s="303">
        <v>76.772400099999999</v>
      </c>
      <c r="D27" s="303">
        <v>1.74078763</v>
      </c>
      <c r="E27" s="303">
        <v>138.66766426000001</v>
      </c>
      <c r="F27" s="303">
        <v>29.5830877</v>
      </c>
      <c r="G27" s="303">
        <v>2.34543963</v>
      </c>
      <c r="H27" s="303">
        <v>0.11107464</v>
      </c>
      <c r="I27" s="303">
        <v>65.233607759999998</v>
      </c>
      <c r="J27" s="303">
        <v>93.106550040000002</v>
      </c>
      <c r="K27" s="303">
        <v>26.54670853</v>
      </c>
      <c r="L27" s="303">
        <v>0.55153194000000005</v>
      </c>
      <c r="M27" s="303">
        <v>9.8339138300000002</v>
      </c>
      <c r="N27" s="303">
        <v>2.88983568</v>
      </c>
      <c r="O27" s="303">
        <v>447.38260173999998</v>
      </c>
      <c r="P27" s="486"/>
    </row>
    <row r="28" spans="1:16">
      <c r="A28" s="274" t="s">
        <v>299</v>
      </c>
      <c r="B28" s="274" t="s">
        <v>182</v>
      </c>
      <c r="C28" s="302">
        <v>5.6849450000000003E-2</v>
      </c>
      <c r="D28" s="302">
        <v>0</v>
      </c>
      <c r="E28" s="302">
        <v>4.7189000000000002E-2</v>
      </c>
      <c r="F28" s="302">
        <v>5.5823299999999999E-3</v>
      </c>
      <c r="G28" s="302">
        <v>0</v>
      </c>
      <c r="H28" s="302">
        <v>0</v>
      </c>
      <c r="I28" s="302">
        <v>0</v>
      </c>
      <c r="J28" s="302">
        <v>0.51024533999999999</v>
      </c>
      <c r="K28" s="302">
        <v>0</v>
      </c>
      <c r="L28" s="302">
        <v>0</v>
      </c>
      <c r="M28" s="302">
        <v>2.7510100799999999</v>
      </c>
      <c r="N28" s="302">
        <v>0</v>
      </c>
      <c r="O28" s="302">
        <v>3.3708762000000001</v>
      </c>
      <c r="P28" s="486"/>
    </row>
    <row r="29" spans="1:16">
      <c r="A29" s="272" t="s">
        <v>300</v>
      </c>
      <c r="B29" s="272" t="s">
        <v>182</v>
      </c>
      <c r="C29" s="303">
        <v>48.029554189999999</v>
      </c>
      <c r="D29" s="303">
        <v>2.8855639999999998E-2</v>
      </c>
      <c r="E29" s="303">
        <v>75.831172620000004</v>
      </c>
      <c r="F29" s="303">
        <v>26.74634842</v>
      </c>
      <c r="G29" s="303">
        <v>1.10334819</v>
      </c>
      <c r="H29" s="303">
        <v>3.5537699999999998E-2</v>
      </c>
      <c r="I29" s="303">
        <v>1.73659593</v>
      </c>
      <c r="J29" s="303">
        <v>203.22494549999999</v>
      </c>
      <c r="K29" s="303">
        <v>154.74417975</v>
      </c>
      <c r="L29" s="303">
        <v>0</v>
      </c>
      <c r="M29" s="303">
        <v>1.066275E-2</v>
      </c>
      <c r="N29" s="303">
        <v>0.42959616</v>
      </c>
      <c r="O29" s="303">
        <v>511.92079684999999</v>
      </c>
      <c r="P29" s="486"/>
    </row>
    <row r="30" spans="1:16">
      <c r="A30" s="274" t="s">
        <v>301</v>
      </c>
      <c r="B30" s="274" t="s">
        <v>182</v>
      </c>
      <c r="C30" s="302">
        <v>492.40329654999999</v>
      </c>
      <c r="D30" s="302">
        <v>0</v>
      </c>
      <c r="E30" s="302">
        <v>63.929634120000003</v>
      </c>
      <c r="F30" s="302">
        <v>0.69655549000000005</v>
      </c>
      <c r="G30" s="302">
        <v>20.299844409999999</v>
      </c>
      <c r="H30" s="302">
        <v>0</v>
      </c>
      <c r="I30" s="302">
        <v>0.36514543999999999</v>
      </c>
      <c r="J30" s="302">
        <v>95.812136120000005</v>
      </c>
      <c r="K30" s="302">
        <v>65.122097999999994</v>
      </c>
      <c r="L30" s="302">
        <v>0</v>
      </c>
      <c r="M30" s="302">
        <v>0</v>
      </c>
      <c r="N30" s="302">
        <v>0</v>
      </c>
      <c r="O30" s="302">
        <v>738.62871012999994</v>
      </c>
      <c r="P30" s="486"/>
    </row>
    <row r="31" spans="1:16">
      <c r="A31" s="272" t="s">
        <v>302</v>
      </c>
      <c r="B31" s="272" t="s">
        <v>182</v>
      </c>
      <c r="C31" s="303">
        <v>1264.6462492000001</v>
      </c>
      <c r="D31" s="303">
        <v>4.4704263800000001</v>
      </c>
      <c r="E31" s="303">
        <v>197.43930176000001</v>
      </c>
      <c r="F31" s="303">
        <v>96.476275200000003</v>
      </c>
      <c r="G31" s="303">
        <v>84.158972480000003</v>
      </c>
      <c r="H31" s="303">
        <v>726.93069108999998</v>
      </c>
      <c r="I31" s="303">
        <v>51.826010099999998</v>
      </c>
      <c r="J31" s="303">
        <v>283.41787864000003</v>
      </c>
      <c r="K31" s="303">
        <v>88.895045039999999</v>
      </c>
      <c r="L31" s="303">
        <v>8.5619080899999993</v>
      </c>
      <c r="M31" s="303">
        <v>57.601123319999999</v>
      </c>
      <c r="N31" s="303">
        <v>303.14048416000003</v>
      </c>
      <c r="O31" s="303">
        <v>3167.5643654599999</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3729.0056850000001</v>
      </c>
      <c r="D33" s="304">
        <v>26.534510839999999</v>
      </c>
      <c r="E33" s="304">
        <v>1246.3675431900001</v>
      </c>
      <c r="F33" s="304">
        <v>410.22800539000002</v>
      </c>
      <c r="G33" s="304">
        <v>143.27294788</v>
      </c>
      <c r="H33" s="304">
        <v>1800.6298598400001</v>
      </c>
      <c r="I33" s="304">
        <v>439.45784120000002</v>
      </c>
      <c r="J33" s="304">
        <v>1167.9698265300001</v>
      </c>
      <c r="K33" s="304">
        <v>389.10267242999998</v>
      </c>
      <c r="L33" s="304">
        <v>26.089960130000001</v>
      </c>
      <c r="M33" s="304">
        <v>328.05078355000001</v>
      </c>
      <c r="N33" s="304">
        <v>326.53239604999999</v>
      </c>
      <c r="O33" s="304">
        <v>10033.242032030001</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4441A-F140-4FAA-8B04-60B09F662CC7}">
  <dimension ref="A1:P36"/>
  <sheetViews>
    <sheetView showGridLines="0" workbookViewId="0" xr3:uid="{B8468BEA-CC90-53B2-84D5-ED0A148E4D14}">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27.0572722</v>
      </c>
      <c r="D7" s="302">
        <v>3.8715983500000002</v>
      </c>
      <c r="E7" s="302">
        <v>34.048727540000002</v>
      </c>
      <c r="F7" s="302">
        <v>2.8479490699999999</v>
      </c>
      <c r="G7" s="302">
        <v>1.2993945</v>
      </c>
      <c r="H7" s="302">
        <v>42.134901999999997</v>
      </c>
      <c r="I7" s="302">
        <v>51.73250161</v>
      </c>
      <c r="J7" s="302">
        <v>151.96521554</v>
      </c>
      <c r="K7" s="302">
        <v>21.401219229999999</v>
      </c>
      <c r="L7" s="302">
        <v>0</v>
      </c>
      <c r="M7" s="302">
        <v>31.213690799999998</v>
      </c>
      <c r="N7" s="302">
        <v>345.13783369999999</v>
      </c>
      <c r="O7" s="302">
        <v>712.71030454000004</v>
      </c>
      <c r="P7" s="486"/>
    </row>
    <row r="8" spans="1:16">
      <c r="A8" s="272" t="s">
        <v>265</v>
      </c>
      <c r="B8" s="272" t="s">
        <v>182</v>
      </c>
      <c r="C8" s="303">
        <v>27.549440180000001</v>
      </c>
      <c r="D8" s="303">
        <v>0.78348739999999994</v>
      </c>
      <c r="E8" s="303">
        <v>7.7945534399999996</v>
      </c>
      <c r="F8" s="303">
        <v>20.637083310000001</v>
      </c>
      <c r="G8" s="303">
        <v>4.71465903</v>
      </c>
      <c r="H8" s="303">
        <v>1.2424599999999999E-2</v>
      </c>
      <c r="I8" s="303">
        <v>5.8162632500000004</v>
      </c>
      <c r="J8" s="303">
        <v>24.633334779999998</v>
      </c>
      <c r="K8" s="303">
        <v>1.7356697699999999</v>
      </c>
      <c r="L8" s="303">
        <v>0.30483232999999998</v>
      </c>
      <c r="M8" s="303">
        <v>1.4050176299999999</v>
      </c>
      <c r="N8" s="303">
        <v>1.12784649</v>
      </c>
      <c r="O8" s="303">
        <v>96.514612209999996</v>
      </c>
      <c r="P8" s="486"/>
    </row>
    <row r="9" spans="1:16">
      <c r="A9" s="274" t="s">
        <v>266</v>
      </c>
      <c r="B9" s="274" t="s">
        <v>182</v>
      </c>
      <c r="C9" s="302">
        <v>0</v>
      </c>
      <c r="D9" s="302">
        <v>0</v>
      </c>
      <c r="E9" s="302">
        <v>0</v>
      </c>
      <c r="F9" s="302">
        <v>0</v>
      </c>
      <c r="G9" s="302">
        <v>0</v>
      </c>
      <c r="H9" s="302">
        <v>0</v>
      </c>
      <c r="I9" s="302">
        <v>0</v>
      </c>
      <c r="J9" s="302">
        <v>0</v>
      </c>
      <c r="K9" s="302">
        <v>0</v>
      </c>
      <c r="L9" s="302">
        <v>0</v>
      </c>
      <c r="M9" s="302">
        <v>0</v>
      </c>
      <c r="N9" s="302">
        <v>0</v>
      </c>
      <c r="O9" s="302">
        <v>0</v>
      </c>
      <c r="P9" s="486"/>
    </row>
    <row r="10" spans="1:16">
      <c r="A10" s="272" t="s">
        <v>296</v>
      </c>
      <c r="B10" s="272" t="s">
        <v>182</v>
      </c>
      <c r="C10" s="303">
        <v>205.70785620000001</v>
      </c>
      <c r="D10" s="303">
        <v>42.2707987</v>
      </c>
      <c r="E10" s="303">
        <v>190.86852071000001</v>
      </c>
      <c r="F10" s="303">
        <v>128.45440378999999</v>
      </c>
      <c r="G10" s="303">
        <v>31.45224013</v>
      </c>
      <c r="H10" s="303">
        <v>149.09639498999999</v>
      </c>
      <c r="I10" s="303">
        <v>27.211724459999999</v>
      </c>
      <c r="J10" s="303">
        <v>223.26545744000001</v>
      </c>
      <c r="K10" s="303">
        <v>71.438671830000004</v>
      </c>
      <c r="L10" s="303">
        <v>0.18398995000000001</v>
      </c>
      <c r="M10" s="303">
        <v>15.52351631</v>
      </c>
      <c r="N10" s="303">
        <v>23.83361373</v>
      </c>
      <c r="O10" s="303">
        <v>1109.30718824</v>
      </c>
      <c r="P10" s="486"/>
    </row>
    <row r="11" spans="1:16">
      <c r="A11" s="274" t="s">
        <v>297</v>
      </c>
      <c r="B11" s="274" t="s">
        <v>182</v>
      </c>
      <c r="C11" s="302">
        <v>117.99121043</v>
      </c>
      <c r="D11" s="302">
        <v>2.7679415700000001</v>
      </c>
      <c r="E11" s="302">
        <v>46.75810448</v>
      </c>
      <c r="F11" s="302">
        <v>7.9127111899999996</v>
      </c>
      <c r="G11" s="302">
        <v>1.2101832100000001</v>
      </c>
      <c r="H11" s="302">
        <v>0</v>
      </c>
      <c r="I11" s="302">
        <v>2.5945231799999999</v>
      </c>
      <c r="J11" s="302">
        <v>123.2089711</v>
      </c>
      <c r="K11" s="302">
        <v>37.290756330000001</v>
      </c>
      <c r="L11" s="302">
        <v>6.0849299999999997E-3</v>
      </c>
      <c r="M11" s="302">
        <v>0.27851093999999998</v>
      </c>
      <c r="N11" s="302">
        <v>0.13906105999999999</v>
      </c>
      <c r="O11" s="302">
        <v>340.15805841999997</v>
      </c>
      <c r="P11" s="486"/>
    </row>
    <row r="12" spans="1:16">
      <c r="A12" s="272" t="s">
        <v>298</v>
      </c>
      <c r="B12" s="272" t="s">
        <v>182</v>
      </c>
      <c r="C12" s="303">
        <v>100.3636047</v>
      </c>
      <c r="D12" s="303">
        <v>4.11267826</v>
      </c>
      <c r="E12" s="303">
        <v>113.67031661</v>
      </c>
      <c r="F12" s="303">
        <v>25.284265359999999</v>
      </c>
      <c r="G12" s="303">
        <v>3.9833407099999998</v>
      </c>
      <c r="H12" s="303">
        <v>0.17617931000000001</v>
      </c>
      <c r="I12" s="303">
        <v>3.9745198099999999</v>
      </c>
      <c r="J12" s="303">
        <v>149.38510683999999</v>
      </c>
      <c r="K12" s="303">
        <v>15.439512089999999</v>
      </c>
      <c r="L12" s="303">
        <v>7.9317070000000003E-2</v>
      </c>
      <c r="M12" s="303">
        <v>5.9962055000000003</v>
      </c>
      <c r="N12" s="303">
        <v>1.5331526</v>
      </c>
      <c r="O12" s="303">
        <v>423.99819886</v>
      </c>
      <c r="P12" s="486"/>
    </row>
    <row r="13" spans="1:16">
      <c r="A13" s="274" t="s">
        <v>299</v>
      </c>
      <c r="B13" s="274" t="s">
        <v>182</v>
      </c>
      <c r="C13" s="302">
        <v>7.2979999999999998E-3</v>
      </c>
      <c r="D13" s="302">
        <v>0</v>
      </c>
      <c r="E13" s="302">
        <v>0.36694276999999997</v>
      </c>
      <c r="F13" s="302">
        <v>0</v>
      </c>
      <c r="G13" s="302">
        <v>3.8722119999999999E-2</v>
      </c>
      <c r="H13" s="302">
        <v>0</v>
      </c>
      <c r="I13" s="302">
        <v>11.178293200000001</v>
      </c>
      <c r="J13" s="302">
        <v>0.1</v>
      </c>
      <c r="K13" s="302">
        <v>0</v>
      </c>
      <c r="L13" s="302">
        <v>0</v>
      </c>
      <c r="M13" s="302">
        <v>0</v>
      </c>
      <c r="N13" s="302">
        <v>8.8848700000000003E-2</v>
      </c>
      <c r="O13" s="302">
        <v>11.780104789999999</v>
      </c>
      <c r="P13" s="486"/>
    </row>
    <row r="14" spans="1:16">
      <c r="A14" s="272" t="s">
        <v>300</v>
      </c>
      <c r="B14" s="272" t="s">
        <v>182</v>
      </c>
      <c r="C14" s="303">
        <v>413.11203573</v>
      </c>
      <c r="D14" s="303">
        <v>6.9162639099999996</v>
      </c>
      <c r="E14" s="303">
        <v>177.87234504</v>
      </c>
      <c r="F14" s="303">
        <v>49.524726829999999</v>
      </c>
      <c r="G14" s="303">
        <v>6.3700814100000001</v>
      </c>
      <c r="H14" s="303">
        <v>0</v>
      </c>
      <c r="I14" s="303">
        <v>10.72587583</v>
      </c>
      <c r="J14" s="303">
        <v>172.28348331999999</v>
      </c>
      <c r="K14" s="303">
        <v>80.621089569999995</v>
      </c>
      <c r="L14" s="303">
        <v>0</v>
      </c>
      <c r="M14" s="303">
        <v>3.79164024</v>
      </c>
      <c r="N14" s="303">
        <v>0.14032376999999999</v>
      </c>
      <c r="O14" s="303">
        <v>921.35786565000001</v>
      </c>
      <c r="P14" s="486"/>
    </row>
    <row r="15" spans="1:16">
      <c r="A15" s="274" t="s">
        <v>301</v>
      </c>
      <c r="B15" s="274" t="s">
        <v>182</v>
      </c>
      <c r="C15" s="302">
        <v>640.51316012999996</v>
      </c>
      <c r="D15" s="302">
        <v>23.94477165</v>
      </c>
      <c r="E15" s="302">
        <v>136.87984714000001</v>
      </c>
      <c r="F15" s="302">
        <v>6.4696835699999999</v>
      </c>
      <c r="G15" s="302">
        <v>2.27519691</v>
      </c>
      <c r="H15" s="302">
        <v>0</v>
      </c>
      <c r="I15" s="302">
        <v>0.44489319999999999</v>
      </c>
      <c r="J15" s="302">
        <v>23.50844159</v>
      </c>
      <c r="K15" s="302">
        <v>38.190257420000002</v>
      </c>
      <c r="L15" s="302">
        <v>0</v>
      </c>
      <c r="M15" s="302">
        <v>0</v>
      </c>
      <c r="N15" s="302">
        <v>3.5509220000000001E-2</v>
      </c>
      <c r="O15" s="302">
        <v>872.26176082999996</v>
      </c>
      <c r="P15" s="486"/>
    </row>
    <row r="16" spans="1:16">
      <c r="A16" s="272" t="s">
        <v>302</v>
      </c>
      <c r="B16" s="272" t="s">
        <v>182</v>
      </c>
      <c r="C16" s="303">
        <v>1579.3126497799999</v>
      </c>
      <c r="D16" s="303">
        <v>46.200493280000003</v>
      </c>
      <c r="E16" s="303">
        <v>299.03761853999998</v>
      </c>
      <c r="F16" s="303">
        <v>239.94828089000001</v>
      </c>
      <c r="G16" s="303">
        <v>35.55959378</v>
      </c>
      <c r="H16" s="303">
        <v>34.467365909999998</v>
      </c>
      <c r="I16" s="303">
        <v>37.412518460000001</v>
      </c>
      <c r="J16" s="303">
        <v>318.25316659999999</v>
      </c>
      <c r="K16" s="303">
        <v>34.536850489999999</v>
      </c>
      <c r="L16" s="303">
        <v>6.3979781300000003</v>
      </c>
      <c r="M16" s="303">
        <v>76.234631219999997</v>
      </c>
      <c r="N16" s="303">
        <v>303.0577705</v>
      </c>
      <c r="O16" s="303">
        <v>3010.4189175800002</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3111.6145273500001</v>
      </c>
      <c r="D18" s="304">
        <v>130.86803312000001</v>
      </c>
      <c r="E18" s="304">
        <v>1007.29697627</v>
      </c>
      <c r="F18" s="304">
        <v>481.07910400999998</v>
      </c>
      <c r="G18" s="304">
        <v>86.903411800000001</v>
      </c>
      <c r="H18" s="304">
        <v>225.88726681</v>
      </c>
      <c r="I18" s="304">
        <v>151.09111300000001</v>
      </c>
      <c r="J18" s="304">
        <v>1186.60317721</v>
      </c>
      <c r="K18" s="304">
        <v>300.65402673</v>
      </c>
      <c r="L18" s="304">
        <v>6.9722024100000004</v>
      </c>
      <c r="M18" s="304">
        <v>134.44321264000001</v>
      </c>
      <c r="N18" s="304">
        <v>675.09395976999997</v>
      </c>
      <c r="O18" s="304">
        <v>7498.5070111200002</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1294.99685084</v>
      </c>
      <c r="D22" s="302">
        <v>6.5379096099999998</v>
      </c>
      <c r="E22" s="302">
        <v>466.12739094</v>
      </c>
      <c r="F22" s="302">
        <v>99.116918299999995</v>
      </c>
      <c r="G22" s="302">
        <v>18.54645335</v>
      </c>
      <c r="H22" s="302">
        <v>53.423621310000001</v>
      </c>
      <c r="I22" s="302">
        <v>280.77702406999998</v>
      </c>
      <c r="J22" s="302">
        <v>144.35994521999999</v>
      </c>
      <c r="K22" s="302">
        <v>13.25815206</v>
      </c>
      <c r="L22" s="302">
        <v>13.319293099999999</v>
      </c>
      <c r="M22" s="302">
        <v>199.56965657999999</v>
      </c>
      <c r="N22" s="302">
        <v>25.454112640000002</v>
      </c>
      <c r="O22" s="302">
        <v>2615.4873280199999</v>
      </c>
      <c r="P22" s="486"/>
    </row>
    <row r="23" spans="1:16">
      <c r="A23" s="272" t="s">
        <v>265</v>
      </c>
      <c r="B23" s="272" t="s">
        <v>182</v>
      </c>
      <c r="C23" s="303">
        <v>73.635274409999994</v>
      </c>
      <c r="D23" s="303">
        <v>0.65222053999999996</v>
      </c>
      <c r="E23" s="303">
        <v>83.928630479999995</v>
      </c>
      <c r="F23" s="303">
        <v>6.7313751100000001</v>
      </c>
      <c r="G23" s="303">
        <v>0.74260895999999998</v>
      </c>
      <c r="H23" s="303">
        <v>1.3730511599999999</v>
      </c>
      <c r="I23" s="303">
        <v>20.50742056</v>
      </c>
      <c r="J23" s="303">
        <v>30.139205310000001</v>
      </c>
      <c r="K23" s="303">
        <v>0.95788013000000005</v>
      </c>
      <c r="L23" s="303">
        <v>0.34328093999999998</v>
      </c>
      <c r="M23" s="303">
        <v>5.2294309999999999</v>
      </c>
      <c r="N23" s="303">
        <v>0.71226177999999996</v>
      </c>
      <c r="O23" s="303">
        <v>224.95264037999999</v>
      </c>
      <c r="P23" s="486"/>
    </row>
    <row r="24" spans="1:16">
      <c r="A24" s="274" t="s">
        <v>266</v>
      </c>
      <c r="B24" s="274" t="s">
        <v>182</v>
      </c>
      <c r="C24" s="302">
        <v>571.59037900999999</v>
      </c>
      <c r="D24" s="302">
        <v>0.26187832</v>
      </c>
      <c r="E24" s="302">
        <v>5.6634473200000004</v>
      </c>
      <c r="F24" s="302">
        <v>21.33544388</v>
      </c>
      <c r="G24" s="302">
        <v>0.11996572</v>
      </c>
      <c r="H24" s="302">
        <v>-0.49502632000000002</v>
      </c>
      <c r="I24" s="302">
        <v>0.40929091000000001</v>
      </c>
      <c r="J24" s="302">
        <v>7.1689171099999998</v>
      </c>
      <c r="K24" s="302">
        <v>3.6074005200000001</v>
      </c>
      <c r="L24" s="302">
        <v>7.7867060000000002E-2</v>
      </c>
      <c r="M24" s="302">
        <v>0.23066658000000001</v>
      </c>
      <c r="N24" s="302">
        <v>7.5721650000000001E-2</v>
      </c>
      <c r="O24" s="302">
        <v>610.04595175999998</v>
      </c>
      <c r="P24" s="486"/>
    </row>
    <row r="25" spans="1:16">
      <c r="A25" s="272" t="s">
        <v>296</v>
      </c>
      <c r="B25" s="272" t="s">
        <v>182</v>
      </c>
      <c r="C25" s="303">
        <v>247.85734413</v>
      </c>
      <c r="D25" s="303">
        <v>8.6459189599999995</v>
      </c>
      <c r="E25" s="303">
        <v>166.31714898999999</v>
      </c>
      <c r="F25" s="303">
        <v>58.193001029999998</v>
      </c>
      <c r="G25" s="303">
        <v>2.9897426</v>
      </c>
      <c r="H25" s="303">
        <v>8.2617235999999998</v>
      </c>
      <c r="I25" s="303">
        <v>29.198150930000001</v>
      </c>
      <c r="J25" s="303">
        <v>164.73242350000001</v>
      </c>
      <c r="K25" s="303">
        <v>24.65292784</v>
      </c>
      <c r="L25" s="303">
        <v>0.12729472</v>
      </c>
      <c r="M25" s="303">
        <v>8.4217863200000007</v>
      </c>
      <c r="N25" s="303">
        <v>2.4610596199999999</v>
      </c>
      <c r="O25" s="303">
        <v>721.85852223999996</v>
      </c>
      <c r="P25" s="486"/>
    </row>
    <row r="26" spans="1:16">
      <c r="A26" s="274" t="s">
        <v>297</v>
      </c>
      <c r="B26" s="274" t="s">
        <v>182</v>
      </c>
      <c r="C26" s="302">
        <v>39.745816390000002</v>
      </c>
      <c r="D26" s="302">
        <v>6.1077531</v>
      </c>
      <c r="E26" s="302">
        <v>108.97874034</v>
      </c>
      <c r="F26" s="302">
        <v>22.932884820000002</v>
      </c>
      <c r="G26" s="302">
        <v>2.39135001</v>
      </c>
      <c r="H26" s="302">
        <v>1.0919999999999999E-2</v>
      </c>
      <c r="I26" s="302">
        <v>9.7748751699999996</v>
      </c>
      <c r="J26" s="302">
        <v>62.443218469999998</v>
      </c>
      <c r="K26" s="302">
        <v>9.4176152799999997</v>
      </c>
      <c r="L26" s="302">
        <v>0</v>
      </c>
      <c r="M26" s="302">
        <v>9.3637890000000001E-2</v>
      </c>
      <c r="N26" s="302">
        <v>0.41099124999999997</v>
      </c>
      <c r="O26" s="302">
        <v>262.30780271999998</v>
      </c>
      <c r="P26" s="486"/>
    </row>
    <row r="27" spans="1:16">
      <c r="A27" s="272" t="s">
        <v>298</v>
      </c>
      <c r="B27" s="272" t="s">
        <v>182</v>
      </c>
      <c r="C27" s="303">
        <v>75.648530489999999</v>
      </c>
      <c r="D27" s="303">
        <v>1.8632818900000001</v>
      </c>
      <c r="E27" s="303">
        <v>137.31725623</v>
      </c>
      <c r="F27" s="303">
        <v>41.236464349999999</v>
      </c>
      <c r="G27" s="303">
        <v>1.6505366299999999</v>
      </c>
      <c r="H27" s="303">
        <v>5.4309049999999998E-2</v>
      </c>
      <c r="I27" s="303">
        <v>67.13168143</v>
      </c>
      <c r="J27" s="303">
        <v>98.438268649999998</v>
      </c>
      <c r="K27" s="303">
        <v>34.15091031</v>
      </c>
      <c r="L27" s="303">
        <v>0.26804760999999999</v>
      </c>
      <c r="M27" s="303">
        <v>8.4014241799999994</v>
      </c>
      <c r="N27" s="303">
        <v>8.0141792499999998</v>
      </c>
      <c r="O27" s="303">
        <v>474.17489007</v>
      </c>
      <c r="P27" s="486"/>
    </row>
    <row r="28" spans="1:16">
      <c r="A28" s="274" t="s">
        <v>299</v>
      </c>
      <c r="B28" s="274" t="s">
        <v>182</v>
      </c>
      <c r="C28" s="302">
        <v>0.20156273999999999</v>
      </c>
      <c r="D28" s="302">
        <v>0</v>
      </c>
      <c r="E28" s="302">
        <v>0.5854935</v>
      </c>
      <c r="F28" s="302">
        <v>0</v>
      </c>
      <c r="G28" s="302">
        <v>0</v>
      </c>
      <c r="H28" s="302">
        <v>0</v>
      </c>
      <c r="I28" s="302">
        <v>0</v>
      </c>
      <c r="J28" s="302">
        <v>1.8541216599999999</v>
      </c>
      <c r="K28" s="302">
        <v>0</v>
      </c>
      <c r="L28" s="302">
        <v>0</v>
      </c>
      <c r="M28" s="302">
        <v>0</v>
      </c>
      <c r="N28" s="302">
        <v>0</v>
      </c>
      <c r="O28" s="302">
        <v>2.6411779000000002</v>
      </c>
      <c r="P28" s="486"/>
    </row>
    <row r="29" spans="1:16">
      <c r="A29" s="272" t="s">
        <v>300</v>
      </c>
      <c r="B29" s="272" t="s">
        <v>182</v>
      </c>
      <c r="C29" s="303">
        <v>43.328621390000002</v>
      </c>
      <c r="D29" s="303">
        <v>1.0935988999999999</v>
      </c>
      <c r="E29" s="303">
        <v>115.1150068</v>
      </c>
      <c r="F29" s="303">
        <v>16.60686256</v>
      </c>
      <c r="G29" s="303">
        <v>0.54474909999999999</v>
      </c>
      <c r="H29" s="303">
        <v>97</v>
      </c>
      <c r="I29" s="303">
        <v>10.753560139999999</v>
      </c>
      <c r="J29" s="303">
        <v>149.32071612999999</v>
      </c>
      <c r="K29" s="303">
        <v>102.35253397</v>
      </c>
      <c r="L29" s="303">
        <v>0</v>
      </c>
      <c r="M29" s="303">
        <v>0.984074</v>
      </c>
      <c r="N29" s="303">
        <v>0.52465578000000002</v>
      </c>
      <c r="O29" s="303">
        <v>537.62437877000002</v>
      </c>
      <c r="P29" s="486"/>
    </row>
    <row r="30" spans="1:16">
      <c r="A30" s="274" t="s">
        <v>301</v>
      </c>
      <c r="B30" s="274" t="s">
        <v>182</v>
      </c>
      <c r="C30" s="302">
        <v>540.40076205000003</v>
      </c>
      <c r="D30" s="302">
        <v>26.33155747</v>
      </c>
      <c r="E30" s="302">
        <v>78.185180239999994</v>
      </c>
      <c r="F30" s="302">
        <v>11.72406719</v>
      </c>
      <c r="G30" s="302">
        <v>3.06772511</v>
      </c>
      <c r="H30" s="302">
        <v>0</v>
      </c>
      <c r="I30" s="302">
        <v>0.182</v>
      </c>
      <c r="J30" s="302">
        <v>15.92496141</v>
      </c>
      <c r="K30" s="302">
        <v>46.189852520000002</v>
      </c>
      <c r="L30" s="302">
        <v>0</v>
      </c>
      <c r="M30" s="302">
        <v>2.6754E-2</v>
      </c>
      <c r="N30" s="302">
        <v>1.8200000000000001E-2</v>
      </c>
      <c r="O30" s="302">
        <v>722.05105999</v>
      </c>
      <c r="P30" s="486"/>
    </row>
    <row r="31" spans="1:16">
      <c r="A31" s="272" t="s">
        <v>302</v>
      </c>
      <c r="B31" s="272" t="s">
        <v>182</v>
      </c>
      <c r="C31" s="303">
        <v>1458.5076789</v>
      </c>
      <c r="D31" s="303">
        <v>43.723149339999999</v>
      </c>
      <c r="E31" s="303">
        <v>211.74633259000001</v>
      </c>
      <c r="F31" s="303">
        <v>236.35722440999999</v>
      </c>
      <c r="G31" s="303">
        <v>34.528513240000002</v>
      </c>
      <c r="H31" s="303">
        <v>29.351475319999999</v>
      </c>
      <c r="I31" s="303">
        <v>43.169652339999999</v>
      </c>
      <c r="J31" s="303">
        <v>351.10482042000001</v>
      </c>
      <c r="K31" s="303">
        <v>28.449932740000001</v>
      </c>
      <c r="L31" s="303">
        <v>9.49213095</v>
      </c>
      <c r="M31" s="303">
        <v>86.053019030000002</v>
      </c>
      <c r="N31" s="303">
        <v>305.05518941000003</v>
      </c>
      <c r="O31" s="303">
        <v>2837.5391186900001</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4345.9128203500004</v>
      </c>
      <c r="D33" s="304">
        <v>95.217268129999994</v>
      </c>
      <c r="E33" s="304">
        <v>1373.9646274300001</v>
      </c>
      <c r="F33" s="304">
        <v>514.23424164999994</v>
      </c>
      <c r="G33" s="304">
        <v>64.58164472</v>
      </c>
      <c r="H33" s="304">
        <v>188.98007412000001</v>
      </c>
      <c r="I33" s="304">
        <v>461.90365555</v>
      </c>
      <c r="J33" s="304">
        <v>1025.4865978800001</v>
      </c>
      <c r="K33" s="304">
        <v>263.03720536999998</v>
      </c>
      <c r="L33" s="304">
        <v>23.62791438</v>
      </c>
      <c r="M33" s="304">
        <v>309.01044958</v>
      </c>
      <c r="N33" s="304">
        <v>342.72637137999999</v>
      </c>
      <c r="O33" s="304">
        <v>9008.6828705400003</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9CEA7-7ED4-40D7-A97E-670D4E1C77A0}">
  <dimension ref="A1:P36"/>
  <sheetViews>
    <sheetView showGridLines="0" workbookViewId="0" xr3:uid="{1930D92D-705E-596E-B866-E79A1B3B368E}">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41.895229989999997</v>
      </c>
      <c r="D7" s="302">
        <v>0.202434</v>
      </c>
      <c r="E7" s="302">
        <v>18.17778148</v>
      </c>
      <c r="F7" s="302">
        <v>11.15198829</v>
      </c>
      <c r="G7" s="302">
        <v>1.0049319999999999</v>
      </c>
      <c r="H7" s="302">
        <v>30.262443999999999</v>
      </c>
      <c r="I7" s="302">
        <v>32.838836950000001</v>
      </c>
      <c r="J7" s="302">
        <v>124.54014106</v>
      </c>
      <c r="K7" s="302">
        <v>21.03284919</v>
      </c>
      <c r="L7" s="302">
        <v>0</v>
      </c>
      <c r="M7" s="302">
        <v>15.15401213</v>
      </c>
      <c r="N7" s="302">
        <v>188.78968552000001</v>
      </c>
      <c r="O7" s="302">
        <v>485.05033460999999</v>
      </c>
      <c r="P7" s="486"/>
    </row>
    <row r="8" spans="1:16">
      <c r="A8" s="272" t="s">
        <v>265</v>
      </c>
      <c r="B8" s="272" t="s">
        <v>182</v>
      </c>
      <c r="C8" s="303">
        <v>23.738981469999999</v>
      </c>
      <c r="D8" s="303">
        <v>1.1116697600000001</v>
      </c>
      <c r="E8" s="303">
        <v>7.4076201499999996</v>
      </c>
      <c r="F8" s="303">
        <v>18.00357885</v>
      </c>
      <c r="G8" s="303">
        <v>1.85669493</v>
      </c>
      <c r="H8" s="303">
        <v>0</v>
      </c>
      <c r="I8" s="303">
        <v>3.1343912</v>
      </c>
      <c r="J8" s="303">
        <v>21.139903220000001</v>
      </c>
      <c r="K8" s="303">
        <v>2.87510903</v>
      </c>
      <c r="L8" s="303">
        <v>0.22212297</v>
      </c>
      <c r="M8" s="303">
        <v>5.1487512300000002</v>
      </c>
      <c r="N8" s="303">
        <v>3.1365251000000001</v>
      </c>
      <c r="O8" s="303">
        <v>87.775347909999994</v>
      </c>
      <c r="P8" s="486"/>
    </row>
    <row r="9" spans="1:16">
      <c r="A9" s="274" t="s">
        <v>266</v>
      </c>
      <c r="B9" s="274" t="s">
        <v>182</v>
      </c>
      <c r="C9" s="302">
        <v>0</v>
      </c>
      <c r="D9" s="302">
        <v>0</v>
      </c>
      <c r="E9" s="302">
        <v>0</v>
      </c>
      <c r="F9" s="302">
        <v>0</v>
      </c>
      <c r="G9" s="302">
        <v>0</v>
      </c>
      <c r="H9" s="302">
        <v>0</v>
      </c>
      <c r="I9" s="302">
        <v>0</v>
      </c>
      <c r="J9" s="302">
        <v>0</v>
      </c>
      <c r="K9" s="302">
        <v>0</v>
      </c>
      <c r="L9" s="302">
        <v>0</v>
      </c>
      <c r="M9" s="302">
        <v>0</v>
      </c>
      <c r="N9" s="302">
        <v>0</v>
      </c>
      <c r="O9" s="302">
        <v>0</v>
      </c>
      <c r="P9" s="486"/>
    </row>
    <row r="10" spans="1:16">
      <c r="A10" s="272" t="s">
        <v>296</v>
      </c>
      <c r="B10" s="272" t="s">
        <v>182</v>
      </c>
      <c r="C10" s="303">
        <v>168.65602892999999</v>
      </c>
      <c r="D10" s="303">
        <v>3.1242274399999999</v>
      </c>
      <c r="E10" s="303">
        <v>218.42371446999999</v>
      </c>
      <c r="F10" s="303">
        <v>79.30282923</v>
      </c>
      <c r="G10" s="303">
        <v>7.23898435</v>
      </c>
      <c r="H10" s="303">
        <v>0.10481915999999999</v>
      </c>
      <c r="I10" s="303">
        <v>9.46372708</v>
      </c>
      <c r="J10" s="303">
        <v>179.86390506999999</v>
      </c>
      <c r="K10" s="303">
        <v>58.34370577</v>
      </c>
      <c r="L10" s="303">
        <v>0.19721263999999999</v>
      </c>
      <c r="M10" s="303">
        <v>12.537376650000001</v>
      </c>
      <c r="N10" s="303">
        <v>1.64776308</v>
      </c>
      <c r="O10" s="303">
        <v>738.90429386999995</v>
      </c>
      <c r="P10" s="486"/>
    </row>
    <row r="11" spans="1:16">
      <c r="A11" s="274" t="s">
        <v>297</v>
      </c>
      <c r="B11" s="274" t="s">
        <v>182</v>
      </c>
      <c r="C11" s="302">
        <v>167.38578247000001</v>
      </c>
      <c r="D11" s="302">
        <v>2.93283556</v>
      </c>
      <c r="E11" s="302">
        <v>36.889845379999997</v>
      </c>
      <c r="F11" s="302">
        <v>8.1317497500000009</v>
      </c>
      <c r="G11" s="302">
        <v>0.53510444999999995</v>
      </c>
      <c r="H11" s="302">
        <v>0.43283259000000002</v>
      </c>
      <c r="I11" s="302">
        <v>1.0818003700000001</v>
      </c>
      <c r="J11" s="302">
        <v>53.468727620000003</v>
      </c>
      <c r="K11" s="302">
        <v>24.79475437</v>
      </c>
      <c r="L11" s="302">
        <v>7.2100000000000004E-5</v>
      </c>
      <c r="M11" s="302">
        <v>0.18641904000000001</v>
      </c>
      <c r="N11" s="302">
        <v>8.4997240000000002E-2</v>
      </c>
      <c r="O11" s="302">
        <v>295.92492093999999</v>
      </c>
      <c r="P11" s="486"/>
    </row>
    <row r="12" spans="1:16">
      <c r="A12" s="272" t="s">
        <v>298</v>
      </c>
      <c r="B12" s="272" t="s">
        <v>182</v>
      </c>
      <c r="C12" s="303">
        <v>70.259886760000001</v>
      </c>
      <c r="D12" s="303">
        <v>3.6044295200000001</v>
      </c>
      <c r="E12" s="303">
        <v>147.49582663000001</v>
      </c>
      <c r="F12" s="303">
        <v>24.789773090000001</v>
      </c>
      <c r="G12" s="303">
        <v>12.24818116</v>
      </c>
      <c r="H12" s="303">
        <v>0.14655852</v>
      </c>
      <c r="I12" s="303">
        <v>4.9935911900000001</v>
      </c>
      <c r="J12" s="303">
        <v>84.717333999999994</v>
      </c>
      <c r="K12" s="303">
        <v>20.060596690000001</v>
      </c>
      <c r="L12" s="303">
        <v>0.1190039</v>
      </c>
      <c r="M12" s="303">
        <v>2.37253837</v>
      </c>
      <c r="N12" s="303">
        <v>0.66745460000000001</v>
      </c>
      <c r="O12" s="303">
        <v>371.47517442999998</v>
      </c>
      <c r="P12" s="486"/>
    </row>
    <row r="13" spans="1:16">
      <c r="A13" s="274" t="s">
        <v>299</v>
      </c>
      <c r="B13" s="274" t="s">
        <v>182</v>
      </c>
      <c r="C13" s="302">
        <v>1.78</v>
      </c>
      <c r="D13" s="302">
        <v>0</v>
      </c>
      <c r="E13" s="302">
        <v>0.59953577999999996</v>
      </c>
      <c r="F13" s="302">
        <v>0</v>
      </c>
      <c r="G13" s="302">
        <v>5.1072399999999997E-2</v>
      </c>
      <c r="H13" s="302">
        <v>0</v>
      </c>
      <c r="I13" s="302">
        <v>0</v>
      </c>
      <c r="J13" s="302">
        <v>0.44757774</v>
      </c>
      <c r="K13" s="302">
        <v>0</v>
      </c>
      <c r="L13" s="302">
        <v>0</v>
      </c>
      <c r="M13" s="302">
        <v>0</v>
      </c>
      <c r="N13" s="302">
        <v>0</v>
      </c>
      <c r="O13" s="302">
        <v>2.87818592</v>
      </c>
      <c r="P13" s="486"/>
    </row>
    <row r="14" spans="1:16">
      <c r="A14" s="272" t="s">
        <v>300</v>
      </c>
      <c r="B14" s="272" t="s">
        <v>182</v>
      </c>
      <c r="C14" s="303">
        <v>84.234907089999993</v>
      </c>
      <c r="D14" s="303">
        <v>7.9110000100000004</v>
      </c>
      <c r="E14" s="303">
        <v>185.59250226</v>
      </c>
      <c r="F14" s="303">
        <v>24.632677739999998</v>
      </c>
      <c r="G14" s="303">
        <v>3.0795251700000001</v>
      </c>
      <c r="H14" s="303">
        <v>0</v>
      </c>
      <c r="I14" s="303">
        <v>3.0246177400000001</v>
      </c>
      <c r="J14" s="303">
        <v>225.40894806</v>
      </c>
      <c r="K14" s="303">
        <v>111.03487475999999</v>
      </c>
      <c r="L14" s="303">
        <v>0</v>
      </c>
      <c r="M14" s="303">
        <v>1.0499998399999999</v>
      </c>
      <c r="N14" s="303">
        <v>0.50041026</v>
      </c>
      <c r="O14" s="303">
        <v>646.46946292999996</v>
      </c>
      <c r="P14" s="486"/>
    </row>
    <row r="15" spans="1:16">
      <c r="A15" s="274" t="s">
        <v>301</v>
      </c>
      <c r="B15" s="274" t="s">
        <v>182</v>
      </c>
      <c r="C15" s="302">
        <v>528.66933452000001</v>
      </c>
      <c r="D15" s="302">
        <v>3.7322700000000002E-3</v>
      </c>
      <c r="E15" s="302">
        <v>95.796626759999995</v>
      </c>
      <c r="F15" s="302">
        <v>6.0288543499999996</v>
      </c>
      <c r="G15" s="302">
        <v>3.2193140499999999</v>
      </c>
      <c r="H15" s="302">
        <v>7.5441739999999993E-2</v>
      </c>
      <c r="I15" s="302">
        <v>0</v>
      </c>
      <c r="J15" s="302">
        <v>1.6027294400000001</v>
      </c>
      <c r="K15" s="302">
        <v>11.243272899999999</v>
      </c>
      <c r="L15" s="302">
        <v>0</v>
      </c>
      <c r="M15" s="302">
        <v>0</v>
      </c>
      <c r="N15" s="302">
        <v>0</v>
      </c>
      <c r="O15" s="302">
        <v>646.63930602999994</v>
      </c>
      <c r="P15" s="486"/>
    </row>
    <row r="16" spans="1:16">
      <c r="A16" s="272" t="s">
        <v>302</v>
      </c>
      <c r="B16" s="272" t="s">
        <v>182</v>
      </c>
      <c r="C16" s="303">
        <v>1308.5157965999999</v>
      </c>
      <c r="D16" s="303">
        <v>2.5217223899999999</v>
      </c>
      <c r="E16" s="303">
        <v>814.86312300999998</v>
      </c>
      <c r="F16" s="303">
        <v>109.60196318</v>
      </c>
      <c r="G16" s="303">
        <v>54.606481340000002</v>
      </c>
      <c r="H16" s="303">
        <v>32.253282519999999</v>
      </c>
      <c r="I16" s="303">
        <v>28.276257640000001</v>
      </c>
      <c r="J16" s="303">
        <v>223.06760896</v>
      </c>
      <c r="K16" s="303">
        <v>25.756179719999999</v>
      </c>
      <c r="L16" s="303">
        <v>9.33403034</v>
      </c>
      <c r="M16" s="303">
        <v>48.821393</v>
      </c>
      <c r="N16" s="303">
        <v>148.07740659999999</v>
      </c>
      <c r="O16" s="303">
        <v>2805.6952452999999</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2395.1359478300001</v>
      </c>
      <c r="D18" s="304">
        <v>21.412050950000001</v>
      </c>
      <c r="E18" s="304">
        <v>1525.2465759199999</v>
      </c>
      <c r="F18" s="304">
        <v>281.64341447999999</v>
      </c>
      <c r="G18" s="304">
        <v>83.840289850000005</v>
      </c>
      <c r="H18" s="304">
        <v>63.275378529999998</v>
      </c>
      <c r="I18" s="304">
        <v>82.813222170000003</v>
      </c>
      <c r="J18" s="304">
        <v>914.25687516999994</v>
      </c>
      <c r="K18" s="304">
        <v>275.14134243000001</v>
      </c>
      <c r="L18" s="304">
        <v>9.8724419500000007</v>
      </c>
      <c r="M18" s="304">
        <v>85.270490260000003</v>
      </c>
      <c r="N18" s="304">
        <v>342.90424239999999</v>
      </c>
      <c r="O18" s="304">
        <v>6080.8122719399998</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1003.4961656200001</v>
      </c>
      <c r="D22" s="302">
        <v>5.2418722400000002</v>
      </c>
      <c r="E22" s="302">
        <v>425.67047088999999</v>
      </c>
      <c r="F22" s="302">
        <v>72.586794409999996</v>
      </c>
      <c r="G22" s="302">
        <v>20.653729850000001</v>
      </c>
      <c r="H22" s="302">
        <v>12.80822532</v>
      </c>
      <c r="I22" s="302">
        <v>283.9407377</v>
      </c>
      <c r="J22" s="302">
        <v>135.63662937999999</v>
      </c>
      <c r="K22" s="302">
        <v>5.6572000500000001</v>
      </c>
      <c r="L22" s="302">
        <v>11.6645895</v>
      </c>
      <c r="M22" s="302">
        <v>173.86044580999999</v>
      </c>
      <c r="N22" s="302">
        <v>13.518815310000001</v>
      </c>
      <c r="O22" s="302">
        <v>2164.7356760799998</v>
      </c>
      <c r="P22" s="486"/>
    </row>
    <row r="23" spans="1:16">
      <c r="A23" s="272" t="s">
        <v>265</v>
      </c>
      <c r="B23" s="272" t="s">
        <v>182</v>
      </c>
      <c r="C23" s="303">
        <v>37.259889059999999</v>
      </c>
      <c r="D23" s="303">
        <v>0.20430997000000001</v>
      </c>
      <c r="E23" s="303">
        <v>51.224531990000003</v>
      </c>
      <c r="F23" s="303">
        <v>3.9314765600000001</v>
      </c>
      <c r="G23" s="303">
        <v>0.75083383000000004</v>
      </c>
      <c r="H23" s="303">
        <v>0.3301096</v>
      </c>
      <c r="I23" s="303">
        <v>9.1934172600000004</v>
      </c>
      <c r="J23" s="303">
        <v>20.53440909</v>
      </c>
      <c r="K23" s="303">
        <v>1.0775087800000001</v>
      </c>
      <c r="L23" s="303">
        <v>0.30063383999999999</v>
      </c>
      <c r="M23" s="303">
        <v>4.61141807</v>
      </c>
      <c r="N23" s="303">
        <v>0.86676576999999999</v>
      </c>
      <c r="O23" s="303">
        <v>130.28530382</v>
      </c>
      <c r="P23" s="486"/>
    </row>
    <row r="24" spans="1:16">
      <c r="A24" s="274" t="s">
        <v>266</v>
      </c>
      <c r="B24" s="274" t="s">
        <v>182</v>
      </c>
      <c r="C24" s="302">
        <v>146.49440745999999</v>
      </c>
      <c r="D24" s="302">
        <v>0.10812956</v>
      </c>
      <c r="E24" s="302">
        <v>4.0921318900000001</v>
      </c>
      <c r="F24" s="302">
        <v>8.7861157399999996</v>
      </c>
      <c r="G24" s="302">
        <v>0.1039578</v>
      </c>
      <c r="H24" s="302">
        <v>-4.2457210000000002E-2</v>
      </c>
      <c r="I24" s="302">
        <v>0.72514491999999997</v>
      </c>
      <c r="J24" s="302">
        <v>5.4295322099999996</v>
      </c>
      <c r="K24" s="302">
        <v>15.833584460000001</v>
      </c>
      <c r="L24" s="302">
        <v>4.0513979999999998E-2</v>
      </c>
      <c r="M24" s="302">
        <v>0.35270655000000001</v>
      </c>
      <c r="N24" s="302">
        <v>9.2709910000000006E-2</v>
      </c>
      <c r="O24" s="302">
        <v>182.01647727</v>
      </c>
      <c r="P24" s="486"/>
    </row>
    <row r="25" spans="1:16">
      <c r="A25" s="272" t="s">
        <v>296</v>
      </c>
      <c r="B25" s="272" t="s">
        <v>182</v>
      </c>
      <c r="C25" s="303">
        <v>192.13427518</v>
      </c>
      <c r="D25" s="303">
        <v>7.4510148699999998</v>
      </c>
      <c r="E25" s="303">
        <v>112.07413649</v>
      </c>
      <c r="F25" s="303">
        <v>64.349161899999999</v>
      </c>
      <c r="G25" s="303">
        <v>7.3826034900000002</v>
      </c>
      <c r="H25" s="303">
        <v>3.14039008</v>
      </c>
      <c r="I25" s="303">
        <v>24.23026677</v>
      </c>
      <c r="J25" s="303">
        <v>132.7187332</v>
      </c>
      <c r="K25" s="303">
        <v>32.468221110000002</v>
      </c>
      <c r="L25" s="303">
        <v>8.4757609999999997E-2</v>
      </c>
      <c r="M25" s="303">
        <v>3.4193855499999999</v>
      </c>
      <c r="N25" s="303">
        <v>2.3525124900000001</v>
      </c>
      <c r="O25" s="303">
        <v>581.80545873999995</v>
      </c>
      <c r="P25" s="486"/>
    </row>
    <row r="26" spans="1:16">
      <c r="A26" s="274" t="s">
        <v>297</v>
      </c>
      <c r="B26" s="274" t="s">
        <v>182</v>
      </c>
      <c r="C26" s="302">
        <v>54.76994311</v>
      </c>
      <c r="D26" s="302">
        <v>8.1021850999999998</v>
      </c>
      <c r="E26" s="302">
        <v>83.348402370000002</v>
      </c>
      <c r="F26" s="302">
        <v>7.0862226399999999</v>
      </c>
      <c r="G26" s="302">
        <v>1.58905308</v>
      </c>
      <c r="H26" s="302">
        <v>1.1520000000000001E-2</v>
      </c>
      <c r="I26" s="302">
        <v>1.5142160499999999</v>
      </c>
      <c r="J26" s="302">
        <v>29.002371950000001</v>
      </c>
      <c r="K26" s="302">
        <v>9.3497253800000006</v>
      </c>
      <c r="L26" s="302">
        <v>0</v>
      </c>
      <c r="M26" s="302">
        <v>0.13966982</v>
      </c>
      <c r="N26" s="302">
        <v>0.10361744000000001</v>
      </c>
      <c r="O26" s="302">
        <v>195.01692693999999</v>
      </c>
      <c r="P26" s="486"/>
    </row>
    <row r="27" spans="1:16">
      <c r="A27" s="272" t="s">
        <v>298</v>
      </c>
      <c r="B27" s="272" t="s">
        <v>182</v>
      </c>
      <c r="C27" s="303">
        <v>66.994118499999999</v>
      </c>
      <c r="D27" s="303">
        <v>2.5745477600000002</v>
      </c>
      <c r="E27" s="303">
        <v>156.87351806999999</v>
      </c>
      <c r="F27" s="303">
        <v>32.555311940000003</v>
      </c>
      <c r="G27" s="303">
        <v>2.31835535</v>
      </c>
      <c r="H27" s="303">
        <v>8.8953560000000001E-2</v>
      </c>
      <c r="I27" s="303">
        <v>50.672662350000003</v>
      </c>
      <c r="J27" s="303">
        <v>103.37290004</v>
      </c>
      <c r="K27" s="303">
        <v>36.689595310000001</v>
      </c>
      <c r="L27" s="303">
        <v>0.14168140000000001</v>
      </c>
      <c r="M27" s="303">
        <v>8.24462473</v>
      </c>
      <c r="N27" s="303">
        <v>3.0151871099999998</v>
      </c>
      <c r="O27" s="303">
        <v>463.54145612000002</v>
      </c>
      <c r="P27" s="486"/>
    </row>
    <row r="28" spans="1:16">
      <c r="A28" s="274" t="s">
        <v>299</v>
      </c>
      <c r="B28" s="274" t="s">
        <v>182</v>
      </c>
      <c r="C28" s="302">
        <v>0.743834</v>
      </c>
      <c r="D28" s="302">
        <v>0</v>
      </c>
      <c r="E28" s="302">
        <v>0.44076795000000002</v>
      </c>
      <c r="F28" s="302">
        <v>0.5261053</v>
      </c>
      <c r="G28" s="302">
        <v>0</v>
      </c>
      <c r="H28" s="302">
        <v>0</v>
      </c>
      <c r="I28" s="302">
        <v>5.0250379999999997E-2</v>
      </c>
      <c r="J28" s="302">
        <v>0.60721824000000002</v>
      </c>
      <c r="K28" s="302">
        <v>1.5667250000000001E-2</v>
      </c>
      <c r="L28" s="302">
        <v>0</v>
      </c>
      <c r="M28" s="302">
        <v>0</v>
      </c>
      <c r="N28" s="302">
        <v>1.8200000000000001E-2</v>
      </c>
      <c r="O28" s="302">
        <v>2.4020431200000001</v>
      </c>
      <c r="P28" s="486"/>
    </row>
    <row r="29" spans="1:16">
      <c r="A29" s="272" t="s">
        <v>300</v>
      </c>
      <c r="B29" s="272" t="s">
        <v>182</v>
      </c>
      <c r="C29" s="303">
        <v>79.880088119999996</v>
      </c>
      <c r="D29" s="303">
        <v>0.62331773000000001</v>
      </c>
      <c r="E29" s="303">
        <v>158.90184284</v>
      </c>
      <c r="F29" s="303">
        <v>13.86130172</v>
      </c>
      <c r="G29" s="303">
        <v>0.96092458999999997</v>
      </c>
      <c r="H29" s="303">
        <v>0</v>
      </c>
      <c r="I29" s="303">
        <v>2.0429576900000002</v>
      </c>
      <c r="J29" s="303">
        <v>76.191228629999998</v>
      </c>
      <c r="K29" s="303">
        <v>47.36931972</v>
      </c>
      <c r="L29" s="303">
        <v>0</v>
      </c>
      <c r="M29" s="303">
        <v>0</v>
      </c>
      <c r="N29" s="303">
        <v>0</v>
      </c>
      <c r="O29" s="303">
        <v>379.83098103999998</v>
      </c>
      <c r="P29" s="486"/>
    </row>
    <row r="30" spans="1:16">
      <c r="A30" s="274" t="s">
        <v>301</v>
      </c>
      <c r="B30" s="274" t="s">
        <v>182</v>
      </c>
      <c r="C30" s="302">
        <v>283.25486955999997</v>
      </c>
      <c r="D30" s="302">
        <v>1.64171625</v>
      </c>
      <c r="E30" s="302">
        <v>22.607044989999999</v>
      </c>
      <c r="F30" s="302">
        <v>0.47601093999999999</v>
      </c>
      <c r="G30" s="302">
        <v>12.02040382</v>
      </c>
      <c r="H30" s="302">
        <v>0</v>
      </c>
      <c r="I30" s="302">
        <v>1.8200000000000001E-2</v>
      </c>
      <c r="J30" s="302">
        <v>40.737301649999999</v>
      </c>
      <c r="K30" s="302">
        <v>51.905521929999999</v>
      </c>
      <c r="L30" s="302">
        <v>0</v>
      </c>
      <c r="M30" s="302">
        <v>9.1000000000000004E-3</v>
      </c>
      <c r="N30" s="302">
        <v>6.7121600000000003E-2</v>
      </c>
      <c r="O30" s="302">
        <v>412.73729073999999</v>
      </c>
      <c r="P30" s="486"/>
    </row>
    <row r="31" spans="1:16">
      <c r="A31" s="272" t="s">
        <v>302</v>
      </c>
      <c r="B31" s="272" t="s">
        <v>182</v>
      </c>
      <c r="C31" s="303">
        <v>754.92828695000003</v>
      </c>
      <c r="D31" s="303">
        <v>6.9309491599999999</v>
      </c>
      <c r="E31" s="303">
        <v>251.13675222000001</v>
      </c>
      <c r="F31" s="303">
        <v>115.99917632</v>
      </c>
      <c r="G31" s="303">
        <v>46.372461559999998</v>
      </c>
      <c r="H31" s="303">
        <v>32.058064190000003</v>
      </c>
      <c r="I31" s="303">
        <v>31.39870415</v>
      </c>
      <c r="J31" s="303">
        <v>237.23381219999999</v>
      </c>
      <c r="K31" s="303">
        <v>38.796529460000002</v>
      </c>
      <c r="L31" s="303">
        <v>6.6357607200000004</v>
      </c>
      <c r="M31" s="303">
        <v>50.608233550000001</v>
      </c>
      <c r="N31" s="303">
        <v>144.50878596999999</v>
      </c>
      <c r="O31" s="303">
        <v>1716.60751645</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2619.9558775599999</v>
      </c>
      <c r="D33" s="304">
        <v>32.878042639999997</v>
      </c>
      <c r="E33" s="304">
        <v>1266.3695997</v>
      </c>
      <c r="F33" s="304">
        <v>320.15767747000001</v>
      </c>
      <c r="G33" s="304">
        <v>92.152323370000005</v>
      </c>
      <c r="H33" s="304">
        <v>48.39480554</v>
      </c>
      <c r="I33" s="304">
        <v>403.78655727</v>
      </c>
      <c r="J33" s="304">
        <v>781.46413658999995</v>
      </c>
      <c r="K33" s="304">
        <v>239.16287345000001</v>
      </c>
      <c r="L33" s="304">
        <v>18.867937049999998</v>
      </c>
      <c r="M33" s="304">
        <v>241.24558407999999</v>
      </c>
      <c r="N33" s="304">
        <v>164.54371560000001</v>
      </c>
      <c r="O33" s="304">
        <v>6228.97913032</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AEE6-A4BA-495C-8B06-01553EA850E6}">
  <dimension ref="A1:P36"/>
  <sheetViews>
    <sheetView showGridLines="0" workbookViewId="0" xr3:uid="{C2BF8042-5E03-5A37-952E-DD16F4F8C63D}">
      <selection activeCell="E18" sqref="E18"/>
    </sheetView>
  </sheetViews>
  <sheetFormatPr defaultColWidth="9.33203125" defaultRowHeight="14.45"/>
  <cols>
    <col min="1" max="1" width="32" style="4" customWidth="1"/>
    <col min="2" max="2" width="15.5" style="4" customWidth="1"/>
    <col min="3" max="15" width="13.6640625" style="4" customWidth="1"/>
    <col min="16" max="16" width="8" style="4" customWidth="1"/>
    <col min="17" max="16384" width="9.33203125" style="4"/>
  </cols>
  <sheetData>
    <row r="1" spans="1:16" ht="30">
      <c r="A1" s="441" t="s">
        <v>272</v>
      </c>
      <c r="B1" s="486"/>
      <c r="C1" s="299" t="s">
        <v>182</v>
      </c>
      <c r="D1" s="299" t="s">
        <v>182</v>
      </c>
      <c r="E1" s="299" t="s">
        <v>182</v>
      </c>
      <c r="F1" s="299" t="s">
        <v>182</v>
      </c>
      <c r="G1" s="299" t="s">
        <v>182</v>
      </c>
      <c r="H1" s="299" t="s">
        <v>182</v>
      </c>
      <c r="I1" s="299" t="s">
        <v>182</v>
      </c>
      <c r="J1" s="299" t="s">
        <v>182</v>
      </c>
      <c r="K1" s="299" t="s">
        <v>182</v>
      </c>
      <c r="L1" s="299" t="s">
        <v>182</v>
      </c>
      <c r="M1" s="299" t="s">
        <v>182</v>
      </c>
      <c r="N1" s="299" t="s">
        <v>182</v>
      </c>
      <c r="O1" s="271" t="s">
        <v>273</v>
      </c>
      <c r="P1" s="442" t="s">
        <v>182</v>
      </c>
    </row>
    <row r="2" spans="1:16" ht="15">
      <c r="A2" s="441" t="s">
        <v>274</v>
      </c>
      <c r="B2" s="486"/>
      <c r="C2" s="299" t="s">
        <v>182</v>
      </c>
      <c r="D2" s="299" t="s">
        <v>182</v>
      </c>
      <c r="E2" s="299" t="s">
        <v>182</v>
      </c>
      <c r="F2" s="299" t="s">
        <v>182</v>
      </c>
      <c r="G2" s="299" t="s">
        <v>182</v>
      </c>
      <c r="H2" s="299" t="s">
        <v>182</v>
      </c>
      <c r="I2" s="299" t="s">
        <v>182</v>
      </c>
      <c r="J2" s="299" t="s">
        <v>182</v>
      </c>
      <c r="K2" s="299" t="s">
        <v>182</v>
      </c>
      <c r="L2" s="299" t="s">
        <v>182</v>
      </c>
      <c r="M2" s="299" t="s">
        <v>182</v>
      </c>
      <c r="N2" s="299" t="s">
        <v>182</v>
      </c>
      <c r="O2" s="271" t="s">
        <v>182</v>
      </c>
      <c r="P2" s="486"/>
    </row>
    <row r="3" spans="1:16" ht="39">
      <c r="A3" s="443" t="s">
        <v>182</v>
      </c>
      <c r="B3" s="486"/>
      <c r="C3" s="300" t="s">
        <v>182</v>
      </c>
      <c r="D3" s="300" t="s">
        <v>182</v>
      </c>
      <c r="E3" s="300" t="s">
        <v>275</v>
      </c>
      <c r="F3" s="300" t="s">
        <v>182</v>
      </c>
      <c r="G3" s="300" t="s">
        <v>182</v>
      </c>
      <c r="H3" s="300" t="s">
        <v>276</v>
      </c>
      <c r="I3" s="300" t="s">
        <v>182</v>
      </c>
      <c r="J3" s="300" t="s">
        <v>182</v>
      </c>
      <c r="K3" s="300" t="s">
        <v>182</v>
      </c>
      <c r="L3" s="300" t="s">
        <v>182</v>
      </c>
      <c r="M3" s="300" t="s">
        <v>182</v>
      </c>
      <c r="N3" s="300" t="s">
        <v>182</v>
      </c>
      <c r="O3" s="301" t="s">
        <v>182</v>
      </c>
      <c r="P3" s="486"/>
    </row>
    <row r="4" spans="1:16" ht="39">
      <c r="A4" s="443" t="s">
        <v>182</v>
      </c>
      <c r="B4" s="486"/>
      <c r="C4" s="300" t="s">
        <v>277</v>
      </c>
      <c r="D4" s="300" t="s">
        <v>258</v>
      </c>
      <c r="E4" s="300" t="s">
        <v>259</v>
      </c>
      <c r="F4" s="300" t="s">
        <v>278</v>
      </c>
      <c r="G4" s="300" t="s">
        <v>279</v>
      </c>
      <c r="H4" s="300" t="s">
        <v>260</v>
      </c>
      <c r="I4" s="300" t="s">
        <v>280</v>
      </c>
      <c r="J4" s="300" t="s">
        <v>255</v>
      </c>
      <c r="K4" s="300" t="s">
        <v>261</v>
      </c>
      <c r="L4" s="300" t="s">
        <v>262</v>
      </c>
      <c r="M4" s="300" t="s">
        <v>281</v>
      </c>
      <c r="N4" s="300" t="s">
        <v>282</v>
      </c>
      <c r="O4" s="300" t="s">
        <v>191</v>
      </c>
      <c r="P4" s="486"/>
    </row>
    <row r="5" spans="1:16">
      <c r="A5" s="444" t="s">
        <v>182</v>
      </c>
      <c r="B5" s="486"/>
      <c r="C5" s="27" t="s">
        <v>283</v>
      </c>
      <c r="D5" s="27" t="s">
        <v>284</v>
      </c>
      <c r="E5" s="27" t="s">
        <v>285</v>
      </c>
      <c r="F5" s="27" t="s">
        <v>286</v>
      </c>
      <c r="G5" s="27" t="s">
        <v>287</v>
      </c>
      <c r="H5" s="27" t="s">
        <v>288</v>
      </c>
      <c r="I5" s="27" t="s">
        <v>289</v>
      </c>
      <c r="J5" s="27" t="s">
        <v>290</v>
      </c>
      <c r="K5" s="27" t="s">
        <v>291</v>
      </c>
      <c r="L5" s="27" t="s">
        <v>292</v>
      </c>
      <c r="M5" s="27" t="s">
        <v>293</v>
      </c>
      <c r="N5" s="27" t="s">
        <v>294</v>
      </c>
      <c r="O5" s="27" t="s">
        <v>295</v>
      </c>
      <c r="P5" s="486"/>
    </row>
    <row r="6" spans="1:16">
      <c r="A6" s="272" t="s">
        <v>183</v>
      </c>
      <c r="B6" s="272" t="s">
        <v>182</v>
      </c>
      <c r="C6" s="27" t="s">
        <v>182</v>
      </c>
      <c r="D6" s="27" t="s">
        <v>182</v>
      </c>
      <c r="E6" s="27" t="s">
        <v>182</v>
      </c>
      <c r="F6" s="27" t="s">
        <v>182</v>
      </c>
      <c r="G6" s="27" t="s">
        <v>182</v>
      </c>
      <c r="H6" s="27" t="s">
        <v>182</v>
      </c>
      <c r="I6" s="27" t="s">
        <v>182</v>
      </c>
      <c r="J6" s="27" t="s">
        <v>182</v>
      </c>
      <c r="K6" s="27" t="s">
        <v>182</v>
      </c>
      <c r="L6" s="27" t="s">
        <v>182</v>
      </c>
      <c r="M6" s="27" t="s">
        <v>182</v>
      </c>
      <c r="N6" s="27" t="s">
        <v>182</v>
      </c>
      <c r="O6" s="27" t="s">
        <v>182</v>
      </c>
      <c r="P6" s="486"/>
    </row>
    <row r="7" spans="1:16">
      <c r="A7" s="274" t="s">
        <v>264</v>
      </c>
      <c r="B7" s="274" t="s">
        <v>182</v>
      </c>
      <c r="C7" s="302">
        <v>34.17026491</v>
      </c>
      <c r="D7" s="302">
        <v>4.7921999999999999E-2</v>
      </c>
      <c r="E7" s="302">
        <v>68.950180889999999</v>
      </c>
      <c r="F7" s="302">
        <v>2.5706090399999999</v>
      </c>
      <c r="G7" s="302">
        <v>2.3409979999999999</v>
      </c>
      <c r="H7" s="302">
        <v>44.205089999999998</v>
      </c>
      <c r="I7" s="302">
        <v>28.124328030000001</v>
      </c>
      <c r="J7" s="302">
        <v>132.43822309999999</v>
      </c>
      <c r="K7" s="302">
        <v>26.382517379999999</v>
      </c>
      <c r="L7" s="302">
        <v>0</v>
      </c>
      <c r="M7" s="302">
        <v>16.379256000000002</v>
      </c>
      <c r="N7" s="302">
        <v>258.91170514999999</v>
      </c>
      <c r="O7" s="302">
        <v>614.5210945</v>
      </c>
      <c r="P7" s="486"/>
    </row>
    <row r="8" spans="1:16">
      <c r="A8" s="272" t="s">
        <v>265</v>
      </c>
      <c r="B8" s="272" t="s">
        <v>182</v>
      </c>
      <c r="C8" s="303">
        <v>20.341483620000002</v>
      </c>
      <c r="D8" s="303">
        <v>0.91269025000000004</v>
      </c>
      <c r="E8" s="303">
        <v>9.4852630100000006</v>
      </c>
      <c r="F8" s="303">
        <v>13.53133386</v>
      </c>
      <c r="G8" s="303">
        <v>2.2800616900000001</v>
      </c>
      <c r="H8" s="303">
        <v>0</v>
      </c>
      <c r="I8" s="303">
        <v>1.34852898</v>
      </c>
      <c r="J8" s="303">
        <v>15.64651312</v>
      </c>
      <c r="K8" s="303">
        <v>3.1326935900000001</v>
      </c>
      <c r="L8" s="303">
        <v>0.24612105000000001</v>
      </c>
      <c r="M8" s="303">
        <v>3.0154942400000002</v>
      </c>
      <c r="N8" s="303">
        <v>2.6768751399999999</v>
      </c>
      <c r="O8" s="303">
        <v>72.617058549999996</v>
      </c>
      <c r="P8" s="486"/>
    </row>
    <row r="9" spans="1:16">
      <c r="A9" s="274" t="s">
        <v>266</v>
      </c>
      <c r="B9" s="274" t="s">
        <v>182</v>
      </c>
      <c r="C9" s="302">
        <v>42.8</v>
      </c>
      <c r="D9" s="302">
        <v>14.3</v>
      </c>
      <c r="E9" s="302">
        <v>190.92</v>
      </c>
      <c r="F9" s="302">
        <v>27.71</v>
      </c>
      <c r="G9" s="302">
        <v>7.46</v>
      </c>
      <c r="H9" s="302">
        <v>1.1299999999999999</v>
      </c>
      <c r="I9" s="302">
        <v>23.27</v>
      </c>
      <c r="J9" s="302">
        <v>4.66</v>
      </c>
      <c r="K9" s="302">
        <v>2.19</v>
      </c>
      <c r="L9" s="302">
        <v>0</v>
      </c>
      <c r="M9" s="302">
        <v>0</v>
      </c>
      <c r="N9" s="302">
        <v>22.73</v>
      </c>
      <c r="O9" s="302">
        <v>337.17</v>
      </c>
      <c r="P9" s="486"/>
    </row>
    <row r="10" spans="1:16">
      <c r="A10" s="272" t="s">
        <v>296</v>
      </c>
      <c r="B10" s="272" t="s">
        <v>182</v>
      </c>
      <c r="C10" s="303">
        <v>163.65381891000001</v>
      </c>
      <c r="D10" s="303">
        <v>4.9111325099999998</v>
      </c>
      <c r="E10" s="303">
        <v>271.79649626999998</v>
      </c>
      <c r="F10" s="303">
        <v>68.413788580000002</v>
      </c>
      <c r="G10" s="303">
        <v>11.249849510000001</v>
      </c>
      <c r="H10" s="303">
        <v>6.7287890000000003E-2</v>
      </c>
      <c r="I10" s="303">
        <v>8.5953083699999997</v>
      </c>
      <c r="J10" s="303">
        <v>176.31437313999999</v>
      </c>
      <c r="K10" s="303">
        <v>44.129196630000003</v>
      </c>
      <c r="L10" s="303">
        <v>6.2345329999999997E-2</v>
      </c>
      <c r="M10" s="303">
        <v>3.66902112</v>
      </c>
      <c r="N10" s="303">
        <v>23.778499530000001</v>
      </c>
      <c r="O10" s="303">
        <v>776.64111778999995</v>
      </c>
      <c r="P10" s="486"/>
    </row>
    <row r="11" spans="1:16">
      <c r="A11" s="274" t="s">
        <v>297</v>
      </c>
      <c r="B11" s="274" t="s">
        <v>182</v>
      </c>
      <c r="C11" s="302">
        <v>136.47292668</v>
      </c>
      <c r="D11" s="302">
        <v>3.2936844299999999</v>
      </c>
      <c r="E11" s="302">
        <v>32.666159290000003</v>
      </c>
      <c r="F11" s="302">
        <v>4.8051353099999998</v>
      </c>
      <c r="G11" s="302">
        <v>2.0119940700000001</v>
      </c>
      <c r="H11" s="302">
        <v>1.7562560000000001E-2</v>
      </c>
      <c r="I11" s="302">
        <v>0.78473731999999996</v>
      </c>
      <c r="J11" s="302">
        <v>58.353838770000003</v>
      </c>
      <c r="K11" s="302">
        <v>22.537164539999999</v>
      </c>
      <c r="L11" s="302">
        <v>0</v>
      </c>
      <c r="M11" s="302">
        <v>0.17080424</v>
      </c>
      <c r="N11" s="302">
        <v>1.3972766400000001</v>
      </c>
      <c r="O11" s="302">
        <v>262.51128384999998</v>
      </c>
      <c r="P11" s="486"/>
    </row>
    <row r="12" spans="1:16">
      <c r="A12" s="272" t="s">
        <v>298</v>
      </c>
      <c r="B12" s="272" t="s">
        <v>182</v>
      </c>
      <c r="C12" s="303">
        <v>115.61086836</v>
      </c>
      <c r="D12" s="303">
        <v>6.8507147100000001</v>
      </c>
      <c r="E12" s="303">
        <v>143.45107349</v>
      </c>
      <c r="F12" s="303">
        <v>36.972631159999999</v>
      </c>
      <c r="G12" s="303">
        <v>10.177692990000001</v>
      </c>
      <c r="H12" s="303">
        <v>0.13444555</v>
      </c>
      <c r="I12" s="303">
        <v>6.7911584899999999</v>
      </c>
      <c r="J12" s="303">
        <v>77.673649499999996</v>
      </c>
      <c r="K12" s="303">
        <v>28.46771253</v>
      </c>
      <c r="L12" s="303">
        <v>5.9936469999999999E-2</v>
      </c>
      <c r="M12" s="303">
        <v>1.5248307000000001</v>
      </c>
      <c r="N12" s="303">
        <v>0.94847139000000003</v>
      </c>
      <c r="O12" s="303">
        <v>428.66318533999998</v>
      </c>
      <c r="P12" s="486"/>
    </row>
    <row r="13" spans="1:16">
      <c r="A13" s="274" t="s">
        <v>299</v>
      </c>
      <c r="B13" s="274" t="s">
        <v>182</v>
      </c>
      <c r="C13" s="302">
        <v>0.52693157000000002</v>
      </c>
      <c r="D13" s="302">
        <v>0</v>
      </c>
      <c r="E13" s="302">
        <v>1.6015717199999999</v>
      </c>
      <c r="F13" s="302">
        <v>0.47600492999999999</v>
      </c>
      <c r="G13" s="302">
        <v>0</v>
      </c>
      <c r="H13" s="302">
        <v>0</v>
      </c>
      <c r="I13" s="302">
        <v>0</v>
      </c>
      <c r="J13" s="302">
        <v>0.22402441000000001</v>
      </c>
      <c r="K13" s="302">
        <v>0</v>
      </c>
      <c r="L13" s="302">
        <v>0</v>
      </c>
      <c r="M13" s="302">
        <v>0</v>
      </c>
      <c r="N13" s="302">
        <v>0</v>
      </c>
      <c r="O13" s="302">
        <v>2.8285326300000002</v>
      </c>
      <c r="P13" s="486"/>
    </row>
    <row r="14" spans="1:16">
      <c r="A14" s="272" t="s">
        <v>300</v>
      </c>
      <c r="B14" s="272" t="s">
        <v>182</v>
      </c>
      <c r="C14" s="303">
        <v>109.45323218</v>
      </c>
      <c r="D14" s="303">
        <v>1.9166565200000001</v>
      </c>
      <c r="E14" s="303">
        <v>178.33202681</v>
      </c>
      <c r="F14" s="303">
        <v>36.690957830000002</v>
      </c>
      <c r="G14" s="303">
        <v>9.74904248</v>
      </c>
      <c r="H14" s="303">
        <v>0</v>
      </c>
      <c r="I14" s="303">
        <v>7.4092654500000004</v>
      </c>
      <c r="J14" s="303">
        <v>221.15968094999999</v>
      </c>
      <c r="K14" s="303">
        <v>35.596001229999999</v>
      </c>
      <c r="L14" s="303">
        <v>0</v>
      </c>
      <c r="M14" s="303">
        <v>0</v>
      </c>
      <c r="N14" s="303">
        <v>1.53220431</v>
      </c>
      <c r="O14" s="303">
        <v>601.83906776000003</v>
      </c>
      <c r="P14" s="486"/>
    </row>
    <row r="15" spans="1:16">
      <c r="A15" s="274" t="s">
        <v>301</v>
      </c>
      <c r="B15" s="274" t="s">
        <v>182</v>
      </c>
      <c r="C15" s="302">
        <v>367.42521796</v>
      </c>
      <c r="D15" s="302">
        <v>2.3501459999999998E-2</v>
      </c>
      <c r="E15" s="302">
        <v>126.36245758</v>
      </c>
      <c r="F15" s="302">
        <v>4.12988103</v>
      </c>
      <c r="G15" s="302">
        <v>0.73912802</v>
      </c>
      <c r="H15" s="302">
        <v>0</v>
      </c>
      <c r="I15" s="302">
        <v>0</v>
      </c>
      <c r="J15" s="302">
        <v>4.8162504999999998</v>
      </c>
      <c r="K15" s="302">
        <v>5.96850141</v>
      </c>
      <c r="L15" s="302">
        <v>0</v>
      </c>
      <c r="M15" s="302">
        <v>0</v>
      </c>
      <c r="N15" s="302">
        <v>9.9198170000000002E-2</v>
      </c>
      <c r="O15" s="302">
        <v>509.56413613000001</v>
      </c>
      <c r="P15" s="486"/>
    </row>
    <row r="16" spans="1:16">
      <c r="A16" s="272" t="s">
        <v>302</v>
      </c>
      <c r="B16" s="272" t="s">
        <v>182</v>
      </c>
      <c r="C16" s="303">
        <v>1709.1804640400001</v>
      </c>
      <c r="D16" s="303">
        <v>2.4613023799999998</v>
      </c>
      <c r="E16" s="303">
        <v>464.37196290999998</v>
      </c>
      <c r="F16" s="303">
        <v>88.17314408</v>
      </c>
      <c r="G16" s="303">
        <v>18.775394980000002</v>
      </c>
      <c r="H16" s="303">
        <v>45.487591459999997</v>
      </c>
      <c r="I16" s="303">
        <v>41.961458149999999</v>
      </c>
      <c r="J16" s="303">
        <v>163.84620871000001</v>
      </c>
      <c r="K16" s="303">
        <v>33.619471859999997</v>
      </c>
      <c r="L16" s="303">
        <v>5.6597932100000001</v>
      </c>
      <c r="M16" s="303">
        <v>67.572022349999997</v>
      </c>
      <c r="N16" s="303">
        <v>185.76723816000001</v>
      </c>
      <c r="O16" s="303">
        <v>2826.8760522900002</v>
      </c>
      <c r="P16" s="486"/>
    </row>
    <row r="17" spans="1:16">
      <c r="A17" s="272" t="s">
        <v>182</v>
      </c>
      <c r="B17" s="272" t="s">
        <v>182</v>
      </c>
      <c r="C17" s="27" t="s">
        <v>182</v>
      </c>
      <c r="D17" s="27" t="s">
        <v>182</v>
      </c>
      <c r="E17" s="27" t="s">
        <v>182</v>
      </c>
      <c r="F17" s="27" t="s">
        <v>182</v>
      </c>
      <c r="G17" s="27" t="s">
        <v>182</v>
      </c>
      <c r="H17" s="27" t="s">
        <v>182</v>
      </c>
      <c r="I17" s="27" t="s">
        <v>182</v>
      </c>
      <c r="J17" s="27" t="s">
        <v>182</v>
      </c>
      <c r="K17" s="27" t="s">
        <v>182</v>
      </c>
      <c r="L17" s="27" t="s">
        <v>182</v>
      </c>
      <c r="M17" s="27" t="s">
        <v>182</v>
      </c>
      <c r="N17" s="27" t="s">
        <v>182</v>
      </c>
      <c r="O17" s="27" t="s">
        <v>182</v>
      </c>
      <c r="P17" s="486"/>
    </row>
    <row r="18" spans="1:16">
      <c r="A18" s="275" t="s">
        <v>191</v>
      </c>
      <c r="B18" s="275" t="s">
        <v>182</v>
      </c>
      <c r="C18" s="304">
        <v>2699.63520823</v>
      </c>
      <c r="D18" s="304">
        <v>34.717604260000002</v>
      </c>
      <c r="E18" s="304">
        <v>1487.93719197</v>
      </c>
      <c r="F18" s="304">
        <v>283.47348582000001</v>
      </c>
      <c r="G18" s="304">
        <v>64.784161740000002</v>
      </c>
      <c r="H18" s="304">
        <v>91.041977459999998</v>
      </c>
      <c r="I18" s="304">
        <v>118.28478479</v>
      </c>
      <c r="J18" s="304">
        <v>855.1327622</v>
      </c>
      <c r="K18" s="304">
        <v>202.02325916999999</v>
      </c>
      <c r="L18" s="304">
        <v>6.02819606</v>
      </c>
      <c r="M18" s="304">
        <v>92.331428650000007</v>
      </c>
      <c r="N18" s="304">
        <v>497.84146849000001</v>
      </c>
      <c r="O18" s="304">
        <v>6433.2315288399996</v>
      </c>
      <c r="P18" s="486"/>
    </row>
    <row r="19" spans="1:16">
      <c r="A19" s="442" t="s">
        <v>182</v>
      </c>
      <c r="B19" s="486"/>
      <c r="C19" s="486"/>
      <c r="D19" s="486"/>
      <c r="E19" s="486"/>
      <c r="F19" s="486"/>
      <c r="G19" s="486"/>
      <c r="H19" s="486"/>
      <c r="I19" s="486"/>
      <c r="J19" s="486"/>
      <c r="K19" s="486"/>
      <c r="L19" s="486"/>
      <c r="M19" s="486"/>
      <c r="N19" s="486"/>
      <c r="O19" s="486"/>
      <c r="P19" s="305" t="s">
        <v>182</v>
      </c>
    </row>
    <row r="20" spans="1:16">
      <c r="A20" s="444" t="s">
        <v>182</v>
      </c>
      <c r="B20" s="486"/>
      <c r="C20" s="272" t="s">
        <v>182</v>
      </c>
      <c r="D20" s="272" t="s">
        <v>182</v>
      </c>
      <c r="E20" s="272" t="s">
        <v>182</v>
      </c>
      <c r="F20" s="272" t="s">
        <v>182</v>
      </c>
      <c r="G20" s="272" t="s">
        <v>182</v>
      </c>
      <c r="H20" s="272" t="s">
        <v>182</v>
      </c>
      <c r="I20" s="272" t="s">
        <v>182</v>
      </c>
      <c r="J20" s="272" t="s">
        <v>182</v>
      </c>
      <c r="K20" s="272" t="s">
        <v>182</v>
      </c>
      <c r="L20" s="272" t="s">
        <v>182</v>
      </c>
      <c r="M20" s="272" t="s">
        <v>182</v>
      </c>
      <c r="N20" s="272" t="s">
        <v>182</v>
      </c>
      <c r="O20" s="272" t="s">
        <v>182</v>
      </c>
      <c r="P20" s="442" t="s">
        <v>182</v>
      </c>
    </row>
    <row r="21" spans="1:16">
      <c r="A21" s="272" t="s">
        <v>192</v>
      </c>
      <c r="B21" s="272" t="s">
        <v>182</v>
      </c>
      <c r="C21" s="272" t="s">
        <v>182</v>
      </c>
      <c r="D21" s="272" t="s">
        <v>182</v>
      </c>
      <c r="E21" s="272" t="s">
        <v>182</v>
      </c>
      <c r="F21" s="272" t="s">
        <v>182</v>
      </c>
      <c r="G21" s="272" t="s">
        <v>182</v>
      </c>
      <c r="H21" s="272" t="s">
        <v>182</v>
      </c>
      <c r="I21" s="272" t="s">
        <v>182</v>
      </c>
      <c r="J21" s="272" t="s">
        <v>182</v>
      </c>
      <c r="K21" s="272" t="s">
        <v>182</v>
      </c>
      <c r="L21" s="272" t="s">
        <v>182</v>
      </c>
      <c r="M21" s="272" t="s">
        <v>182</v>
      </c>
      <c r="N21" s="272" t="s">
        <v>182</v>
      </c>
      <c r="O21" s="272" t="s">
        <v>182</v>
      </c>
      <c r="P21" s="486"/>
    </row>
    <row r="22" spans="1:16">
      <c r="A22" s="274" t="s">
        <v>264</v>
      </c>
      <c r="B22" s="274" t="s">
        <v>182</v>
      </c>
      <c r="C22" s="302">
        <v>1330.7340016799999</v>
      </c>
      <c r="D22" s="302">
        <v>10.7286033</v>
      </c>
      <c r="E22" s="302">
        <v>502.15579732999998</v>
      </c>
      <c r="F22" s="302">
        <v>78.859953369999999</v>
      </c>
      <c r="G22" s="302">
        <v>15.022406849999999</v>
      </c>
      <c r="H22" s="302">
        <v>1.8239763600000001</v>
      </c>
      <c r="I22" s="302">
        <v>336.21885569</v>
      </c>
      <c r="J22" s="302">
        <v>144.66567277999999</v>
      </c>
      <c r="K22" s="302">
        <v>8.8166578999999992</v>
      </c>
      <c r="L22" s="302">
        <v>12.41124991</v>
      </c>
      <c r="M22" s="302">
        <v>195.89704258</v>
      </c>
      <c r="N22" s="302">
        <v>14.88971437</v>
      </c>
      <c r="O22" s="302">
        <v>2652.22393212</v>
      </c>
      <c r="P22" s="486"/>
    </row>
    <row r="23" spans="1:16">
      <c r="A23" s="272" t="s">
        <v>265</v>
      </c>
      <c r="B23" s="272" t="s">
        <v>182</v>
      </c>
      <c r="C23" s="303">
        <v>40.400906669999998</v>
      </c>
      <c r="D23" s="303">
        <v>0.88428974999999999</v>
      </c>
      <c r="E23" s="303">
        <v>65.881218849999996</v>
      </c>
      <c r="F23" s="303">
        <v>3.2928416600000001</v>
      </c>
      <c r="G23" s="303">
        <v>0.61840386000000003</v>
      </c>
      <c r="H23" s="303">
        <v>4.5303910000000003E-2</v>
      </c>
      <c r="I23" s="303">
        <v>10.536785350000001</v>
      </c>
      <c r="J23" s="303">
        <v>11.81644408</v>
      </c>
      <c r="K23" s="303">
        <v>3.03057775</v>
      </c>
      <c r="L23" s="303">
        <v>0.33513618000000001</v>
      </c>
      <c r="M23" s="303">
        <v>5.44430411</v>
      </c>
      <c r="N23" s="303">
        <v>0.66974690000000003</v>
      </c>
      <c r="O23" s="303">
        <v>142.95595907000001</v>
      </c>
      <c r="P23" s="486"/>
    </row>
    <row r="24" spans="1:16">
      <c r="A24" s="274" t="s">
        <v>266</v>
      </c>
      <c r="B24" s="274" t="s">
        <v>182</v>
      </c>
      <c r="C24" s="302">
        <v>41.917042799999997</v>
      </c>
      <c r="D24" s="302">
        <v>0.19128406000000001</v>
      </c>
      <c r="E24" s="302">
        <v>6.6313233499999997</v>
      </c>
      <c r="F24" s="302">
        <v>8.6148654800000006</v>
      </c>
      <c r="G24" s="302">
        <v>0.13007056</v>
      </c>
      <c r="H24" s="302">
        <v>-2.5821279999999999E-2</v>
      </c>
      <c r="I24" s="302">
        <v>1.1752074299999999</v>
      </c>
      <c r="J24" s="302">
        <v>2.0023862800000001</v>
      </c>
      <c r="K24" s="302">
        <v>1.7796231499999999</v>
      </c>
      <c r="L24" s="302">
        <v>1.8081179999999999E-2</v>
      </c>
      <c r="M24" s="302">
        <v>0.32731124</v>
      </c>
      <c r="N24" s="302">
        <v>0.10276529</v>
      </c>
      <c r="O24" s="302">
        <v>62.864139539999996</v>
      </c>
      <c r="P24" s="486"/>
    </row>
    <row r="25" spans="1:16">
      <c r="A25" s="272" t="s">
        <v>296</v>
      </c>
      <c r="B25" s="272" t="s">
        <v>182</v>
      </c>
      <c r="C25" s="303">
        <v>197.7033864</v>
      </c>
      <c r="D25" s="303">
        <v>6.5411278599999996</v>
      </c>
      <c r="E25" s="303">
        <v>93.623934550000001</v>
      </c>
      <c r="F25" s="303">
        <v>61.570246840000003</v>
      </c>
      <c r="G25" s="303">
        <v>11.86361494</v>
      </c>
      <c r="H25" s="303">
        <v>0.63264964999999995</v>
      </c>
      <c r="I25" s="303">
        <v>25.361246319999999</v>
      </c>
      <c r="J25" s="303">
        <v>123.15327942</v>
      </c>
      <c r="K25" s="303">
        <v>29.623415529999999</v>
      </c>
      <c r="L25" s="303">
        <v>0.22485347999999999</v>
      </c>
      <c r="M25" s="303">
        <v>4.4155948900000004</v>
      </c>
      <c r="N25" s="303">
        <v>4.6429379099999997</v>
      </c>
      <c r="O25" s="303">
        <v>559.35628779000001</v>
      </c>
      <c r="P25" s="486"/>
    </row>
    <row r="26" spans="1:16">
      <c r="A26" s="274" t="s">
        <v>297</v>
      </c>
      <c r="B26" s="274" t="s">
        <v>182</v>
      </c>
      <c r="C26" s="302">
        <v>51.128109639999998</v>
      </c>
      <c r="D26" s="302">
        <v>0.14227814</v>
      </c>
      <c r="E26" s="302">
        <v>76.583188550000003</v>
      </c>
      <c r="F26" s="302">
        <v>4.6010735299999999</v>
      </c>
      <c r="G26" s="302">
        <v>0.37230363</v>
      </c>
      <c r="H26" s="302">
        <v>9.5527300000000006E-3</v>
      </c>
      <c r="I26" s="302">
        <v>1.9647058100000001</v>
      </c>
      <c r="J26" s="302">
        <v>18.38372957</v>
      </c>
      <c r="K26" s="302">
        <v>6.96639491</v>
      </c>
      <c r="L26" s="302">
        <v>7.2520000000000004E-5</v>
      </c>
      <c r="M26" s="302">
        <v>0.38417506000000001</v>
      </c>
      <c r="N26" s="302">
        <v>0.27336405000000003</v>
      </c>
      <c r="O26" s="302">
        <v>160.80894814000001</v>
      </c>
      <c r="P26" s="486"/>
    </row>
    <row r="27" spans="1:16">
      <c r="A27" s="272" t="s">
        <v>298</v>
      </c>
      <c r="B27" s="272" t="s">
        <v>182</v>
      </c>
      <c r="C27" s="303">
        <v>96.672528760000006</v>
      </c>
      <c r="D27" s="303">
        <v>2.10361515</v>
      </c>
      <c r="E27" s="303">
        <v>145.96457389</v>
      </c>
      <c r="F27" s="303">
        <v>52.50007866</v>
      </c>
      <c r="G27" s="303">
        <v>3.4208713500000001</v>
      </c>
      <c r="H27" s="303">
        <v>0.11647485</v>
      </c>
      <c r="I27" s="303">
        <v>46.726201179999997</v>
      </c>
      <c r="J27" s="303">
        <v>71.411794970000003</v>
      </c>
      <c r="K27" s="303">
        <v>29.18356219</v>
      </c>
      <c r="L27" s="303">
        <v>0.12757526</v>
      </c>
      <c r="M27" s="303">
        <v>5.74950136</v>
      </c>
      <c r="N27" s="303">
        <v>2.8170940099999999</v>
      </c>
      <c r="O27" s="303">
        <v>456.79387163000001</v>
      </c>
      <c r="P27" s="486"/>
    </row>
    <row r="28" spans="1:16">
      <c r="A28" s="274" t="s">
        <v>299</v>
      </c>
      <c r="B28" s="274" t="s">
        <v>182</v>
      </c>
      <c r="C28" s="302">
        <v>0.22750000000000001</v>
      </c>
      <c r="D28" s="302">
        <v>0</v>
      </c>
      <c r="E28" s="302">
        <v>1.75091178</v>
      </c>
      <c r="F28" s="302">
        <v>2.8359229999999999E-2</v>
      </c>
      <c r="G28" s="302">
        <v>0</v>
      </c>
      <c r="H28" s="302">
        <v>0</v>
      </c>
      <c r="I28" s="302">
        <v>0.31688412999999999</v>
      </c>
      <c r="J28" s="302">
        <v>0</v>
      </c>
      <c r="K28" s="302">
        <v>0.59875723000000003</v>
      </c>
      <c r="L28" s="302">
        <v>0</v>
      </c>
      <c r="M28" s="302">
        <v>0</v>
      </c>
      <c r="N28" s="302">
        <v>0</v>
      </c>
      <c r="O28" s="302">
        <v>2.92241237</v>
      </c>
      <c r="P28" s="486"/>
    </row>
    <row r="29" spans="1:16">
      <c r="A29" s="272" t="s">
        <v>300</v>
      </c>
      <c r="B29" s="272" t="s">
        <v>182</v>
      </c>
      <c r="C29" s="303">
        <v>59.882885969999997</v>
      </c>
      <c r="D29" s="303">
        <v>0.34601293</v>
      </c>
      <c r="E29" s="303">
        <v>70.491671220000001</v>
      </c>
      <c r="F29" s="303">
        <v>29.137747900000001</v>
      </c>
      <c r="G29" s="303">
        <v>1.10408719</v>
      </c>
      <c r="H29" s="303">
        <v>0.14059137999999999</v>
      </c>
      <c r="I29" s="303">
        <v>4.2335311600000001</v>
      </c>
      <c r="J29" s="303">
        <v>144.87088316000001</v>
      </c>
      <c r="K29" s="303">
        <v>38.45889262</v>
      </c>
      <c r="L29" s="303">
        <v>0</v>
      </c>
      <c r="M29" s="303">
        <v>0.20550001000000001</v>
      </c>
      <c r="N29" s="303">
        <v>0.87962598000000003</v>
      </c>
      <c r="O29" s="303">
        <v>349.75142951999999</v>
      </c>
      <c r="P29" s="486"/>
    </row>
    <row r="30" spans="1:16">
      <c r="A30" s="274" t="s">
        <v>301</v>
      </c>
      <c r="B30" s="274" t="s">
        <v>182</v>
      </c>
      <c r="C30" s="302">
        <v>348.00204303999999</v>
      </c>
      <c r="D30" s="302">
        <v>0</v>
      </c>
      <c r="E30" s="302">
        <v>61.462740529999998</v>
      </c>
      <c r="F30" s="302">
        <v>3.5244146399999998</v>
      </c>
      <c r="G30" s="302">
        <v>10.701210680000001</v>
      </c>
      <c r="H30" s="302">
        <v>0</v>
      </c>
      <c r="I30" s="302">
        <v>0.75338899999999998</v>
      </c>
      <c r="J30" s="302">
        <v>2.9928522000000002</v>
      </c>
      <c r="K30" s="302">
        <v>4.4447938999999996</v>
      </c>
      <c r="L30" s="302">
        <v>0</v>
      </c>
      <c r="M30" s="302">
        <v>1.8247320000000001E-2</v>
      </c>
      <c r="N30" s="302">
        <v>7.5529999999999998E-3</v>
      </c>
      <c r="O30" s="302">
        <v>431.90724431000001</v>
      </c>
      <c r="P30" s="486"/>
    </row>
    <row r="31" spans="1:16">
      <c r="A31" s="272" t="s">
        <v>302</v>
      </c>
      <c r="B31" s="272" t="s">
        <v>182</v>
      </c>
      <c r="C31" s="303">
        <v>985.09180157000003</v>
      </c>
      <c r="D31" s="303">
        <v>5.94005546</v>
      </c>
      <c r="E31" s="303">
        <v>242.64588133000001</v>
      </c>
      <c r="F31" s="303">
        <v>74.616047750000007</v>
      </c>
      <c r="G31" s="303">
        <v>4.9748445600000002</v>
      </c>
      <c r="H31" s="303">
        <v>57.978051430000001</v>
      </c>
      <c r="I31" s="303">
        <v>38.718109460000001</v>
      </c>
      <c r="J31" s="303">
        <v>142.94934559000001</v>
      </c>
      <c r="K31" s="303">
        <v>53.506131289999999</v>
      </c>
      <c r="L31" s="303">
        <v>6.7239332200000002</v>
      </c>
      <c r="M31" s="303">
        <v>67.325909929999995</v>
      </c>
      <c r="N31" s="303">
        <v>208.17776527000001</v>
      </c>
      <c r="O31" s="303">
        <v>1888.64787686</v>
      </c>
      <c r="P31" s="486"/>
    </row>
    <row r="32" spans="1:16">
      <c r="A32" s="272" t="s">
        <v>182</v>
      </c>
      <c r="B32" s="272" t="s">
        <v>182</v>
      </c>
      <c r="C32" s="272" t="s">
        <v>182</v>
      </c>
      <c r="D32" s="272" t="s">
        <v>182</v>
      </c>
      <c r="E32" s="272" t="s">
        <v>182</v>
      </c>
      <c r="F32" s="272" t="s">
        <v>182</v>
      </c>
      <c r="G32" s="272" t="s">
        <v>182</v>
      </c>
      <c r="H32" s="272" t="s">
        <v>182</v>
      </c>
      <c r="I32" s="272" t="s">
        <v>182</v>
      </c>
      <c r="J32" s="272" t="s">
        <v>182</v>
      </c>
      <c r="K32" s="272" t="s">
        <v>182</v>
      </c>
      <c r="L32" s="272" t="s">
        <v>182</v>
      </c>
      <c r="M32" s="272" t="s">
        <v>182</v>
      </c>
      <c r="N32" s="272" t="s">
        <v>182</v>
      </c>
      <c r="O32" s="272" t="s">
        <v>182</v>
      </c>
      <c r="P32" s="486"/>
    </row>
    <row r="33" spans="1:16">
      <c r="A33" s="275" t="s">
        <v>191</v>
      </c>
      <c r="B33" s="275" t="s">
        <v>182</v>
      </c>
      <c r="C33" s="304">
        <v>3151.7602065299998</v>
      </c>
      <c r="D33" s="304">
        <v>26.877266649999999</v>
      </c>
      <c r="E33" s="304">
        <v>1267.1912413800001</v>
      </c>
      <c r="F33" s="304">
        <v>316.74562906</v>
      </c>
      <c r="G33" s="304">
        <v>48.207813620000003</v>
      </c>
      <c r="H33" s="304">
        <v>60.720779030000003</v>
      </c>
      <c r="I33" s="304">
        <v>466.00491553000001</v>
      </c>
      <c r="J33" s="304">
        <v>662.24638804999995</v>
      </c>
      <c r="K33" s="304">
        <v>176.40880647</v>
      </c>
      <c r="L33" s="304">
        <v>19.84090175</v>
      </c>
      <c r="M33" s="304">
        <v>279.76758649999999</v>
      </c>
      <c r="N33" s="304">
        <v>232.46056677999999</v>
      </c>
      <c r="O33" s="304">
        <v>6708.2321013500004</v>
      </c>
      <c r="P33" s="486"/>
    </row>
    <row r="34" spans="1:16">
      <c r="A34" s="273" t="s">
        <v>182</v>
      </c>
      <c r="B34" s="273" t="s">
        <v>182</v>
      </c>
      <c r="C34" s="273" t="s">
        <v>182</v>
      </c>
      <c r="D34" s="273" t="s">
        <v>182</v>
      </c>
      <c r="E34" s="273" t="s">
        <v>182</v>
      </c>
      <c r="F34" s="273" t="s">
        <v>182</v>
      </c>
      <c r="G34" s="273" t="s">
        <v>182</v>
      </c>
      <c r="H34" s="273" t="s">
        <v>182</v>
      </c>
      <c r="I34" s="273" t="s">
        <v>182</v>
      </c>
      <c r="J34" s="273" t="s">
        <v>182</v>
      </c>
      <c r="K34" s="273" t="s">
        <v>182</v>
      </c>
      <c r="L34" s="273" t="s">
        <v>182</v>
      </c>
      <c r="M34" s="273" t="s">
        <v>182</v>
      </c>
      <c r="N34" s="273" t="s">
        <v>182</v>
      </c>
      <c r="O34" s="273" t="s">
        <v>182</v>
      </c>
      <c r="P34" s="486"/>
    </row>
    <row r="35" spans="1:16">
      <c r="A35" s="445" t="s">
        <v>303</v>
      </c>
      <c r="B35" s="486"/>
      <c r="C35" s="306" t="s">
        <v>182</v>
      </c>
      <c r="D35" s="306" t="s">
        <v>182</v>
      </c>
      <c r="E35" s="306" t="s">
        <v>182</v>
      </c>
      <c r="F35" s="306" t="s">
        <v>182</v>
      </c>
      <c r="G35" s="306" t="s">
        <v>182</v>
      </c>
      <c r="H35" s="306" t="s">
        <v>182</v>
      </c>
      <c r="I35" s="306" t="s">
        <v>182</v>
      </c>
      <c r="J35" s="306" t="s">
        <v>182</v>
      </c>
      <c r="K35" s="306" t="s">
        <v>182</v>
      </c>
      <c r="L35" s="306" t="s">
        <v>182</v>
      </c>
      <c r="M35" s="306" t="s">
        <v>182</v>
      </c>
      <c r="N35" s="306" t="s">
        <v>182</v>
      </c>
      <c r="O35" s="306" t="s">
        <v>182</v>
      </c>
      <c r="P35" s="486"/>
    </row>
    <row r="36" spans="1:16">
      <c r="A36" s="442" t="s">
        <v>182</v>
      </c>
      <c r="B36" s="486"/>
      <c r="C36" s="486"/>
      <c r="D36" s="486"/>
      <c r="E36" s="486"/>
      <c r="F36" s="486"/>
      <c r="G36" s="486"/>
      <c r="H36" s="486"/>
      <c r="I36" s="486"/>
      <c r="J36" s="486"/>
      <c r="K36" s="486"/>
      <c r="L36" s="486"/>
      <c r="M36" s="486"/>
      <c r="N36" s="486"/>
      <c r="O36" s="486"/>
      <c r="P36" s="305" t="s">
        <v>182</v>
      </c>
    </row>
  </sheetData>
  <mergeCells count="11">
    <mergeCell ref="A19:O19"/>
    <mergeCell ref="A20:B20"/>
    <mergeCell ref="P20:P35"/>
    <mergeCell ref="A35:B35"/>
    <mergeCell ref="A36:O36"/>
    <mergeCell ref="A1:B1"/>
    <mergeCell ref="P1:P18"/>
    <mergeCell ref="A2:B2"/>
    <mergeCell ref="A3:B3"/>
    <mergeCell ref="A4:B4"/>
    <mergeCell ref="A5:B5"/>
  </mergeCells>
  <pageMargins left="1" right="1" top="1" bottom="1" header="1" footer="1"/>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9F9F7-CAD2-4E76-8460-870725777DEF}">
  <sheetPr>
    <tabColor rgb="FF002A3A"/>
  </sheetPr>
  <dimension ref="A1:B40"/>
  <sheetViews>
    <sheetView showGridLines="0" zoomScaleNormal="100" workbookViewId="0" xr3:uid="{93D3E18E-E175-50C0-A1BE-D056BDABF96C}">
      <pane ySplit="10" topLeftCell="A11" activePane="bottomLeft" state="frozen"/>
      <selection pane="bottomLeft"/>
      <selection activeCell="B17" sqref="B17"/>
    </sheetView>
  </sheetViews>
  <sheetFormatPr defaultColWidth="10.1640625" defaultRowHeight="12.95"/>
  <cols>
    <col min="1" max="1" width="80.6640625" style="187" customWidth="1"/>
    <col min="2" max="2" width="174" style="187" customWidth="1"/>
    <col min="3" max="16384" width="10.1640625" style="179"/>
  </cols>
  <sheetData>
    <row r="1" spans="1:2" ht="15.95">
      <c r="A1" s="177" t="s">
        <v>31</v>
      </c>
      <c r="B1" s="178"/>
    </row>
    <row r="2" spans="1:2" ht="13.5">
      <c r="A2" s="180" t="s">
        <v>16</v>
      </c>
      <c r="B2" s="181"/>
    </row>
    <row r="3" spans="1:2">
      <c r="A3" s="259"/>
      <c r="B3" s="182"/>
    </row>
    <row r="4" spans="1:2">
      <c r="A4" s="259"/>
      <c r="B4" s="182"/>
    </row>
    <row r="5" spans="1:2" s="185" customFormat="1" ht="26.45" hidden="1" customHeight="1">
      <c r="A5" s="260" t="s">
        <v>32</v>
      </c>
      <c r="B5" s="261" t="s">
        <v>33</v>
      </c>
    </row>
    <row r="6" spans="1:2" s="185" customFormat="1" ht="26.45" hidden="1" customHeight="1">
      <c r="A6" s="260" t="s">
        <v>32</v>
      </c>
      <c r="B6" s="261" t="s">
        <v>34</v>
      </c>
    </row>
    <row r="7" spans="1:2" s="185" customFormat="1" ht="26.45" hidden="1" customHeight="1">
      <c r="A7" s="262" t="s">
        <v>35</v>
      </c>
      <c r="B7" s="184" t="s">
        <v>36</v>
      </c>
    </row>
    <row r="8" spans="1:2" s="185" customFormat="1" ht="26.45" hidden="1" customHeight="1">
      <c r="A8" s="260" t="s">
        <v>23</v>
      </c>
      <c r="B8" s="184" t="s">
        <v>37</v>
      </c>
    </row>
    <row r="9" spans="1:2" s="185" customFormat="1" ht="26.45" hidden="1" customHeight="1">
      <c r="A9" s="260" t="s">
        <v>32</v>
      </c>
      <c r="B9" s="184" t="s">
        <v>38</v>
      </c>
    </row>
    <row r="10" spans="1:2" s="185" customFormat="1" ht="13.5">
      <c r="A10" s="263" t="s">
        <v>39</v>
      </c>
      <c r="B10" s="183" t="s">
        <v>40</v>
      </c>
    </row>
    <row r="11" spans="1:2" s="185" customFormat="1" ht="51" customHeight="1">
      <c r="A11" s="260" t="s">
        <v>41</v>
      </c>
      <c r="B11" s="186" t="s">
        <v>42</v>
      </c>
    </row>
    <row r="12" spans="1:2" s="185" customFormat="1" ht="51" customHeight="1">
      <c r="A12" s="260" t="s">
        <v>43</v>
      </c>
      <c r="B12" s="186" t="s">
        <v>44</v>
      </c>
    </row>
    <row r="13" spans="1:2" s="185" customFormat="1" ht="51" customHeight="1">
      <c r="A13" s="260" t="s">
        <v>45</v>
      </c>
      <c r="B13" s="186" t="s">
        <v>46</v>
      </c>
    </row>
    <row r="14" spans="1:2" s="185" customFormat="1" ht="51" customHeight="1">
      <c r="A14" s="264" t="s">
        <v>47</v>
      </c>
      <c r="B14" s="186" t="s">
        <v>48</v>
      </c>
    </row>
    <row r="15" spans="1:2" s="185" customFormat="1" ht="51" customHeight="1">
      <c r="A15" s="264" t="s">
        <v>49</v>
      </c>
      <c r="B15" s="186" t="s">
        <v>50</v>
      </c>
    </row>
    <row r="16" spans="1:2" s="185" customFormat="1" ht="51" customHeight="1">
      <c r="A16" s="264" t="s">
        <v>51</v>
      </c>
      <c r="B16" s="184" t="s">
        <v>52</v>
      </c>
    </row>
    <row r="17" spans="1:2" s="185" customFormat="1" ht="51" customHeight="1">
      <c r="A17" s="264" t="s">
        <v>53</v>
      </c>
      <c r="B17" s="184" t="s">
        <v>54</v>
      </c>
    </row>
    <row r="18" spans="1:2" s="185" customFormat="1" ht="51" customHeight="1">
      <c r="A18" s="264" t="s">
        <v>55</v>
      </c>
      <c r="B18" s="186" t="s">
        <v>56</v>
      </c>
    </row>
    <row r="19" spans="1:2" s="185" customFormat="1" ht="51" customHeight="1">
      <c r="A19" s="264" t="s">
        <v>57</v>
      </c>
      <c r="B19" s="186" t="s">
        <v>58</v>
      </c>
    </row>
    <row r="20" spans="1:2" s="185" customFormat="1" ht="51" customHeight="1">
      <c r="A20" s="264" t="s">
        <v>59</v>
      </c>
      <c r="B20" s="184" t="s">
        <v>60</v>
      </c>
    </row>
    <row r="21" spans="1:2" s="185" customFormat="1" ht="51" customHeight="1">
      <c r="A21" s="264" t="s">
        <v>61</v>
      </c>
      <c r="B21" s="184" t="s">
        <v>62</v>
      </c>
    </row>
    <row r="22" spans="1:2" s="185" customFormat="1" ht="51" customHeight="1">
      <c r="A22" s="264" t="s">
        <v>63</v>
      </c>
      <c r="B22" s="184" t="s">
        <v>64</v>
      </c>
    </row>
    <row r="23" spans="1:2" s="185" customFormat="1" ht="51" customHeight="1">
      <c r="A23" s="264" t="s">
        <v>65</v>
      </c>
      <c r="B23" s="184" t="s">
        <v>66</v>
      </c>
    </row>
    <row r="24" spans="1:2" s="185" customFormat="1" ht="51" customHeight="1">
      <c r="A24" s="264" t="s">
        <v>67</v>
      </c>
      <c r="B24" s="184" t="s">
        <v>68</v>
      </c>
    </row>
    <row r="25" spans="1:2" s="185" customFormat="1" ht="51" customHeight="1">
      <c r="A25" s="264" t="s">
        <v>69</v>
      </c>
      <c r="B25" s="184" t="s">
        <v>70</v>
      </c>
    </row>
    <row r="26" spans="1:2" s="185" customFormat="1" ht="51" customHeight="1">
      <c r="A26" s="264" t="s">
        <v>71</v>
      </c>
      <c r="B26" s="184" t="s">
        <v>72</v>
      </c>
    </row>
    <row r="27" spans="1:2" s="185" customFormat="1" ht="51" customHeight="1">
      <c r="A27" s="264" t="s">
        <v>73</v>
      </c>
      <c r="B27" s="184" t="s">
        <v>74</v>
      </c>
    </row>
    <row r="28" spans="1:2" s="185" customFormat="1" ht="51" customHeight="1">
      <c r="A28" s="264" t="s">
        <v>75</v>
      </c>
      <c r="B28" s="184" t="s">
        <v>76</v>
      </c>
    </row>
    <row r="29" spans="1:2" s="185" customFormat="1" ht="51" customHeight="1">
      <c r="A29" s="264" t="s">
        <v>77</v>
      </c>
      <c r="B29" s="184" t="s">
        <v>78</v>
      </c>
    </row>
    <row r="30" spans="1:2" s="185" customFormat="1" ht="51" customHeight="1">
      <c r="A30" s="264" t="s">
        <v>79</v>
      </c>
      <c r="B30" s="184" t="s">
        <v>80</v>
      </c>
    </row>
    <row r="31" spans="1:2" s="185" customFormat="1" ht="51" customHeight="1">
      <c r="A31" s="264" t="s">
        <v>81</v>
      </c>
      <c r="B31" s="184" t="s">
        <v>82</v>
      </c>
    </row>
    <row r="32" spans="1:2" s="185" customFormat="1" ht="51" customHeight="1">
      <c r="A32" s="264" t="s">
        <v>83</v>
      </c>
      <c r="B32" s="184" t="s">
        <v>84</v>
      </c>
    </row>
    <row r="33" spans="1:2" s="185" customFormat="1" ht="51" customHeight="1">
      <c r="A33" s="264" t="s">
        <v>85</v>
      </c>
      <c r="B33" s="184" t="s">
        <v>86</v>
      </c>
    </row>
    <row r="34" spans="1:2" s="185" customFormat="1" ht="51" customHeight="1">
      <c r="A34" s="264" t="s">
        <v>87</v>
      </c>
      <c r="B34" s="184" t="s">
        <v>88</v>
      </c>
    </row>
    <row r="35" spans="1:2" s="185" customFormat="1" ht="51" customHeight="1">
      <c r="A35" s="264" t="s">
        <v>89</v>
      </c>
      <c r="B35" s="184" t="s">
        <v>90</v>
      </c>
    </row>
    <row r="36" spans="1:2" s="185" customFormat="1" ht="51" customHeight="1">
      <c r="A36" s="264" t="s">
        <v>91</v>
      </c>
      <c r="B36" s="184" t="s">
        <v>92</v>
      </c>
    </row>
    <row r="37" spans="1:2" s="185" customFormat="1" ht="51" customHeight="1">
      <c r="A37" s="264" t="s">
        <v>71</v>
      </c>
      <c r="B37" s="184" t="s">
        <v>93</v>
      </c>
    </row>
    <row r="38" spans="1:2" s="185" customFormat="1" ht="51" customHeight="1">
      <c r="A38" s="264" t="s">
        <v>94</v>
      </c>
      <c r="B38" s="184" t="s">
        <v>95</v>
      </c>
    </row>
    <row r="39" spans="1:2" s="185" customFormat="1" ht="51" customHeight="1">
      <c r="A39" s="264" t="s">
        <v>96</v>
      </c>
      <c r="B39" s="184" t="s">
        <v>97</v>
      </c>
    </row>
    <row r="40" spans="1:2" s="185" customFormat="1" ht="51" customHeight="1">
      <c r="A40" s="265" t="s">
        <v>98</v>
      </c>
      <c r="B40" s="266" t="s">
        <v>99</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AFB4-5FFF-40ED-AFAE-C1452A1220F1}">
  <sheetPr>
    <tabColor rgb="FFF1B434"/>
  </sheetPr>
  <dimension ref="A1:AJ44"/>
  <sheetViews>
    <sheetView showGridLines="0" zoomScale="60" zoomScaleNormal="60" workbookViewId="0" xr3:uid="{66FAA537-0C0D-5B57-B209-C783B43BE57D}">
      <selection activeCell="E18" sqref="E18"/>
    </sheetView>
  </sheetViews>
  <sheetFormatPr defaultColWidth="11.5" defaultRowHeight="15.6"/>
  <cols>
    <col min="1" max="1" width="23.1640625" style="188" customWidth="1"/>
    <col min="2" max="14" width="25.83203125" style="222" customWidth="1"/>
    <col min="15" max="35" width="11.5" style="188"/>
    <col min="36" max="36" width="11.5" style="203"/>
    <col min="37" max="16384" width="11.5" style="188"/>
  </cols>
  <sheetData>
    <row r="1" spans="1:36" s="199" customFormat="1" ht="23.45">
      <c r="A1" s="446" t="s">
        <v>304</v>
      </c>
      <c r="B1" s="447"/>
      <c r="C1" s="447"/>
      <c r="D1" s="447"/>
      <c r="E1" s="447"/>
      <c r="F1" s="447"/>
      <c r="G1" s="447"/>
      <c r="H1" s="447"/>
      <c r="I1" s="447"/>
      <c r="J1" s="197"/>
      <c r="K1" s="197"/>
      <c r="L1" s="197"/>
      <c r="M1" s="197"/>
      <c r="N1" s="198"/>
      <c r="AJ1" s="200"/>
    </row>
    <row r="2" spans="1:36">
      <c r="A2" s="128" t="s">
        <v>16</v>
      </c>
      <c r="B2" s="201"/>
      <c r="C2" s="201"/>
      <c r="D2" s="201"/>
      <c r="E2" s="201"/>
      <c r="F2" s="201"/>
      <c r="G2" s="201"/>
      <c r="H2" s="201"/>
      <c r="I2" s="201"/>
      <c r="J2" s="201"/>
      <c r="K2" s="201"/>
      <c r="L2" s="201"/>
      <c r="M2" s="201"/>
      <c r="N2" s="202"/>
    </row>
    <row r="3" spans="1:36">
      <c r="A3" s="128" t="s">
        <v>305</v>
      </c>
      <c r="B3" s="204"/>
      <c r="C3" s="204"/>
      <c r="D3" s="204"/>
      <c r="E3" s="201"/>
      <c r="F3" s="204"/>
      <c r="G3" s="205"/>
      <c r="H3" s="206"/>
      <c r="I3" s="207"/>
      <c r="J3" s="204"/>
      <c r="K3" s="204"/>
      <c r="L3" s="204"/>
      <c r="M3" s="208"/>
      <c r="N3" s="209"/>
    </row>
    <row r="4" spans="1:36" ht="16.7" customHeight="1">
      <c r="A4" s="128"/>
      <c r="B4" s="204"/>
      <c r="C4" s="204"/>
      <c r="D4" s="204"/>
      <c r="E4" s="201"/>
      <c r="F4" s="204"/>
      <c r="G4" s="205"/>
      <c r="H4" s="206"/>
      <c r="I4" s="207"/>
      <c r="J4" s="204"/>
      <c r="K4" s="204"/>
      <c r="L4" s="204"/>
      <c r="M4" s="208"/>
      <c r="N4" s="209"/>
    </row>
    <row r="5" spans="1:36" s="216" customFormat="1" ht="30.95">
      <c r="A5" s="210" t="s">
        <v>306</v>
      </c>
      <c r="B5" s="211" t="s">
        <v>257</v>
      </c>
      <c r="C5" s="211" t="s">
        <v>258</v>
      </c>
      <c r="D5" s="212" t="s">
        <v>307</v>
      </c>
      <c r="E5" s="213" t="s">
        <v>259</v>
      </c>
      <c r="F5" s="211" t="s">
        <v>308</v>
      </c>
      <c r="G5" s="211" t="s">
        <v>260</v>
      </c>
      <c r="H5" s="214" t="s">
        <v>309</v>
      </c>
      <c r="I5" s="211" t="s">
        <v>261</v>
      </c>
      <c r="J5" s="211" t="s">
        <v>310</v>
      </c>
      <c r="K5" s="211" t="s">
        <v>262</v>
      </c>
      <c r="L5" s="211" t="s">
        <v>311</v>
      </c>
      <c r="M5" s="211" t="s">
        <v>263</v>
      </c>
      <c r="N5" s="215" t="s">
        <v>191</v>
      </c>
      <c r="AJ5" s="217"/>
    </row>
    <row r="6" spans="1:36" ht="15.95" customHeight="1">
      <c r="A6" s="218" t="s">
        <v>183</v>
      </c>
      <c r="B6" s="219"/>
      <c r="C6" s="219"/>
      <c r="D6" s="219"/>
      <c r="E6" s="219"/>
      <c r="F6" s="219"/>
      <c r="G6" s="219"/>
      <c r="H6" s="219"/>
      <c r="I6" s="219"/>
      <c r="J6" s="219"/>
      <c r="K6" s="219"/>
      <c r="L6" s="219"/>
      <c r="M6" s="219"/>
      <c r="N6" s="220"/>
    </row>
    <row r="7" spans="1:36" ht="15.95" customHeight="1">
      <c r="A7" s="221"/>
      <c r="N7" s="223"/>
    </row>
    <row r="8" spans="1:36" ht="15.95" customHeight="1">
      <c r="A8" s="221" t="s">
        <v>41</v>
      </c>
      <c r="N8" s="223"/>
    </row>
    <row r="9" spans="1:36" s="226" customFormat="1" ht="15.95" customHeight="1">
      <c r="A9" s="191" t="s">
        <v>264</v>
      </c>
      <c r="B9" s="224"/>
      <c r="C9" s="224"/>
      <c r="D9" s="224"/>
      <c r="E9" s="224"/>
      <c r="F9" s="224"/>
      <c r="G9" s="224"/>
      <c r="H9" s="224"/>
      <c r="I9" s="224"/>
      <c r="J9" s="224"/>
      <c r="K9" s="224"/>
      <c r="L9" s="224"/>
      <c r="M9" s="224"/>
      <c r="N9" s="225"/>
      <c r="AJ9" s="227"/>
    </row>
    <row r="10" spans="1:36" ht="15.95" customHeight="1">
      <c r="A10" s="192" t="s">
        <v>265</v>
      </c>
      <c r="B10" s="224"/>
      <c r="C10" s="224"/>
      <c r="D10" s="224"/>
      <c r="E10" s="224"/>
      <c r="F10" s="224"/>
      <c r="G10" s="224"/>
      <c r="H10" s="224"/>
      <c r="I10" s="224"/>
      <c r="J10" s="224"/>
      <c r="K10" s="224"/>
      <c r="L10" s="224"/>
      <c r="M10" s="224"/>
      <c r="N10" s="225"/>
    </row>
    <row r="11" spans="1:36" ht="15.95" customHeight="1">
      <c r="A11" s="191" t="s">
        <v>266</v>
      </c>
      <c r="B11" s="224"/>
      <c r="C11" s="224"/>
      <c r="D11" s="224"/>
      <c r="E11" s="224"/>
      <c r="F11" s="224"/>
      <c r="G11" s="224"/>
      <c r="H11" s="224"/>
      <c r="I11" s="224"/>
      <c r="J11" s="224"/>
      <c r="K11" s="224"/>
      <c r="L11" s="224"/>
      <c r="M11" s="224"/>
      <c r="N11" s="225"/>
    </row>
    <row r="12" spans="1:36" ht="15.95" customHeight="1">
      <c r="A12" s="192" t="s">
        <v>65</v>
      </c>
      <c r="B12" s="224"/>
      <c r="C12" s="224"/>
      <c r="D12" s="224"/>
      <c r="E12" s="224"/>
      <c r="F12" s="224"/>
      <c r="G12" s="224"/>
      <c r="H12" s="224"/>
      <c r="I12" s="224"/>
      <c r="J12" s="224"/>
      <c r="K12" s="224"/>
      <c r="L12" s="224"/>
      <c r="M12" s="224"/>
      <c r="N12" s="225"/>
    </row>
    <row r="13" spans="1:36" ht="15.95" customHeight="1">
      <c r="A13" s="191" t="s">
        <v>297</v>
      </c>
      <c r="B13" s="224"/>
      <c r="C13" s="224"/>
      <c r="D13" s="224"/>
      <c r="E13" s="224"/>
      <c r="F13" s="224"/>
      <c r="G13" s="224"/>
      <c r="H13" s="224"/>
      <c r="I13" s="224"/>
      <c r="J13" s="224"/>
      <c r="K13" s="224"/>
      <c r="L13" s="224"/>
      <c r="M13" s="224"/>
      <c r="N13" s="225"/>
    </row>
    <row r="14" spans="1:36" ht="15.6" customHeight="1">
      <c r="A14" s="192" t="s">
        <v>268</v>
      </c>
      <c r="B14" s="224"/>
      <c r="C14" s="224"/>
      <c r="D14" s="224"/>
      <c r="E14" s="224"/>
      <c r="F14" s="224"/>
      <c r="G14" s="224"/>
      <c r="H14" s="224"/>
      <c r="I14" s="224"/>
      <c r="J14" s="224"/>
      <c r="K14" s="224"/>
      <c r="L14" s="224"/>
      <c r="M14" s="224"/>
      <c r="N14" s="225"/>
    </row>
    <row r="15" spans="1:36" ht="15.6" customHeight="1">
      <c r="A15" s="192"/>
      <c r="B15" s="224"/>
      <c r="C15" s="224"/>
      <c r="D15" s="224"/>
      <c r="E15" s="224"/>
      <c r="F15" s="224"/>
      <c r="G15" s="224"/>
      <c r="H15" s="224"/>
      <c r="I15" s="224"/>
      <c r="J15" s="224"/>
      <c r="K15" s="224"/>
      <c r="L15" s="224"/>
      <c r="M15" s="224"/>
      <c r="N15" s="225"/>
    </row>
    <row r="16" spans="1:36" ht="15.95" customHeight="1">
      <c r="A16" s="193" t="s">
        <v>51</v>
      </c>
      <c r="B16" s="224"/>
      <c r="C16" s="224"/>
      <c r="D16" s="224"/>
      <c r="E16" s="224"/>
      <c r="F16" s="224"/>
      <c r="G16" s="224"/>
      <c r="H16" s="224"/>
      <c r="I16" s="224"/>
      <c r="J16" s="224"/>
      <c r="K16" s="224"/>
      <c r="L16" s="224"/>
      <c r="M16" s="224"/>
      <c r="N16" s="225"/>
    </row>
    <row r="17" spans="1:36" ht="15.95" customHeight="1">
      <c r="A17" s="191" t="s">
        <v>146</v>
      </c>
      <c r="B17" s="224"/>
      <c r="C17" s="224"/>
      <c r="D17" s="224"/>
      <c r="E17" s="224"/>
      <c r="F17" s="224"/>
      <c r="G17" s="224"/>
      <c r="H17" s="224"/>
      <c r="I17" s="224"/>
      <c r="J17" s="224"/>
      <c r="K17" s="224"/>
      <c r="L17" s="224"/>
      <c r="M17" s="224"/>
      <c r="N17" s="225"/>
    </row>
    <row r="18" spans="1:36" ht="15.95" customHeight="1">
      <c r="A18" s="191"/>
      <c r="B18" s="224"/>
      <c r="C18" s="224"/>
      <c r="D18" s="224"/>
      <c r="E18" s="224"/>
      <c r="F18" s="224"/>
      <c r="G18" s="224"/>
      <c r="H18" s="224"/>
      <c r="I18" s="224"/>
      <c r="J18" s="224"/>
      <c r="K18" s="224"/>
      <c r="L18" s="224"/>
      <c r="M18" s="224"/>
      <c r="N18" s="225"/>
    </row>
    <row r="19" spans="1:36" ht="15.95" customHeight="1">
      <c r="A19" s="195" t="s">
        <v>269</v>
      </c>
      <c r="B19" s="224"/>
      <c r="C19" s="224"/>
      <c r="D19" s="224"/>
      <c r="E19" s="224"/>
      <c r="F19" s="224"/>
      <c r="G19" s="224"/>
      <c r="H19" s="224"/>
      <c r="I19" s="224"/>
      <c r="J19" s="224"/>
      <c r="K19" s="224"/>
      <c r="L19" s="224"/>
      <c r="M19" s="224"/>
      <c r="N19" s="225"/>
    </row>
    <row r="20" spans="1:36" ht="15.95" customHeight="1">
      <c r="A20" s="192" t="s">
        <v>85</v>
      </c>
      <c r="B20" s="224"/>
      <c r="C20" s="224"/>
      <c r="D20" s="224"/>
      <c r="E20" s="224"/>
      <c r="F20" s="224"/>
      <c r="G20" s="224"/>
      <c r="H20" s="224"/>
      <c r="I20" s="224"/>
      <c r="J20" s="224"/>
      <c r="K20" s="224"/>
      <c r="L20" s="224"/>
      <c r="M20" s="224"/>
      <c r="N20" s="225"/>
    </row>
    <row r="21" spans="1:36" ht="15.95" customHeight="1">
      <c r="A21" s="191" t="s">
        <v>87</v>
      </c>
      <c r="B21" s="224"/>
      <c r="C21" s="224"/>
      <c r="D21" s="224"/>
      <c r="E21" s="224"/>
      <c r="F21" s="224"/>
      <c r="G21" s="224"/>
      <c r="H21" s="224"/>
      <c r="I21" s="224"/>
      <c r="J21" s="224"/>
      <c r="K21" s="224"/>
      <c r="L21" s="224"/>
      <c r="M21" s="224"/>
      <c r="N21" s="225"/>
    </row>
    <row r="22" spans="1:36" ht="15.95" customHeight="1">
      <c r="A22" s="192" t="s">
        <v>71</v>
      </c>
      <c r="B22" s="224"/>
      <c r="C22" s="224"/>
      <c r="D22" s="224"/>
      <c r="E22" s="224"/>
      <c r="F22" s="224"/>
      <c r="G22" s="224"/>
      <c r="H22" s="224"/>
      <c r="I22" s="224"/>
      <c r="J22" s="224"/>
      <c r="K22" s="224"/>
      <c r="L22" s="224"/>
      <c r="M22" s="224"/>
      <c r="N22" s="225"/>
    </row>
    <row r="23" spans="1:36" ht="15.95" customHeight="1">
      <c r="A23" s="192"/>
      <c r="B23" s="224"/>
      <c r="C23" s="224"/>
      <c r="D23" s="224"/>
      <c r="E23" s="224"/>
      <c r="F23" s="224"/>
      <c r="G23" s="224"/>
      <c r="H23" s="224"/>
      <c r="I23" s="224"/>
      <c r="J23" s="224"/>
      <c r="K23" s="224"/>
      <c r="L23" s="224"/>
      <c r="M23" s="224"/>
      <c r="N23" s="225"/>
    </row>
    <row r="24" spans="1:36" s="190" customFormat="1" ht="15.95" customHeight="1">
      <c r="A24" s="194" t="s">
        <v>270</v>
      </c>
      <c r="B24" s="228"/>
      <c r="C24" s="228"/>
      <c r="D24" s="228"/>
      <c r="E24" s="228"/>
      <c r="F24" s="228"/>
      <c r="G24" s="228"/>
      <c r="H24" s="228"/>
      <c r="I24" s="228"/>
      <c r="J24" s="228"/>
      <c r="K24" s="228"/>
      <c r="L24" s="228"/>
      <c r="M24" s="228"/>
      <c r="N24" s="229"/>
      <c r="AJ24" s="230"/>
    </row>
    <row r="25" spans="1:36" s="234" customFormat="1" ht="15.95" customHeight="1">
      <c r="A25" s="231"/>
      <c r="B25" s="232"/>
      <c r="C25" s="232"/>
      <c r="D25" s="232"/>
      <c r="E25" s="232"/>
      <c r="F25" s="232"/>
      <c r="G25" s="232"/>
      <c r="H25" s="232"/>
      <c r="I25" s="232"/>
      <c r="J25" s="232"/>
      <c r="K25" s="232"/>
      <c r="L25" s="232"/>
      <c r="M25" s="232"/>
      <c r="N25" s="233"/>
      <c r="AJ25" s="235"/>
    </row>
    <row r="26" spans="1:36" ht="15.95" customHeight="1">
      <c r="A26" s="189" t="s">
        <v>192</v>
      </c>
      <c r="B26" s="236"/>
      <c r="C26" s="236"/>
      <c r="D26" s="236"/>
      <c r="E26" s="236"/>
      <c r="F26" s="236"/>
      <c r="G26" s="236"/>
      <c r="H26" s="236"/>
      <c r="I26" s="236"/>
      <c r="J26" s="236"/>
      <c r="K26" s="236"/>
      <c r="L26" s="236"/>
      <c r="M26" s="236"/>
      <c r="N26" s="237"/>
    </row>
    <row r="27" spans="1:36" ht="15.95" customHeight="1">
      <c r="A27" s="193"/>
      <c r="B27" s="224"/>
      <c r="C27" s="224"/>
      <c r="D27" s="224"/>
      <c r="E27" s="224"/>
      <c r="F27" s="224"/>
      <c r="G27" s="224"/>
      <c r="H27" s="224"/>
      <c r="I27" s="224"/>
      <c r="J27" s="224"/>
      <c r="K27" s="224"/>
      <c r="L27" s="224"/>
      <c r="M27" s="224"/>
      <c r="N27" s="225"/>
    </row>
    <row r="28" spans="1:36" ht="15.95" customHeight="1">
      <c r="A28" s="193" t="s">
        <v>41</v>
      </c>
      <c r="B28" s="224"/>
      <c r="C28" s="224"/>
      <c r="D28" s="224"/>
      <c r="E28" s="224"/>
      <c r="F28" s="224"/>
      <c r="G28" s="224"/>
      <c r="H28" s="224"/>
      <c r="I28" s="224"/>
      <c r="J28" s="224"/>
      <c r="K28" s="224"/>
      <c r="L28" s="224"/>
      <c r="M28" s="224"/>
      <c r="N28" s="225"/>
    </row>
    <row r="29" spans="1:36" ht="15.6" customHeight="1">
      <c r="A29" s="191" t="s">
        <v>264</v>
      </c>
      <c r="B29" s="224"/>
      <c r="C29" s="224"/>
      <c r="D29" s="224"/>
      <c r="E29" s="224"/>
      <c r="F29" s="224"/>
      <c r="G29" s="224"/>
      <c r="H29" s="224"/>
      <c r="I29" s="224"/>
      <c r="J29" s="224"/>
      <c r="K29" s="224"/>
      <c r="L29" s="224"/>
      <c r="M29" s="224"/>
      <c r="N29" s="225"/>
    </row>
    <row r="30" spans="1:36" ht="15.95" customHeight="1">
      <c r="A30" s="192" t="s">
        <v>265</v>
      </c>
      <c r="B30" s="224"/>
      <c r="C30" s="224"/>
      <c r="D30" s="224"/>
      <c r="E30" s="224"/>
      <c r="F30" s="224"/>
      <c r="G30" s="224"/>
      <c r="H30" s="224"/>
      <c r="I30" s="224"/>
      <c r="J30" s="224"/>
      <c r="K30" s="224"/>
      <c r="L30" s="224"/>
      <c r="M30" s="224"/>
      <c r="N30" s="225"/>
    </row>
    <row r="31" spans="1:36" ht="15.95" customHeight="1">
      <c r="A31" s="191" t="s">
        <v>266</v>
      </c>
      <c r="B31" s="224"/>
      <c r="C31" s="224"/>
      <c r="D31" s="224"/>
      <c r="E31" s="224"/>
      <c r="F31" s="224"/>
      <c r="G31" s="224"/>
      <c r="H31" s="224"/>
      <c r="I31" s="224"/>
      <c r="J31" s="224"/>
      <c r="K31" s="224"/>
      <c r="L31" s="224"/>
      <c r="M31" s="224"/>
      <c r="N31" s="225"/>
    </row>
    <row r="32" spans="1:36" ht="15.95" customHeight="1">
      <c r="A32" s="192" t="s">
        <v>65</v>
      </c>
      <c r="B32" s="224"/>
      <c r="C32" s="224"/>
      <c r="D32" s="224"/>
      <c r="E32" s="224"/>
      <c r="F32" s="224"/>
      <c r="G32" s="224"/>
      <c r="H32" s="224"/>
      <c r="I32" s="224"/>
      <c r="J32" s="224"/>
      <c r="K32" s="224"/>
      <c r="L32" s="224"/>
      <c r="M32" s="224"/>
      <c r="N32" s="225"/>
    </row>
    <row r="33" spans="1:36" ht="15.95" customHeight="1">
      <c r="A33" s="191" t="s">
        <v>297</v>
      </c>
      <c r="B33" s="224"/>
      <c r="C33" s="224"/>
      <c r="D33" s="224"/>
      <c r="E33" s="224"/>
      <c r="F33" s="224"/>
      <c r="G33" s="224"/>
      <c r="H33" s="224"/>
      <c r="I33" s="224"/>
      <c r="J33" s="224"/>
      <c r="K33" s="224"/>
      <c r="L33" s="224"/>
      <c r="M33" s="224"/>
      <c r="N33" s="225"/>
    </row>
    <row r="34" spans="1:36" ht="15.95" customHeight="1">
      <c r="A34" s="192" t="s">
        <v>268</v>
      </c>
      <c r="B34" s="224"/>
      <c r="C34" s="224"/>
      <c r="D34" s="224"/>
      <c r="E34" s="224"/>
      <c r="F34" s="224"/>
      <c r="G34" s="224"/>
      <c r="H34" s="224"/>
      <c r="I34" s="224"/>
      <c r="J34" s="224"/>
      <c r="K34" s="224"/>
      <c r="L34" s="224"/>
      <c r="M34" s="224"/>
      <c r="N34" s="225"/>
    </row>
    <row r="35" spans="1:36" ht="15.95" customHeight="1">
      <c r="A35" s="192"/>
      <c r="B35" s="224"/>
      <c r="C35" s="224"/>
      <c r="D35" s="224"/>
      <c r="E35" s="224"/>
      <c r="F35" s="224"/>
      <c r="G35" s="224"/>
      <c r="H35" s="224"/>
      <c r="I35" s="224"/>
      <c r="J35" s="224"/>
      <c r="K35" s="224"/>
      <c r="L35" s="224"/>
      <c r="M35" s="224"/>
      <c r="N35" s="225"/>
    </row>
    <row r="36" spans="1:36" ht="15.95" customHeight="1">
      <c r="A36" s="193" t="s">
        <v>51</v>
      </c>
      <c r="B36" s="224"/>
      <c r="C36" s="224"/>
      <c r="D36" s="224"/>
      <c r="E36" s="224"/>
      <c r="F36" s="224"/>
      <c r="G36" s="224"/>
      <c r="H36" s="224"/>
      <c r="I36" s="224"/>
      <c r="J36" s="224"/>
      <c r="K36" s="224"/>
      <c r="L36" s="224"/>
      <c r="M36" s="224"/>
      <c r="N36" s="225"/>
    </row>
    <row r="37" spans="1:36" ht="15.95" customHeight="1">
      <c r="A37" s="191" t="s">
        <v>146</v>
      </c>
      <c r="B37" s="224"/>
      <c r="C37" s="224"/>
      <c r="D37" s="224"/>
      <c r="E37" s="224"/>
      <c r="F37" s="224"/>
      <c r="G37" s="224"/>
      <c r="H37" s="224"/>
      <c r="I37" s="224"/>
      <c r="J37" s="224"/>
      <c r="K37" s="224"/>
      <c r="L37" s="224"/>
      <c r="M37" s="224"/>
      <c r="N37" s="225"/>
    </row>
    <row r="38" spans="1:36" ht="15.95" customHeight="1">
      <c r="A38" s="191"/>
      <c r="B38" s="224"/>
      <c r="C38" s="224"/>
      <c r="D38" s="224"/>
      <c r="E38" s="224"/>
      <c r="F38" s="224"/>
      <c r="G38" s="224"/>
      <c r="H38" s="224"/>
      <c r="I38" s="224"/>
      <c r="J38" s="224"/>
      <c r="K38" s="224"/>
      <c r="L38" s="224"/>
      <c r="M38" s="224"/>
      <c r="N38" s="225"/>
    </row>
    <row r="39" spans="1:36" ht="15.95" customHeight="1">
      <c r="A39" s="195" t="s">
        <v>269</v>
      </c>
      <c r="B39" s="224"/>
      <c r="C39" s="224"/>
      <c r="D39" s="224"/>
      <c r="E39" s="224"/>
      <c r="F39" s="224"/>
      <c r="G39" s="224"/>
      <c r="H39" s="224"/>
      <c r="I39" s="224"/>
      <c r="J39" s="224"/>
      <c r="K39" s="224"/>
      <c r="L39" s="224"/>
      <c r="M39" s="224"/>
      <c r="N39" s="225"/>
    </row>
    <row r="40" spans="1:36" ht="15.95" customHeight="1">
      <c r="A40" s="192" t="s">
        <v>85</v>
      </c>
      <c r="B40" s="224"/>
      <c r="C40" s="224"/>
      <c r="D40" s="224"/>
      <c r="E40" s="224"/>
      <c r="F40" s="224"/>
      <c r="G40" s="224"/>
      <c r="H40" s="224"/>
      <c r="I40" s="224"/>
      <c r="J40" s="224"/>
      <c r="K40" s="224"/>
      <c r="L40" s="224"/>
      <c r="M40" s="224"/>
      <c r="N40" s="225"/>
    </row>
    <row r="41" spans="1:36" ht="15.95" customHeight="1">
      <c r="A41" s="191" t="s">
        <v>87</v>
      </c>
      <c r="B41" s="224"/>
      <c r="C41" s="224"/>
      <c r="D41" s="224"/>
      <c r="E41" s="224"/>
      <c r="F41" s="224"/>
      <c r="G41" s="224"/>
      <c r="H41" s="224"/>
      <c r="I41" s="224"/>
      <c r="J41" s="224"/>
      <c r="K41" s="224"/>
      <c r="L41" s="224"/>
      <c r="M41" s="224"/>
      <c r="N41" s="225"/>
    </row>
    <row r="42" spans="1:36" ht="15.95" customHeight="1">
      <c r="A42" s="192" t="s">
        <v>71</v>
      </c>
      <c r="B42" s="224"/>
      <c r="C42" s="224"/>
      <c r="D42" s="224"/>
      <c r="E42" s="224"/>
      <c r="F42" s="224"/>
      <c r="G42" s="224"/>
      <c r="H42" s="224"/>
      <c r="I42" s="224"/>
      <c r="J42" s="224"/>
      <c r="K42" s="224"/>
      <c r="L42" s="224"/>
      <c r="M42" s="224"/>
      <c r="N42" s="225"/>
    </row>
    <row r="43" spans="1:36" ht="15.95" customHeight="1">
      <c r="A43" s="192"/>
      <c r="B43" s="224"/>
      <c r="C43" s="224"/>
      <c r="D43" s="224"/>
      <c r="E43" s="224"/>
      <c r="F43" s="224"/>
      <c r="G43" s="224"/>
      <c r="H43" s="224"/>
      <c r="I43" s="224"/>
      <c r="J43" s="224"/>
      <c r="K43" s="224"/>
      <c r="L43" s="224"/>
      <c r="M43" s="224"/>
      <c r="N43" s="225"/>
    </row>
    <row r="44" spans="1:36" s="190" customFormat="1" ht="15.6" customHeight="1">
      <c r="A44" s="238" t="s">
        <v>271</v>
      </c>
      <c r="B44" s="239"/>
      <c r="C44" s="239"/>
      <c r="D44" s="239"/>
      <c r="E44" s="239"/>
      <c r="F44" s="239"/>
      <c r="G44" s="239"/>
      <c r="H44" s="239"/>
      <c r="I44" s="239"/>
      <c r="J44" s="239"/>
      <c r="K44" s="239"/>
      <c r="L44" s="239"/>
      <c r="M44" s="239"/>
      <c r="N44" s="240"/>
      <c r="AJ44" s="230"/>
    </row>
  </sheetData>
  <mergeCells count="1">
    <mergeCell ref="A1:I1"/>
  </mergeCells>
  <printOptions horizontalCentered="1"/>
  <pageMargins left="0.2" right="0.33" top="0.37" bottom="0.21" header="0.37" footer="0.25"/>
  <pageSetup paperSize="9" scale="9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BCB0-7999-4D14-BEC2-C7AEF0B04C27}">
  <sheetPr>
    <tabColor rgb="FFF1B434"/>
  </sheetPr>
  <dimension ref="A1:AD35"/>
  <sheetViews>
    <sheetView showGridLines="0" zoomScale="60" zoomScaleNormal="60" workbookViewId="0" xr3:uid="{02C6B1BA-120A-5EBD-A981-B60A15B6558A}">
      <selection activeCell="E18" sqref="E18"/>
    </sheetView>
  </sheetViews>
  <sheetFormatPr defaultColWidth="11.83203125" defaultRowHeight="15.6"/>
  <cols>
    <col min="1" max="1" width="59.6640625" style="188" customWidth="1"/>
    <col min="2" max="15" width="21.1640625" style="222" customWidth="1"/>
    <col min="16" max="18" width="29.33203125" style="222" customWidth="1"/>
    <col min="19" max="29" width="11.83203125" style="188"/>
    <col min="30" max="30" width="11.83203125" style="203"/>
    <col min="31" max="16384" width="11.83203125" style="188"/>
  </cols>
  <sheetData>
    <row r="1" spans="1:30" s="199" customFormat="1" ht="23.45">
      <c r="A1" s="450" t="s">
        <v>312</v>
      </c>
      <c r="B1" s="451"/>
      <c r="C1" s="451"/>
      <c r="D1" s="451"/>
      <c r="E1" s="451"/>
      <c r="F1" s="451"/>
      <c r="G1" s="451"/>
      <c r="H1" s="451"/>
      <c r="I1" s="451"/>
      <c r="J1" s="451"/>
      <c r="K1" s="451"/>
      <c r="L1" s="451"/>
      <c r="M1" s="451"/>
      <c r="N1" s="451"/>
      <c r="O1" s="451"/>
      <c r="P1" s="451"/>
      <c r="Q1" s="451"/>
      <c r="R1" s="452"/>
      <c r="AD1" s="200"/>
    </row>
    <row r="2" spans="1:30">
      <c r="A2" s="128" t="s">
        <v>16</v>
      </c>
      <c r="B2" s="201"/>
      <c r="C2" s="201"/>
      <c r="D2" s="201"/>
      <c r="E2" s="201"/>
      <c r="F2" s="201"/>
      <c r="G2" s="201"/>
      <c r="H2" s="201"/>
      <c r="I2" s="201"/>
      <c r="J2" s="201"/>
      <c r="K2" s="201"/>
      <c r="L2" s="201"/>
      <c r="M2" s="241"/>
      <c r="N2" s="241"/>
      <c r="O2" s="241"/>
      <c r="P2" s="241"/>
      <c r="Q2" s="241"/>
      <c r="R2" s="242"/>
    </row>
    <row r="3" spans="1:30">
      <c r="A3" s="128" t="s">
        <v>305</v>
      </c>
      <c r="B3" s="204"/>
      <c r="C3" s="201"/>
      <c r="D3" s="204"/>
      <c r="E3" s="205"/>
      <c r="F3" s="206"/>
      <c r="G3" s="207"/>
      <c r="H3" s="204"/>
      <c r="I3" s="204"/>
      <c r="J3" s="204"/>
      <c r="K3" s="208"/>
      <c r="L3" s="243"/>
      <c r="M3" s="241"/>
      <c r="N3" s="241"/>
      <c r="O3" s="241"/>
      <c r="P3" s="241"/>
      <c r="Q3" s="241"/>
      <c r="R3" s="242"/>
    </row>
    <row r="4" spans="1:30">
      <c r="A4" s="244"/>
      <c r="B4" s="205"/>
      <c r="C4" s="205"/>
      <c r="D4" s="205"/>
      <c r="E4" s="205"/>
      <c r="F4" s="205"/>
      <c r="G4" s="205"/>
      <c r="H4" s="205"/>
      <c r="I4" s="205"/>
      <c r="J4" s="205"/>
      <c r="K4" s="205"/>
      <c r="L4" s="205"/>
      <c r="M4" s="205"/>
      <c r="N4" s="205"/>
      <c r="O4" s="205"/>
      <c r="P4" s="205"/>
      <c r="Q4" s="205"/>
      <c r="R4" s="245"/>
    </row>
    <row r="5" spans="1:30">
      <c r="A5" s="244"/>
      <c r="B5" s="453" t="s">
        <v>313</v>
      </c>
      <c r="C5" s="454"/>
      <c r="D5" s="489" t="s">
        <v>265</v>
      </c>
      <c r="E5" s="455"/>
      <c r="F5" s="453" t="s">
        <v>266</v>
      </c>
      <c r="G5" s="454"/>
      <c r="H5" s="456" t="s">
        <v>65</v>
      </c>
      <c r="I5" s="454"/>
      <c r="J5" s="453" t="s">
        <v>297</v>
      </c>
      <c r="K5" s="454"/>
      <c r="L5" s="453" t="s">
        <v>268</v>
      </c>
      <c r="M5" s="454"/>
      <c r="N5" s="456" t="s">
        <v>146</v>
      </c>
      <c r="O5" s="454"/>
      <c r="P5" s="201" t="s">
        <v>85</v>
      </c>
      <c r="Q5" s="201" t="s">
        <v>314</v>
      </c>
      <c r="R5" s="202" t="s">
        <v>71</v>
      </c>
    </row>
    <row r="6" spans="1:30">
      <c r="A6" s="244" t="s">
        <v>306</v>
      </c>
      <c r="B6" s="246" t="s">
        <v>183</v>
      </c>
      <c r="C6" s="246" t="s">
        <v>192</v>
      </c>
      <c r="D6" s="246" t="s">
        <v>183</v>
      </c>
      <c r="E6" s="246" t="s">
        <v>192</v>
      </c>
      <c r="F6" s="246" t="s">
        <v>183</v>
      </c>
      <c r="G6" s="246" t="s">
        <v>192</v>
      </c>
      <c r="H6" s="246" t="s">
        <v>183</v>
      </c>
      <c r="I6" s="246" t="s">
        <v>192</v>
      </c>
      <c r="J6" s="246" t="s">
        <v>183</v>
      </c>
      <c r="K6" s="246" t="s">
        <v>192</v>
      </c>
      <c r="L6" s="246" t="s">
        <v>183</v>
      </c>
      <c r="M6" s="246" t="s">
        <v>192</v>
      </c>
      <c r="N6" s="246" t="s">
        <v>183</v>
      </c>
      <c r="O6" s="246" t="s">
        <v>192</v>
      </c>
      <c r="P6" s="246" t="s">
        <v>315</v>
      </c>
      <c r="Q6" s="246" t="s">
        <v>315</v>
      </c>
      <c r="R6" s="247" t="s">
        <v>315</v>
      </c>
    </row>
    <row r="7" spans="1:30">
      <c r="A7" s="248" t="s">
        <v>316</v>
      </c>
      <c r="B7" s="249"/>
      <c r="C7" s="249"/>
      <c r="D7" s="249"/>
      <c r="E7" s="249"/>
      <c r="F7" s="249"/>
      <c r="G7" s="249"/>
      <c r="H7" s="249"/>
      <c r="I7" s="249"/>
      <c r="J7" s="249"/>
      <c r="K7" s="249"/>
      <c r="L7" s="249"/>
      <c r="M7" s="249"/>
      <c r="N7" s="249"/>
      <c r="O7" s="249"/>
      <c r="P7" s="224"/>
      <c r="Q7" s="224"/>
      <c r="R7" s="225"/>
    </row>
    <row r="8" spans="1:30">
      <c r="A8" s="248" t="s">
        <v>317</v>
      </c>
      <c r="B8" s="249"/>
      <c r="C8" s="249"/>
      <c r="D8" s="249"/>
      <c r="E8" s="249"/>
      <c r="F8" s="249"/>
      <c r="G8" s="249"/>
      <c r="H8" s="249"/>
      <c r="I8" s="249"/>
      <c r="J8" s="249"/>
      <c r="K8" s="249"/>
      <c r="L8" s="249"/>
      <c r="M8" s="249"/>
      <c r="N8" s="249"/>
      <c r="O8" s="249"/>
      <c r="P8" s="224"/>
      <c r="Q8" s="224"/>
      <c r="R8" s="225"/>
    </row>
    <row r="9" spans="1:30">
      <c r="A9" s="248" t="s">
        <v>318</v>
      </c>
      <c r="B9" s="249"/>
      <c r="C9" s="249"/>
      <c r="D9" s="249"/>
      <c r="E9" s="249"/>
      <c r="F9" s="249"/>
      <c r="G9" s="249"/>
      <c r="H9" s="249"/>
      <c r="I9" s="249"/>
      <c r="J9" s="249"/>
      <c r="K9" s="249"/>
      <c r="L9" s="249"/>
      <c r="M9" s="249"/>
      <c r="N9" s="249"/>
      <c r="O9" s="249"/>
      <c r="P9" s="224"/>
      <c r="Q9" s="224"/>
      <c r="R9" s="225"/>
    </row>
    <row r="10" spans="1:30">
      <c r="A10" s="196" t="s">
        <v>319</v>
      </c>
      <c r="B10" s="249"/>
      <c r="C10" s="249"/>
      <c r="D10" s="249"/>
      <c r="E10" s="249"/>
      <c r="F10" s="249"/>
      <c r="G10" s="249"/>
      <c r="H10" s="249"/>
      <c r="I10" s="249"/>
      <c r="J10" s="249"/>
      <c r="K10" s="249"/>
      <c r="L10" s="249"/>
      <c r="M10" s="249"/>
      <c r="N10" s="249"/>
      <c r="O10" s="249"/>
      <c r="P10" s="224"/>
      <c r="Q10" s="224"/>
      <c r="R10" s="225"/>
    </row>
    <row r="11" spans="1:30">
      <c r="A11" s="250" t="s">
        <v>320</v>
      </c>
      <c r="B11" s="249"/>
      <c r="C11" s="249"/>
      <c r="D11" s="249"/>
      <c r="E11" s="249"/>
      <c r="F11" s="249"/>
      <c r="G11" s="249"/>
      <c r="H11" s="249"/>
      <c r="I11" s="249"/>
      <c r="J11" s="249"/>
      <c r="K11" s="249"/>
      <c r="L11" s="249"/>
      <c r="M11" s="249"/>
      <c r="N11" s="249"/>
      <c r="O11" s="249"/>
      <c r="P11" s="224"/>
      <c r="Q11" s="224"/>
      <c r="R11" s="225"/>
    </row>
    <row r="12" spans="1:30" ht="30.95">
      <c r="A12" s="250" t="s">
        <v>321</v>
      </c>
      <c r="B12" s="249"/>
      <c r="C12" s="249"/>
      <c r="D12" s="249"/>
      <c r="E12" s="249"/>
      <c r="F12" s="249"/>
      <c r="G12" s="249"/>
      <c r="H12" s="249"/>
      <c r="I12" s="249"/>
      <c r="J12" s="249"/>
      <c r="K12" s="249"/>
      <c r="L12" s="249"/>
      <c r="M12" s="249"/>
      <c r="N12" s="249"/>
      <c r="O12" s="249"/>
      <c r="P12" s="224"/>
      <c r="Q12" s="224"/>
      <c r="R12" s="225"/>
    </row>
    <row r="13" spans="1:30">
      <c r="A13" s="248" t="s">
        <v>322</v>
      </c>
      <c r="B13" s="249"/>
      <c r="C13" s="249"/>
      <c r="D13" s="249"/>
      <c r="E13" s="249"/>
      <c r="F13" s="249"/>
      <c r="G13" s="249"/>
      <c r="H13" s="249"/>
      <c r="I13" s="249"/>
      <c r="J13" s="249"/>
      <c r="K13" s="249"/>
      <c r="L13" s="249"/>
      <c r="M13" s="249"/>
      <c r="N13" s="249"/>
      <c r="O13" s="249"/>
      <c r="P13" s="224"/>
      <c r="Q13" s="224"/>
      <c r="R13" s="225"/>
      <c r="S13" s="222"/>
    </row>
    <row r="14" spans="1:30">
      <c r="A14" s="248" t="s">
        <v>124</v>
      </c>
      <c r="B14" s="249"/>
      <c r="C14" s="249"/>
      <c r="D14" s="249"/>
      <c r="E14" s="249"/>
      <c r="F14" s="249"/>
      <c r="G14" s="249"/>
      <c r="H14" s="249"/>
      <c r="I14" s="249"/>
      <c r="J14" s="249"/>
      <c r="K14" s="249"/>
      <c r="L14" s="249"/>
      <c r="M14" s="249"/>
      <c r="N14" s="249"/>
      <c r="O14" s="249"/>
      <c r="P14" s="224"/>
      <c r="Q14" s="224"/>
      <c r="R14" s="225"/>
    </row>
    <row r="15" spans="1:30">
      <c r="A15" s="251" t="s">
        <v>323</v>
      </c>
      <c r="B15" s="249"/>
      <c r="C15" s="249"/>
      <c r="D15" s="249"/>
      <c r="E15" s="249"/>
      <c r="F15" s="249"/>
      <c r="G15" s="249"/>
      <c r="H15" s="249"/>
      <c r="I15" s="249"/>
      <c r="J15" s="249"/>
      <c r="K15" s="249"/>
      <c r="L15" s="249"/>
      <c r="M15" s="249"/>
      <c r="N15" s="249"/>
      <c r="O15" s="249"/>
      <c r="P15" s="224"/>
      <c r="Q15" s="224"/>
      <c r="R15" s="225"/>
    </row>
    <row r="16" spans="1:30">
      <c r="A16" s="248" t="s">
        <v>324</v>
      </c>
      <c r="B16" s="249"/>
      <c r="C16" s="249"/>
      <c r="D16" s="249"/>
      <c r="E16" s="249"/>
      <c r="F16" s="249"/>
      <c r="G16" s="249"/>
      <c r="H16" s="249"/>
      <c r="I16" s="249"/>
      <c r="J16" s="249"/>
      <c r="K16" s="249"/>
      <c r="L16" s="249"/>
      <c r="M16" s="249"/>
      <c r="N16" s="249"/>
      <c r="O16" s="249"/>
      <c r="P16" s="224"/>
      <c r="Q16" s="224"/>
      <c r="R16" s="225"/>
    </row>
    <row r="17" spans="1:30">
      <c r="A17" s="252" t="s">
        <v>325</v>
      </c>
      <c r="B17" s="249"/>
      <c r="C17" s="249"/>
      <c r="D17" s="249"/>
      <c r="E17" s="249"/>
      <c r="F17" s="249"/>
      <c r="G17" s="249"/>
      <c r="H17" s="249"/>
      <c r="I17" s="249"/>
      <c r="J17" s="249"/>
      <c r="K17" s="249"/>
      <c r="L17" s="249"/>
      <c r="M17" s="249"/>
      <c r="N17" s="249"/>
      <c r="O17" s="249"/>
      <c r="P17" s="224"/>
      <c r="Q17" s="224"/>
      <c r="R17" s="225"/>
    </row>
    <row r="18" spans="1:30" ht="30.95">
      <c r="A18" s="252" t="s">
        <v>326</v>
      </c>
      <c r="B18" s="249"/>
      <c r="C18" s="249"/>
      <c r="D18" s="249"/>
      <c r="E18" s="249"/>
      <c r="F18" s="249"/>
      <c r="G18" s="249"/>
      <c r="H18" s="249"/>
      <c r="I18" s="249"/>
      <c r="J18" s="249"/>
      <c r="K18" s="249"/>
      <c r="L18" s="249"/>
      <c r="M18" s="249"/>
      <c r="N18" s="249"/>
      <c r="O18" s="249"/>
      <c r="P18" s="224"/>
      <c r="Q18" s="224"/>
      <c r="R18" s="225"/>
    </row>
    <row r="19" spans="1:30">
      <c r="A19" s="253" t="s">
        <v>327</v>
      </c>
      <c r="B19" s="249"/>
      <c r="C19" s="249"/>
      <c r="D19" s="249"/>
      <c r="E19" s="249"/>
      <c r="F19" s="249"/>
      <c r="G19" s="249"/>
      <c r="H19" s="249"/>
      <c r="I19" s="249"/>
      <c r="J19" s="249"/>
      <c r="K19" s="249"/>
      <c r="L19" s="249"/>
      <c r="M19" s="249"/>
      <c r="N19" s="249"/>
      <c r="O19" s="249"/>
      <c r="P19" s="224"/>
      <c r="Q19" s="224"/>
      <c r="R19" s="225"/>
    </row>
    <row r="20" spans="1:30">
      <c r="A20" s="248" t="s">
        <v>328</v>
      </c>
      <c r="B20" s="249"/>
      <c r="C20" s="249"/>
      <c r="D20" s="249"/>
      <c r="E20" s="249"/>
      <c r="F20" s="249"/>
      <c r="G20" s="249"/>
      <c r="H20" s="249"/>
      <c r="I20" s="249"/>
      <c r="J20" s="249"/>
      <c r="K20" s="249"/>
      <c r="L20" s="249"/>
      <c r="M20" s="249"/>
      <c r="N20" s="249"/>
      <c r="O20" s="249"/>
      <c r="P20" s="224"/>
      <c r="Q20" s="224"/>
      <c r="R20" s="225"/>
    </row>
    <row r="21" spans="1:30">
      <c r="A21" s="252" t="s">
        <v>329</v>
      </c>
      <c r="B21" s="249"/>
      <c r="C21" s="249"/>
      <c r="D21" s="249"/>
      <c r="E21" s="249"/>
      <c r="F21" s="249"/>
      <c r="G21" s="249"/>
      <c r="H21" s="249"/>
      <c r="I21" s="249"/>
      <c r="J21" s="249"/>
      <c r="K21" s="249"/>
      <c r="L21" s="249"/>
      <c r="M21" s="249"/>
      <c r="N21" s="249"/>
      <c r="O21" s="249"/>
      <c r="P21" s="224"/>
      <c r="Q21" s="224"/>
      <c r="R21" s="225"/>
    </row>
    <row r="22" spans="1:30" s="190" customFormat="1">
      <c r="A22" s="254" t="s">
        <v>191</v>
      </c>
      <c r="B22" s="255"/>
      <c r="C22" s="255"/>
      <c r="D22" s="255"/>
      <c r="E22" s="255"/>
      <c r="F22" s="255"/>
      <c r="G22" s="255"/>
      <c r="H22" s="255"/>
      <c r="I22" s="255"/>
      <c r="J22" s="255"/>
      <c r="K22" s="255"/>
      <c r="L22" s="255"/>
      <c r="M22" s="255"/>
      <c r="N22" s="255"/>
      <c r="O22" s="255"/>
      <c r="P22" s="256"/>
      <c r="Q22" s="256"/>
      <c r="R22" s="257"/>
      <c r="AD22" s="230"/>
    </row>
    <row r="23" spans="1:30">
      <c r="A23" s="448"/>
      <c r="B23" s="449"/>
      <c r="C23" s="449"/>
      <c r="D23" s="449"/>
      <c r="E23" s="449"/>
      <c r="F23" s="449"/>
      <c r="G23" s="449"/>
      <c r="H23" s="449"/>
      <c r="I23" s="449"/>
      <c r="J23" s="449"/>
      <c r="K23" s="449"/>
      <c r="L23" s="449"/>
      <c r="M23" s="449"/>
      <c r="N23" s="449"/>
      <c r="O23" s="449"/>
      <c r="P23" s="449"/>
      <c r="Q23" s="449"/>
      <c r="R23" s="449"/>
    </row>
    <row r="27" spans="1:30">
      <c r="A27" s="258"/>
    </row>
    <row r="28" spans="1:30">
      <c r="A28" s="258"/>
    </row>
    <row r="29" spans="1:30">
      <c r="A29" s="196"/>
    </row>
    <row r="30" spans="1:30">
      <c r="A30" s="258"/>
    </row>
    <row r="31" spans="1:30">
      <c r="A31" s="258"/>
    </row>
    <row r="32" spans="1:30">
      <c r="A32" s="196"/>
    </row>
    <row r="33" spans="1:1">
      <c r="A33" s="258"/>
    </row>
    <row r="34" spans="1:1">
      <c r="A34" s="258"/>
    </row>
    <row r="35" spans="1:1">
      <c r="A35" s="258"/>
    </row>
  </sheetData>
  <mergeCells count="9">
    <mergeCell ref="A23:R23"/>
    <mergeCell ref="A1:R1"/>
    <mergeCell ref="B5:C5"/>
    <mergeCell ref="D5:E5"/>
    <mergeCell ref="F5:G5"/>
    <mergeCell ref="H5:I5"/>
    <mergeCell ref="J5:K5"/>
    <mergeCell ref="L5:M5"/>
    <mergeCell ref="N5:O5"/>
  </mergeCells>
  <printOptions horizontalCentered="1"/>
  <pageMargins left="0.2" right="0" top="0" bottom="0" header="0.5" footer="0.5"/>
  <pageSetup paperSize="9" scale="8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6A36-9C4D-4A67-9971-66CDC47CF0CE}">
  <sheetPr>
    <tabColor rgb="FFF1B434"/>
  </sheetPr>
  <dimension ref="A1:AD23"/>
  <sheetViews>
    <sheetView showGridLines="0" zoomScale="60" zoomScaleNormal="60" workbookViewId="0" xr3:uid="{600BD6E9-4A63-5DF2-8464-5FE49FA625C5}">
      <selection activeCell="E18" sqref="E18"/>
    </sheetView>
  </sheetViews>
  <sheetFormatPr defaultColWidth="11.83203125" defaultRowHeight="15.6"/>
  <cols>
    <col min="1" max="1" width="59.6640625" style="188" customWidth="1"/>
    <col min="2" max="15" width="21.1640625" style="222" customWidth="1"/>
    <col min="16" max="18" width="29.33203125" style="222" customWidth="1"/>
    <col min="19" max="29" width="11.83203125" style="188"/>
    <col min="30" max="30" width="11.83203125" style="203"/>
    <col min="31" max="16384" width="11.83203125" style="188"/>
  </cols>
  <sheetData>
    <row r="1" spans="1:30" s="199" customFormat="1" ht="23.45">
      <c r="A1" s="450" t="s">
        <v>330</v>
      </c>
      <c r="B1" s="451"/>
      <c r="C1" s="451"/>
      <c r="D1" s="451"/>
      <c r="E1" s="451"/>
      <c r="F1" s="451"/>
      <c r="G1" s="451"/>
      <c r="H1" s="451"/>
      <c r="I1" s="451"/>
      <c r="J1" s="451"/>
      <c r="K1" s="451"/>
      <c r="L1" s="451"/>
      <c r="M1" s="451"/>
      <c r="N1" s="451"/>
      <c r="O1" s="451"/>
      <c r="P1" s="451"/>
      <c r="Q1" s="451"/>
      <c r="R1" s="452"/>
      <c r="AD1" s="200"/>
    </row>
    <row r="2" spans="1:30">
      <c r="A2" s="128" t="s">
        <v>16</v>
      </c>
      <c r="B2" s="201"/>
      <c r="C2" s="201"/>
      <c r="D2" s="201"/>
      <c r="E2" s="201"/>
      <c r="F2" s="201"/>
      <c r="G2" s="201"/>
      <c r="H2" s="201"/>
      <c r="I2" s="201"/>
      <c r="J2" s="201"/>
      <c r="K2" s="201"/>
      <c r="L2" s="201"/>
      <c r="M2" s="241"/>
      <c r="N2" s="241"/>
      <c r="O2" s="241"/>
      <c r="P2" s="241"/>
      <c r="Q2" s="241"/>
      <c r="R2" s="242"/>
    </row>
    <row r="3" spans="1:30">
      <c r="A3" s="128" t="s">
        <v>305</v>
      </c>
      <c r="B3" s="204"/>
      <c r="C3" s="201"/>
      <c r="D3" s="204"/>
      <c r="E3" s="205"/>
      <c r="F3" s="206"/>
      <c r="G3" s="207"/>
      <c r="H3" s="204"/>
      <c r="I3" s="204"/>
      <c r="J3" s="204"/>
      <c r="K3" s="208"/>
      <c r="L3" s="243"/>
      <c r="M3" s="241"/>
      <c r="N3" s="241"/>
      <c r="O3" s="241"/>
      <c r="P3" s="241"/>
      <c r="Q3" s="241"/>
      <c r="R3" s="242"/>
    </row>
    <row r="4" spans="1:30">
      <c r="A4" s="244"/>
      <c r="B4" s="205"/>
      <c r="C4" s="205"/>
      <c r="D4" s="205"/>
      <c r="E4" s="205"/>
      <c r="F4" s="205"/>
      <c r="G4" s="205"/>
      <c r="H4" s="205"/>
      <c r="I4" s="205"/>
      <c r="J4" s="205"/>
      <c r="K4" s="205"/>
      <c r="L4" s="205"/>
      <c r="M4" s="205"/>
      <c r="N4" s="205"/>
      <c r="O4" s="205"/>
      <c r="P4" s="205"/>
      <c r="Q4" s="205"/>
      <c r="R4" s="245"/>
    </row>
    <row r="5" spans="1:30">
      <c r="A5" s="244"/>
      <c r="B5" s="453" t="s">
        <v>313</v>
      </c>
      <c r="C5" s="454"/>
      <c r="D5" s="489" t="s">
        <v>265</v>
      </c>
      <c r="E5" s="455"/>
      <c r="F5" s="453" t="s">
        <v>266</v>
      </c>
      <c r="G5" s="454"/>
      <c r="H5" s="456" t="s">
        <v>65</v>
      </c>
      <c r="I5" s="454"/>
      <c r="J5" s="453" t="s">
        <v>297</v>
      </c>
      <c r="K5" s="454"/>
      <c r="L5" s="453" t="s">
        <v>268</v>
      </c>
      <c r="M5" s="454"/>
      <c r="N5" s="456" t="s">
        <v>146</v>
      </c>
      <c r="O5" s="454"/>
      <c r="P5" s="201" t="s">
        <v>85</v>
      </c>
      <c r="Q5" s="201" t="s">
        <v>314</v>
      </c>
      <c r="R5" s="202" t="s">
        <v>71</v>
      </c>
    </row>
    <row r="6" spans="1:30">
      <c r="A6" s="244" t="s">
        <v>306</v>
      </c>
      <c r="B6" s="246" t="s">
        <v>183</v>
      </c>
      <c r="C6" s="246" t="s">
        <v>192</v>
      </c>
      <c r="D6" s="246" t="s">
        <v>183</v>
      </c>
      <c r="E6" s="246" t="s">
        <v>192</v>
      </c>
      <c r="F6" s="246" t="s">
        <v>183</v>
      </c>
      <c r="G6" s="246" t="s">
        <v>192</v>
      </c>
      <c r="H6" s="246" t="s">
        <v>183</v>
      </c>
      <c r="I6" s="246" t="s">
        <v>192</v>
      </c>
      <c r="J6" s="246" t="s">
        <v>183</v>
      </c>
      <c r="K6" s="246" t="s">
        <v>192</v>
      </c>
      <c r="L6" s="246" t="s">
        <v>183</v>
      </c>
      <c r="M6" s="246" t="s">
        <v>192</v>
      </c>
      <c r="N6" s="246" t="s">
        <v>183</v>
      </c>
      <c r="O6" s="246" t="s">
        <v>192</v>
      </c>
      <c r="P6" s="246" t="s">
        <v>315</v>
      </c>
      <c r="Q6" s="246" t="s">
        <v>315</v>
      </c>
      <c r="R6" s="247" t="s">
        <v>315</v>
      </c>
    </row>
    <row r="7" spans="1:30">
      <c r="A7" s="248" t="s">
        <v>316</v>
      </c>
      <c r="B7" s="249"/>
      <c r="C7" s="249"/>
      <c r="D7" s="249"/>
      <c r="E7" s="249"/>
      <c r="F7" s="249"/>
      <c r="G7" s="249"/>
      <c r="H7" s="249"/>
      <c r="I7" s="249"/>
      <c r="J7" s="249"/>
      <c r="K7" s="249"/>
      <c r="L7" s="249"/>
      <c r="M7" s="249"/>
      <c r="N7" s="249"/>
      <c r="O7" s="249"/>
      <c r="P7" s="224"/>
      <c r="Q7" s="224"/>
      <c r="R7" s="225"/>
    </row>
    <row r="8" spans="1:30">
      <c r="A8" s="248" t="s">
        <v>317</v>
      </c>
      <c r="B8" s="249"/>
      <c r="C8" s="249"/>
      <c r="D8" s="249"/>
      <c r="E8" s="249"/>
      <c r="F8" s="249"/>
      <c r="G8" s="249"/>
      <c r="H8" s="249"/>
      <c r="I8" s="249"/>
      <c r="J8" s="249"/>
      <c r="K8" s="249"/>
      <c r="L8" s="249"/>
      <c r="M8" s="249"/>
      <c r="N8" s="249"/>
      <c r="O8" s="249"/>
      <c r="P8" s="224"/>
      <c r="Q8" s="224"/>
      <c r="R8" s="225"/>
    </row>
    <row r="9" spans="1:30">
      <c r="A9" s="248" t="s">
        <v>318</v>
      </c>
      <c r="B9" s="249"/>
      <c r="C9" s="249"/>
      <c r="D9" s="249"/>
      <c r="E9" s="249"/>
      <c r="F9" s="249"/>
      <c r="G9" s="249"/>
      <c r="H9" s="249"/>
      <c r="I9" s="249"/>
      <c r="J9" s="249"/>
      <c r="K9" s="249"/>
      <c r="L9" s="249"/>
      <c r="M9" s="249"/>
      <c r="N9" s="249"/>
      <c r="O9" s="249"/>
      <c r="P9" s="224"/>
      <c r="Q9" s="224"/>
      <c r="R9" s="225"/>
    </row>
    <row r="10" spans="1:30">
      <c r="A10" s="196" t="s">
        <v>319</v>
      </c>
      <c r="B10" s="249"/>
      <c r="C10" s="249"/>
      <c r="D10" s="249"/>
      <c r="E10" s="249"/>
      <c r="F10" s="249"/>
      <c r="G10" s="249"/>
      <c r="H10" s="249"/>
      <c r="I10" s="249"/>
      <c r="J10" s="249"/>
      <c r="K10" s="249"/>
      <c r="L10" s="249"/>
      <c r="M10" s="249"/>
      <c r="N10" s="249"/>
      <c r="O10" s="249"/>
      <c r="P10" s="224"/>
      <c r="Q10" s="224"/>
      <c r="R10" s="225"/>
    </row>
    <row r="11" spans="1:30">
      <c r="A11" s="250" t="s">
        <v>320</v>
      </c>
      <c r="B11" s="249"/>
      <c r="C11" s="249"/>
      <c r="D11" s="249"/>
      <c r="E11" s="249"/>
      <c r="F11" s="249"/>
      <c r="G11" s="249"/>
      <c r="H11" s="249"/>
      <c r="I11" s="249"/>
      <c r="J11" s="249"/>
      <c r="K11" s="249"/>
      <c r="L11" s="249"/>
      <c r="M11" s="249"/>
      <c r="N11" s="249"/>
      <c r="O11" s="249"/>
      <c r="P11" s="224"/>
      <c r="Q11" s="224"/>
      <c r="R11" s="225"/>
    </row>
    <row r="12" spans="1:30" ht="30.95">
      <c r="A12" s="250" t="s">
        <v>321</v>
      </c>
      <c r="B12" s="249"/>
      <c r="C12" s="249"/>
      <c r="D12" s="249"/>
      <c r="E12" s="249"/>
      <c r="F12" s="249"/>
      <c r="G12" s="249"/>
      <c r="H12" s="249"/>
      <c r="I12" s="249"/>
      <c r="J12" s="249"/>
      <c r="K12" s="249"/>
      <c r="L12" s="249"/>
      <c r="M12" s="249"/>
      <c r="N12" s="249"/>
      <c r="O12" s="249"/>
      <c r="P12" s="224"/>
      <c r="Q12" s="224"/>
      <c r="R12" s="225"/>
    </row>
    <row r="13" spans="1:30">
      <c r="A13" s="248" t="s">
        <v>322</v>
      </c>
      <c r="B13" s="249"/>
      <c r="C13" s="249"/>
      <c r="D13" s="249"/>
      <c r="E13" s="249"/>
      <c r="F13" s="249"/>
      <c r="G13" s="249"/>
      <c r="H13" s="249"/>
      <c r="I13" s="249"/>
      <c r="J13" s="249"/>
      <c r="K13" s="249"/>
      <c r="L13" s="249"/>
      <c r="M13" s="249"/>
      <c r="N13" s="249"/>
      <c r="O13" s="249"/>
      <c r="P13" s="224"/>
      <c r="Q13" s="224"/>
      <c r="R13" s="225"/>
      <c r="S13" s="222"/>
    </row>
    <row r="14" spans="1:30">
      <c r="A14" s="248" t="s">
        <v>124</v>
      </c>
      <c r="B14" s="249"/>
      <c r="C14" s="249"/>
      <c r="D14" s="249"/>
      <c r="E14" s="249"/>
      <c r="F14" s="249"/>
      <c r="G14" s="249"/>
      <c r="H14" s="249"/>
      <c r="I14" s="249"/>
      <c r="J14" s="249"/>
      <c r="K14" s="249"/>
      <c r="L14" s="249"/>
      <c r="M14" s="249"/>
      <c r="N14" s="249"/>
      <c r="O14" s="249"/>
      <c r="P14" s="224"/>
      <c r="Q14" s="224"/>
      <c r="R14" s="225"/>
    </row>
    <row r="15" spans="1:30">
      <c r="A15" s="251" t="s">
        <v>323</v>
      </c>
      <c r="B15" s="249"/>
      <c r="C15" s="249"/>
      <c r="D15" s="249"/>
      <c r="E15" s="249"/>
      <c r="F15" s="249"/>
      <c r="G15" s="249"/>
      <c r="H15" s="249"/>
      <c r="I15" s="249"/>
      <c r="J15" s="249"/>
      <c r="K15" s="249"/>
      <c r="L15" s="249"/>
      <c r="M15" s="249"/>
      <c r="N15" s="249"/>
      <c r="O15" s="249"/>
      <c r="P15" s="224"/>
      <c r="Q15" s="224"/>
      <c r="R15" s="225"/>
    </row>
    <row r="16" spans="1:30">
      <c r="A16" s="248" t="s">
        <v>324</v>
      </c>
      <c r="B16" s="249"/>
      <c r="C16" s="249"/>
      <c r="D16" s="249"/>
      <c r="E16" s="249"/>
      <c r="F16" s="249"/>
      <c r="G16" s="249"/>
      <c r="H16" s="249"/>
      <c r="I16" s="249"/>
      <c r="J16" s="249"/>
      <c r="K16" s="249"/>
      <c r="L16" s="249"/>
      <c r="M16" s="249"/>
      <c r="N16" s="249"/>
      <c r="O16" s="249"/>
      <c r="P16" s="224"/>
      <c r="Q16" s="224"/>
      <c r="R16" s="225"/>
    </row>
    <row r="17" spans="1:30">
      <c r="A17" s="252" t="s">
        <v>325</v>
      </c>
      <c r="B17" s="249"/>
      <c r="C17" s="249"/>
      <c r="D17" s="249"/>
      <c r="E17" s="249"/>
      <c r="F17" s="249"/>
      <c r="G17" s="249"/>
      <c r="H17" s="249"/>
      <c r="I17" s="249"/>
      <c r="J17" s="249"/>
      <c r="K17" s="249"/>
      <c r="L17" s="249"/>
      <c r="M17" s="249"/>
      <c r="N17" s="249"/>
      <c r="O17" s="249"/>
      <c r="P17" s="224"/>
      <c r="Q17" s="224"/>
      <c r="R17" s="225"/>
    </row>
    <row r="18" spans="1:30" ht="30.95">
      <c r="A18" s="252" t="s">
        <v>326</v>
      </c>
      <c r="B18" s="249"/>
      <c r="C18" s="249"/>
      <c r="D18" s="249"/>
      <c r="E18" s="249"/>
      <c r="F18" s="249"/>
      <c r="G18" s="249"/>
      <c r="H18" s="249"/>
      <c r="I18" s="249"/>
      <c r="J18" s="249"/>
      <c r="K18" s="249"/>
      <c r="L18" s="249"/>
      <c r="M18" s="249"/>
      <c r="N18" s="249"/>
      <c r="O18" s="249"/>
      <c r="P18" s="224"/>
      <c r="Q18" s="224"/>
      <c r="R18" s="225"/>
    </row>
    <row r="19" spans="1:30">
      <c r="A19" s="253" t="s">
        <v>327</v>
      </c>
      <c r="B19" s="249"/>
      <c r="C19" s="249"/>
      <c r="D19" s="249"/>
      <c r="E19" s="249"/>
      <c r="F19" s="249"/>
      <c r="G19" s="249"/>
      <c r="H19" s="249"/>
      <c r="I19" s="249"/>
      <c r="J19" s="249"/>
      <c r="K19" s="249"/>
      <c r="L19" s="249"/>
      <c r="M19" s="249"/>
      <c r="N19" s="249"/>
      <c r="O19" s="249"/>
      <c r="P19" s="224"/>
      <c r="Q19" s="224"/>
      <c r="R19" s="225"/>
    </row>
    <row r="20" spans="1:30">
      <c r="A20" s="248" t="s">
        <v>328</v>
      </c>
      <c r="B20" s="249"/>
      <c r="C20" s="249"/>
      <c r="D20" s="249"/>
      <c r="E20" s="249"/>
      <c r="F20" s="249"/>
      <c r="G20" s="249"/>
      <c r="H20" s="249"/>
      <c r="I20" s="249"/>
      <c r="J20" s="249"/>
      <c r="K20" s="249"/>
      <c r="L20" s="249"/>
      <c r="M20" s="249"/>
      <c r="N20" s="249"/>
      <c r="O20" s="249"/>
      <c r="P20" s="224"/>
      <c r="Q20" s="224"/>
      <c r="R20" s="225"/>
    </row>
    <row r="21" spans="1:30">
      <c r="A21" s="252" t="s">
        <v>329</v>
      </c>
      <c r="B21" s="249"/>
      <c r="C21" s="249"/>
      <c r="D21" s="249"/>
      <c r="E21" s="249"/>
      <c r="F21" s="249"/>
      <c r="G21" s="249"/>
      <c r="H21" s="249"/>
      <c r="I21" s="249"/>
      <c r="J21" s="249"/>
      <c r="K21" s="249"/>
      <c r="L21" s="249"/>
      <c r="M21" s="249"/>
      <c r="N21" s="249"/>
      <c r="O21" s="249"/>
      <c r="P21" s="224"/>
      <c r="Q21" s="224"/>
      <c r="R21" s="225"/>
    </row>
    <row r="22" spans="1:30" s="190" customFormat="1">
      <c r="A22" s="254" t="s">
        <v>191</v>
      </c>
      <c r="B22" s="255"/>
      <c r="C22" s="255"/>
      <c r="D22" s="255"/>
      <c r="E22" s="255"/>
      <c r="F22" s="255"/>
      <c r="G22" s="255"/>
      <c r="H22" s="255"/>
      <c r="I22" s="255"/>
      <c r="J22" s="255"/>
      <c r="K22" s="255"/>
      <c r="L22" s="255"/>
      <c r="M22" s="255"/>
      <c r="N22" s="255"/>
      <c r="O22" s="255"/>
      <c r="P22" s="256"/>
      <c r="Q22" s="256"/>
      <c r="R22" s="257"/>
      <c r="AD22" s="230"/>
    </row>
    <row r="23" spans="1:30">
      <c r="A23" s="448"/>
      <c r="B23" s="449"/>
      <c r="C23" s="449"/>
      <c r="D23" s="449"/>
      <c r="E23" s="449"/>
      <c r="F23" s="449"/>
      <c r="G23" s="449"/>
      <c r="H23" s="449"/>
      <c r="I23" s="449"/>
      <c r="J23" s="449"/>
      <c r="K23" s="449"/>
      <c r="L23" s="449"/>
      <c r="M23" s="449"/>
      <c r="N23" s="449"/>
      <c r="O23" s="449"/>
      <c r="P23" s="449"/>
      <c r="Q23" s="449"/>
      <c r="R23" s="449"/>
    </row>
  </sheetData>
  <mergeCells count="9">
    <mergeCell ref="A23:R23"/>
    <mergeCell ref="A1:R1"/>
    <mergeCell ref="B5:C5"/>
    <mergeCell ref="D5:E5"/>
    <mergeCell ref="F5:G5"/>
    <mergeCell ref="H5:I5"/>
    <mergeCell ref="J5:K5"/>
    <mergeCell ref="L5:M5"/>
    <mergeCell ref="N5:O5"/>
  </mergeCells>
  <printOptions horizontalCentered="1"/>
  <pageMargins left="0.2" right="0" top="0" bottom="0" header="0.5" footer="0.5"/>
  <pageSetup paperSize="9" scale="80" orientation="landscape" r:id="rId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5"/>
  <sheetViews>
    <sheetView showGridLines="0" workbookViewId="0" xr3:uid="{78B4E459-6924-5F8B-B7BA-2DD04133E49E}">
      <selection activeCell="F531" sqref="F531"/>
    </sheetView>
  </sheetViews>
  <sheetFormatPr defaultColWidth="8.6640625" defaultRowHeight="14.45"/>
  <cols>
    <col min="1" max="1" width="23.6640625" style="4" customWidth="1"/>
    <col min="2" max="2" width="21.5" style="4" customWidth="1"/>
    <col min="3" max="3" width="16.6640625" style="4" customWidth="1"/>
    <col min="4" max="4" width="15" style="4" customWidth="1"/>
    <col min="5" max="5" width="14" style="4" customWidth="1"/>
    <col min="6" max="6" width="21.33203125" style="4" bestFit="1" customWidth="1"/>
    <col min="7" max="16384" width="8.6640625" style="4"/>
  </cols>
  <sheetData>
    <row r="1" spans="1:5" ht="18" customHeight="1">
      <c r="A1" s="458" t="s">
        <v>331</v>
      </c>
      <c r="B1" s="459"/>
      <c r="C1" s="459"/>
      <c r="D1" s="2" t="s">
        <v>182</v>
      </c>
      <c r="E1" s="3" t="s">
        <v>332</v>
      </c>
    </row>
    <row r="2" spans="1:5" ht="25.35" customHeight="1">
      <c r="A2" s="460" t="s">
        <v>333</v>
      </c>
      <c r="B2" s="486"/>
      <c r="C2" s="486"/>
      <c r="D2" s="5" t="s">
        <v>182</v>
      </c>
      <c r="E2" s="6" t="s">
        <v>182</v>
      </c>
    </row>
    <row r="3" spans="1:5" ht="21.6" customHeight="1">
      <c r="A3" s="7" t="s">
        <v>182</v>
      </c>
      <c r="B3" s="461" t="s">
        <v>334</v>
      </c>
      <c r="C3" s="486"/>
      <c r="D3" s="5" t="s">
        <v>182</v>
      </c>
      <c r="E3" s="462" t="s">
        <v>335</v>
      </c>
    </row>
    <row r="4" spans="1:5" ht="21.6" customHeight="1">
      <c r="A4" s="8" t="s">
        <v>336</v>
      </c>
      <c r="B4" s="9" t="s">
        <v>337</v>
      </c>
      <c r="C4" s="9" t="s">
        <v>338</v>
      </c>
      <c r="D4" s="9" t="s">
        <v>339</v>
      </c>
      <c r="E4" s="463"/>
    </row>
    <row r="5" spans="1:5" ht="18" hidden="1" customHeight="1">
      <c r="A5" s="10" t="s">
        <v>182</v>
      </c>
      <c r="B5" s="11" t="s">
        <v>283</v>
      </c>
      <c r="C5" s="11" t="s">
        <v>284</v>
      </c>
      <c r="D5" s="11" t="s">
        <v>285</v>
      </c>
      <c r="E5" s="12" t="s">
        <v>286</v>
      </c>
    </row>
    <row r="6" spans="1:5" ht="18" hidden="1" customHeight="1">
      <c r="A6" s="13">
        <v>1995</v>
      </c>
      <c r="B6" s="14" t="s">
        <v>340</v>
      </c>
      <c r="C6" s="14" t="s">
        <v>340</v>
      </c>
      <c r="D6" s="14" t="s">
        <v>340</v>
      </c>
      <c r="E6" s="15" t="s">
        <v>340</v>
      </c>
    </row>
    <row r="7" spans="1:5" ht="18" hidden="1" customHeight="1">
      <c r="A7" s="16">
        <v>1996</v>
      </c>
      <c r="B7" s="17" t="s">
        <v>340</v>
      </c>
      <c r="C7" s="17" t="s">
        <v>340</v>
      </c>
      <c r="D7" s="17" t="s">
        <v>340</v>
      </c>
      <c r="E7" s="18" t="s">
        <v>340</v>
      </c>
    </row>
    <row r="8" spans="1:5" ht="18" hidden="1" customHeight="1">
      <c r="A8" s="13">
        <v>1997</v>
      </c>
      <c r="B8" s="19">
        <v>22.1</v>
      </c>
      <c r="C8" s="19">
        <v>904.7</v>
      </c>
      <c r="D8" s="19">
        <v>413.7</v>
      </c>
      <c r="E8" s="15" t="s">
        <v>340</v>
      </c>
    </row>
    <row r="9" spans="1:5" ht="18" hidden="1" customHeight="1">
      <c r="A9" s="16">
        <v>1998</v>
      </c>
      <c r="B9" s="20">
        <v>25.6</v>
      </c>
      <c r="C9" s="20">
        <v>938.9</v>
      </c>
      <c r="D9" s="17" t="s">
        <v>340</v>
      </c>
      <c r="E9" s="18" t="s">
        <v>340</v>
      </c>
    </row>
    <row r="10" spans="1:5" ht="18" hidden="1" customHeight="1">
      <c r="A10" s="13">
        <v>1999</v>
      </c>
      <c r="B10" s="19">
        <v>57.1</v>
      </c>
      <c r="C10" s="19">
        <v>885.8</v>
      </c>
      <c r="D10" s="14" t="s">
        <v>340</v>
      </c>
      <c r="E10" s="15" t="s">
        <v>340</v>
      </c>
    </row>
    <row r="11" spans="1:5" ht="18" hidden="1" customHeight="1">
      <c r="A11" s="16">
        <v>2000</v>
      </c>
      <c r="B11" s="20">
        <v>57.1</v>
      </c>
      <c r="C11" s="20">
        <v>899.2</v>
      </c>
      <c r="D11" s="17" t="s">
        <v>340</v>
      </c>
      <c r="E11" s="18" t="s">
        <v>340</v>
      </c>
    </row>
    <row r="12" spans="1:5" ht="18" hidden="1" customHeight="1">
      <c r="A12" s="13">
        <v>2001</v>
      </c>
      <c r="B12" s="19">
        <v>32.200000000000003</v>
      </c>
      <c r="C12" s="19">
        <v>927.7</v>
      </c>
      <c r="D12" s="14" t="s">
        <v>340</v>
      </c>
      <c r="E12" s="15" t="s">
        <v>340</v>
      </c>
    </row>
    <row r="13" spans="1:5" ht="18" hidden="1" customHeight="1">
      <c r="A13" s="16">
        <v>2002</v>
      </c>
      <c r="B13" s="20">
        <v>111.65</v>
      </c>
      <c r="C13" s="20">
        <v>951.82</v>
      </c>
      <c r="D13" s="17" t="s">
        <v>340</v>
      </c>
      <c r="E13" s="18" t="s">
        <v>340</v>
      </c>
    </row>
    <row r="14" spans="1:5" ht="18" hidden="1" customHeight="1">
      <c r="A14" s="13">
        <v>2003</v>
      </c>
      <c r="B14" s="19">
        <v>86.2</v>
      </c>
      <c r="C14" s="19">
        <v>1003.8</v>
      </c>
      <c r="D14" s="14" t="s">
        <v>340</v>
      </c>
      <c r="E14" s="15" t="s">
        <v>340</v>
      </c>
    </row>
    <row r="15" spans="1:5" ht="18" hidden="1" customHeight="1">
      <c r="A15" s="16">
        <v>2004</v>
      </c>
      <c r="B15" s="20">
        <v>144.5</v>
      </c>
      <c r="C15" s="20">
        <v>1143.3</v>
      </c>
      <c r="D15" s="17" t="s">
        <v>340</v>
      </c>
      <c r="E15" s="18" t="s">
        <v>340</v>
      </c>
    </row>
    <row r="16" spans="1:5" ht="18" hidden="1" customHeight="1">
      <c r="A16" s="13">
        <v>2005</v>
      </c>
      <c r="B16" s="19">
        <v>202.6</v>
      </c>
      <c r="C16" s="19">
        <v>1139.8</v>
      </c>
      <c r="D16" s="14" t="s">
        <v>340</v>
      </c>
      <c r="E16" s="15" t="s">
        <v>340</v>
      </c>
    </row>
    <row r="17" spans="1:5" ht="18" hidden="1" customHeight="1">
      <c r="A17" s="16">
        <v>2006</v>
      </c>
      <c r="B17" s="20">
        <v>201.9</v>
      </c>
      <c r="C17" s="20">
        <v>1196.5</v>
      </c>
      <c r="D17" s="17" t="s">
        <v>340</v>
      </c>
      <c r="E17" s="18" t="s">
        <v>340</v>
      </c>
    </row>
    <row r="18" spans="1:5" ht="18" hidden="1" customHeight="1">
      <c r="A18" s="13">
        <v>2007</v>
      </c>
      <c r="B18" s="19">
        <v>163.80000000000001</v>
      </c>
      <c r="C18" s="19">
        <v>1309</v>
      </c>
      <c r="D18" s="14" t="s">
        <v>340</v>
      </c>
      <c r="E18" s="15" t="s">
        <v>340</v>
      </c>
    </row>
    <row r="19" spans="1:5" ht="18" hidden="1" customHeight="1">
      <c r="A19" s="16">
        <v>2008</v>
      </c>
      <c r="B19" s="20">
        <v>185.1</v>
      </c>
      <c r="C19" s="20">
        <v>1357.2</v>
      </c>
      <c r="D19" s="17" t="s">
        <v>340</v>
      </c>
      <c r="E19" s="18" t="s">
        <v>340</v>
      </c>
    </row>
    <row r="20" spans="1:5" ht="18" hidden="1" customHeight="1">
      <c r="A20" s="13">
        <v>2009</v>
      </c>
      <c r="B20" s="19">
        <v>49.4</v>
      </c>
      <c r="C20" s="19">
        <v>1242.3</v>
      </c>
      <c r="D20" s="14" t="s">
        <v>340</v>
      </c>
      <c r="E20" s="15" t="s">
        <v>340</v>
      </c>
    </row>
    <row r="21" spans="1:5" ht="18" customHeight="1">
      <c r="A21" s="16">
        <v>2010</v>
      </c>
      <c r="B21" s="17" t="s">
        <v>340</v>
      </c>
      <c r="C21" s="20">
        <v>1667.4</v>
      </c>
      <c r="D21" s="17" t="s">
        <v>340</v>
      </c>
      <c r="E21" s="18" t="s">
        <v>340</v>
      </c>
    </row>
    <row r="22" spans="1:5" ht="18" customHeight="1">
      <c r="A22" s="13">
        <v>2011</v>
      </c>
      <c r="B22" s="14" t="s">
        <v>340</v>
      </c>
      <c r="C22" s="19">
        <v>1667.39</v>
      </c>
      <c r="D22" s="14" t="s">
        <v>340</v>
      </c>
      <c r="E22" s="15" t="s">
        <v>340</v>
      </c>
    </row>
    <row r="23" spans="1:5" ht="18" customHeight="1">
      <c r="A23" s="16">
        <v>2012</v>
      </c>
      <c r="B23" s="17" t="s">
        <v>340</v>
      </c>
      <c r="C23" s="20">
        <v>1667.39</v>
      </c>
      <c r="D23" s="17" t="s">
        <v>340</v>
      </c>
      <c r="E23" s="18" t="s">
        <v>340</v>
      </c>
    </row>
    <row r="24" spans="1:5" ht="18" customHeight="1">
      <c r="A24" s="13">
        <v>2013</v>
      </c>
      <c r="B24" s="14" t="s">
        <v>340</v>
      </c>
      <c r="C24" s="19">
        <v>1729.99</v>
      </c>
      <c r="D24" s="14" t="s">
        <v>340</v>
      </c>
      <c r="E24" s="15" t="s">
        <v>340</v>
      </c>
    </row>
    <row r="25" spans="1:5" ht="18" customHeight="1">
      <c r="A25" s="16">
        <v>2014</v>
      </c>
      <c r="B25" s="17" t="s">
        <v>340</v>
      </c>
      <c r="C25" s="20">
        <v>1977.03</v>
      </c>
      <c r="D25" s="17" t="s">
        <v>340</v>
      </c>
      <c r="E25" s="18" t="s">
        <v>340</v>
      </c>
    </row>
    <row r="26" spans="1:5" ht="18" customHeight="1">
      <c r="A26" s="13">
        <v>2015</v>
      </c>
      <c r="B26" s="14" t="s">
        <v>340</v>
      </c>
      <c r="C26" s="19">
        <v>2255.7800000000002</v>
      </c>
      <c r="D26" s="14" t="s">
        <v>340</v>
      </c>
      <c r="E26" s="15" t="s">
        <v>340</v>
      </c>
    </row>
    <row r="27" spans="1:5" ht="18" customHeight="1">
      <c r="A27" s="16">
        <v>2016</v>
      </c>
      <c r="B27" s="17" t="s">
        <v>340</v>
      </c>
      <c r="C27" s="20">
        <v>2306.6</v>
      </c>
      <c r="D27" s="17" t="s">
        <v>340</v>
      </c>
      <c r="E27" s="18" t="s">
        <v>340</v>
      </c>
    </row>
    <row r="28" spans="1:5" ht="18" customHeight="1">
      <c r="A28" s="13">
        <v>2017</v>
      </c>
      <c r="B28" s="14" t="s">
        <v>340</v>
      </c>
      <c r="C28" s="19">
        <v>2358.4670000000001</v>
      </c>
      <c r="D28" s="14" t="s">
        <v>340</v>
      </c>
      <c r="E28" s="15" t="s">
        <v>340</v>
      </c>
    </row>
    <row r="29" spans="1:5" ht="18" customHeight="1">
      <c r="A29" s="16">
        <v>2018</v>
      </c>
      <c r="B29" s="17" t="s">
        <v>340</v>
      </c>
      <c r="C29" s="20">
        <v>2350.2860000000001</v>
      </c>
      <c r="D29" s="17" t="s">
        <v>340</v>
      </c>
      <c r="E29" s="18" t="s">
        <v>340</v>
      </c>
    </row>
    <row r="30" spans="1:5" ht="18" customHeight="1">
      <c r="A30" s="13">
        <v>2019</v>
      </c>
      <c r="B30" s="14" t="s">
        <v>340</v>
      </c>
      <c r="C30" s="19">
        <v>2411.1999999999998</v>
      </c>
      <c r="D30" s="14" t="s">
        <v>340</v>
      </c>
      <c r="E30" s="15" t="s">
        <v>340</v>
      </c>
    </row>
    <row r="31" spans="1:5" ht="18" customHeight="1">
      <c r="A31" s="16">
        <v>2020</v>
      </c>
      <c r="B31" s="17" t="s">
        <v>340</v>
      </c>
      <c r="C31" s="20">
        <f>C507</f>
        <v>2303.0219999999999</v>
      </c>
      <c r="D31" s="20" t="str">
        <f t="shared" ref="D31:E31" si="0">D507</f>
        <v>-</v>
      </c>
      <c r="E31" s="50">
        <f t="shared" si="0"/>
        <v>568</v>
      </c>
    </row>
    <row r="32" spans="1:5" ht="18" customHeight="1">
      <c r="A32" s="13">
        <v>2021</v>
      </c>
      <c r="B32" s="126">
        <f>+B167</f>
        <v>0</v>
      </c>
      <c r="C32" s="126">
        <f t="shared" ref="C32:E32" si="1">+C167</f>
        <v>2294.84</v>
      </c>
      <c r="D32" s="126" t="str">
        <f t="shared" si="1"/>
        <v>-</v>
      </c>
      <c r="E32" s="127">
        <f t="shared" si="1"/>
        <v>815</v>
      </c>
    </row>
    <row r="33" spans="1:5" ht="18" customHeight="1">
      <c r="A33" s="21"/>
      <c r="D33" s="22"/>
      <c r="E33" s="23"/>
    </row>
    <row r="34" spans="1:5" ht="18" hidden="1" customHeight="1">
      <c r="A34" s="24" t="s">
        <v>341</v>
      </c>
      <c r="B34" s="14" t="s">
        <v>340</v>
      </c>
      <c r="C34" s="14" t="s">
        <v>340</v>
      </c>
      <c r="D34" s="14" t="s">
        <v>340</v>
      </c>
      <c r="E34" s="15" t="s">
        <v>340</v>
      </c>
    </row>
    <row r="35" spans="1:5" ht="18" hidden="1" customHeight="1">
      <c r="A35" s="25" t="s">
        <v>342</v>
      </c>
      <c r="B35" s="17" t="s">
        <v>340</v>
      </c>
      <c r="C35" s="17" t="s">
        <v>340</v>
      </c>
      <c r="D35" s="17" t="s">
        <v>340</v>
      </c>
      <c r="E35" s="18" t="s">
        <v>340</v>
      </c>
    </row>
    <row r="36" spans="1:5" ht="18" hidden="1" customHeight="1">
      <c r="A36" s="24" t="s">
        <v>343</v>
      </c>
      <c r="B36" s="14" t="s">
        <v>340</v>
      </c>
      <c r="C36" s="14" t="s">
        <v>340</v>
      </c>
      <c r="D36" s="14" t="s">
        <v>340</v>
      </c>
      <c r="E36" s="15" t="s">
        <v>340</v>
      </c>
    </row>
    <row r="37" spans="1:5" ht="18" hidden="1" customHeight="1">
      <c r="A37" s="25" t="s">
        <v>344</v>
      </c>
      <c r="B37" s="17" t="s">
        <v>340</v>
      </c>
      <c r="C37" s="17" t="s">
        <v>340</v>
      </c>
      <c r="D37" s="17" t="s">
        <v>340</v>
      </c>
      <c r="E37" s="18" t="s">
        <v>340</v>
      </c>
    </row>
    <row r="38" spans="1:5" ht="18" hidden="1" customHeight="1">
      <c r="A38" s="26" t="s">
        <v>182</v>
      </c>
      <c r="B38" s="27" t="s">
        <v>182</v>
      </c>
      <c r="C38" s="27" t="s">
        <v>182</v>
      </c>
      <c r="D38" s="27" t="s">
        <v>182</v>
      </c>
      <c r="E38" s="28" t="s">
        <v>182</v>
      </c>
    </row>
    <row r="39" spans="1:5" ht="18" hidden="1" customHeight="1">
      <c r="A39" s="24" t="s">
        <v>345</v>
      </c>
      <c r="B39" s="14" t="s">
        <v>340</v>
      </c>
      <c r="C39" s="14" t="s">
        <v>340</v>
      </c>
      <c r="D39" s="14" t="s">
        <v>340</v>
      </c>
      <c r="E39" s="15" t="s">
        <v>340</v>
      </c>
    </row>
    <row r="40" spans="1:5" ht="18" hidden="1" customHeight="1">
      <c r="A40" s="25" t="s">
        <v>346</v>
      </c>
      <c r="B40" s="17" t="s">
        <v>340</v>
      </c>
      <c r="C40" s="17" t="s">
        <v>340</v>
      </c>
      <c r="D40" s="17" t="s">
        <v>340</v>
      </c>
      <c r="E40" s="18" t="s">
        <v>340</v>
      </c>
    </row>
    <row r="41" spans="1:5" ht="18" hidden="1" customHeight="1">
      <c r="A41" s="24" t="s">
        <v>347</v>
      </c>
      <c r="B41" s="14" t="s">
        <v>340</v>
      </c>
      <c r="C41" s="14" t="s">
        <v>340</v>
      </c>
      <c r="D41" s="14" t="s">
        <v>340</v>
      </c>
      <c r="E41" s="15" t="s">
        <v>340</v>
      </c>
    </row>
    <row r="42" spans="1:5" ht="18" hidden="1" customHeight="1">
      <c r="A42" s="25" t="s">
        <v>348</v>
      </c>
      <c r="B42" s="17" t="s">
        <v>340</v>
      </c>
      <c r="C42" s="17" t="s">
        <v>340</v>
      </c>
      <c r="D42" s="17" t="s">
        <v>340</v>
      </c>
      <c r="E42" s="18" t="s">
        <v>340</v>
      </c>
    </row>
    <row r="43" spans="1:5" ht="18" hidden="1" customHeight="1">
      <c r="A43" s="26" t="s">
        <v>182</v>
      </c>
      <c r="B43" s="27" t="s">
        <v>182</v>
      </c>
      <c r="C43" s="27" t="s">
        <v>182</v>
      </c>
      <c r="D43" s="27" t="s">
        <v>182</v>
      </c>
      <c r="E43" s="28" t="s">
        <v>182</v>
      </c>
    </row>
    <row r="44" spans="1:5" ht="18" hidden="1" customHeight="1">
      <c r="A44" s="24" t="s">
        <v>349</v>
      </c>
      <c r="B44" s="14" t="s">
        <v>340</v>
      </c>
      <c r="C44" s="14" t="s">
        <v>340</v>
      </c>
      <c r="D44" s="14" t="s">
        <v>340</v>
      </c>
      <c r="E44" s="15" t="s">
        <v>340</v>
      </c>
    </row>
    <row r="45" spans="1:5" ht="18" hidden="1" customHeight="1">
      <c r="A45" s="25" t="s">
        <v>350</v>
      </c>
      <c r="B45" s="20">
        <v>14.1</v>
      </c>
      <c r="C45" s="20">
        <v>903</v>
      </c>
      <c r="D45" s="20">
        <v>397</v>
      </c>
      <c r="E45" s="18" t="s">
        <v>340</v>
      </c>
    </row>
    <row r="46" spans="1:5" ht="18" hidden="1" customHeight="1">
      <c r="A46" s="24" t="s">
        <v>351</v>
      </c>
      <c r="B46" s="19">
        <v>14.1</v>
      </c>
      <c r="C46" s="19">
        <v>901.5</v>
      </c>
      <c r="D46" s="19">
        <v>405.4</v>
      </c>
      <c r="E46" s="15" t="s">
        <v>340</v>
      </c>
    </row>
    <row r="47" spans="1:5" ht="18" hidden="1" customHeight="1">
      <c r="A47" s="25" t="s">
        <v>352</v>
      </c>
      <c r="B47" s="20">
        <v>22.1</v>
      </c>
      <c r="C47" s="20">
        <v>904.7</v>
      </c>
      <c r="D47" s="20">
        <v>413.7</v>
      </c>
      <c r="E47" s="18" t="s">
        <v>340</v>
      </c>
    </row>
    <row r="48" spans="1:5" ht="18" hidden="1" customHeight="1">
      <c r="A48" s="26" t="s">
        <v>182</v>
      </c>
      <c r="B48" s="27" t="s">
        <v>182</v>
      </c>
      <c r="C48" s="27" t="s">
        <v>182</v>
      </c>
      <c r="D48" s="27" t="s">
        <v>182</v>
      </c>
      <c r="E48" s="28" t="s">
        <v>182</v>
      </c>
    </row>
    <row r="49" spans="1:5" ht="18" hidden="1" customHeight="1">
      <c r="A49" s="24" t="s">
        <v>353</v>
      </c>
      <c r="B49" s="19">
        <v>17.2</v>
      </c>
      <c r="C49" s="19">
        <v>916.4</v>
      </c>
      <c r="D49" s="19">
        <v>422.3</v>
      </c>
      <c r="E49" s="15" t="s">
        <v>340</v>
      </c>
    </row>
    <row r="50" spans="1:5" ht="18" hidden="1" customHeight="1">
      <c r="A50" s="25" t="s">
        <v>354</v>
      </c>
      <c r="B50" s="20">
        <v>17.8</v>
      </c>
      <c r="C50" s="20">
        <v>911.5</v>
      </c>
      <c r="D50" s="20">
        <v>431</v>
      </c>
      <c r="E50" s="18" t="s">
        <v>340</v>
      </c>
    </row>
    <row r="51" spans="1:5" ht="18" hidden="1" customHeight="1">
      <c r="A51" s="24" t="s">
        <v>355</v>
      </c>
      <c r="B51" s="19">
        <v>17.7</v>
      </c>
      <c r="C51" s="19">
        <v>913.8</v>
      </c>
      <c r="D51" s="14" t="s">
        <v>340</v>
      </c>
      <c r="E51" s="15" t="s">
        <v>340</v>
      </c>
    </row>
    <row r="52" spans="1:5" ht="18" hidden="1" customHeight="1">
      <c r="A52" s="25" t="s">
        <v>356</v>
      </c>
      <c r="B52" s="20">
        <v>25.6</v>
      </c>
      <c r="C52" s="20">
        <v>938.9</v>
      </c>
      <c r="D52" s="17" t="s">
        <v>340</v>
      </c>
      <c r="E52" s="18" t="s">
        <v>340</v>
      </c>
    </row>
    <row r="53" spans="1:5" ht="18" hidden="1" customHeight="1">
      <c r="A53" s="26" t="s">
        <v>182</v>
      </c>
      <c r="B53" s="27" t="s">
        <v>182</v>
      </c>
      <c r="C53" s="27" t="s">
        <v>182</v>
      </c>
      <c r="D53" s="27" t="s">
        <v>182</v>
      </c>
      <c r="E53" s="28" t="s">
        <v>182</v>
      </c>
    </row>
    <row r="54" spans="1:5" ht="18" hidden="1" customHeight="1">
      <c r="A54" s="24" t="s">
        <v>357</v>
      </c>
      <c r="B54" s="19">
        <v>31.4</v>
      </c>
      <c r="C54" s="19">
        <v>916.9</v>
      </c>
      <c r="D54" s="14" t="s">
        <v>340</v>
      </c>
      <c r="E54" s="15" t="s">
        <v>340</v>
      </c>
    </row>
    <row r="55" spans="1:5" ht="18" hidden="1" customHeight="1">
      <c r="A55" s="25" t="s">
        <v>358</v>
      </c>
      <c r="B55" s="20">
        <v>29.2</v>
      </c>
      <c r="C55" s="20">
        <v>904</v>
      </c>
      <c r="D55" s="17" t="s">
        <v>340</v>
      </c>
      <c r="E55" s="18" t="s">
        <v>340</v>
      </c>
    </row>
    <row r="56" spans="1:5" ht="18" hidden="1" customHeight="1">
      <c r="A56" s="24" t="s">
        <v>359</v>
      </c>
      <c r="B56" s="19">
        <v>60.7</v>
      </c>
      <c r="C56" s="19">
        <v>887.1</v>
      </c>
      <c r="D56" s="14" t="s">
        <v>340</v>
      </c>
      <c r="E56" s="15" t="s">
        <v>340</v>
      </c>
    </row>
    <row r="57" spans="1:5" ht="18" hidden="1" customHeight="1">
      <c r="A57" s="25" t="s">
        <v>360</v>
      </c>
      <c r="B57" s="20">
        <v>57.1</v>
      </c>
      <c r="C57" s="20">
        <v>885.8</v>
      </c>
      <c r="D57" s="17" t="s">
        <v>340</v>
      </c>
      <c r="E57" s="18" t="s">
        <v>340</v>
      </c>
    </row>
    <row r="58" spans="1:5" ht="18" hidden="1" customHeight="1">
      <c r="A58" s="26" t="s">
        <v>182</v>
      </c>
      <c r="B58" s="27" t="s">
        <v>182</v>
      </c>
      <c r="C58" s="27" t="s">
        <v>182</v>
      </c>
      <c r="D58" s="27" t="s">
        <v>182</v>
      </c>
      <c r="E58" s="28" t="s">
        <v>182</v>
      </c>
    </row>
    <row r="59" spans="1:5" ht="18" hidden="1" customHeight="1">
      <c r="A59" s="24" t="s">
        <v>361</v>
      </c>
      <c r="B59" s="19">
        <v>31.1</v>
      </c>
      <c r="C59" s="19">
        <v>920.8</v>
      </c>
      <c r="D59" s="14" t="s">
        <v>340</v>
      </c>
      <c r="E59" s="15" t="s">
        <v>340</v>
      </c>
    </row>
    <row r="60" spans="1:5" ht="18" hidden="1" customHeight="1">
      <c r="A60" s="25" t="s">
        <v>362</v>
      </c>
      <c r="B60" s="20">
        <v>30</v>
      </c>
      <c r="C60" s="20">
        <v>914.6</v>
      </c>
      <c r="D60" s="17" t="s">
        <v>340</v>
      </c>
      <c r="E60" s="18" t="s">
        <v>340</v>
      </c>
    </row>
    <row r="61" spans="1:5" ht="18" hidden="1" customHeight="1">
      <c r="A61" s="24" t="s">
        <v>363</v>
      </c>
      <c r="B61" s="19">
        <v>56.6</v>
      </c>
      <c r="C61" s="19">
        <v>900.6</v>
      </c>
      <c r="D61" s="14" t="s">
        <v>340</v>
      </c>
      <c r="E61" s="15" t="s">
        <v>340</v>
      </c>
    </row>
    <row r="62" spans="1:5" ht="18" hidden="1" customHeight="1">
      <c r="A62" s="25" t="s">
        <v>364</v>
      </c>
      <c r="B62" s="20">
        <v>57.1</v>
      </c>
      <c r="C62" s="20">
        <v>899.2</v>
      </c>
      <c r="D62" s="17" t="s">
        <v>340</v>
      </c>
      <c r="E62" s="18" t="s">
        <v>340</v>
      </c>
    </row>
    <row r="63" spans="1:5" ht="18" hidden="1" customHeight="1">
      <c r="A63" s="26" t="s">
        <v>182</v>
      </c>
      <c r="B63" s="27" t="s">
        <v>182</v>
      </c>
      <c r="C63" s="27" t="s">
        <v>182</v>
      </c>
      <c r="D63" s="27" t="s">
        <v>182</v>
      </c>
      <c r="E63" s="28" t="s">
        <v>182</v>
      </c>
    </row>
    <row r="64" spans="1:5" ht="18" hidden="1" customHeight="1">
      <c r="A64" s="24" t="s">
        <v>365</v>
      </c>
      <c r="B64" s="19">
        <v>15.4</v>
      </c>
      <c r="C64" s="19">
        <v>913</v>
      </c>
      <c r="D64" s="14" t="s">
        <v>340</v>
      </c>
      <c r="E64" s="15" t="s">
        <v>340</v>
      </c>
    </row>
    <row r="65" spans="1:5" ht="18" hidden="1" customHeight="1">
      <c r="A65" s="25" t="s">
        <v>366</v>
      </c>
      <c r="B65" s="20">
        <v>26.3</v>
      </c>
      <c r="C65" s="20">
        <v>902.2</v>
      </c>
      <c r="D65" s="17" t="s">
        <v>340</v>
      </c>
      <c r="E65" s="18" t="s">
        <v>340</v>
      </c>
    </row>
    <row r="66" spans="1:5" ht="18" hidden="1" customHeight="1">
      <c r="A66" s="24" t="s">
        <v>367</v>
      </c>
      <c r="B66" s="19">
        <v>40.299999999999997</v>
      </c>
      <c r="C66" s="19">
        <v>887.9</v>
      </c>
      <c r="D66" s="14" t="s">
        <v>340</v>
      </c>
      <c r="E66" s="15" t="s">
        <v>340</v>
      </c>
    </row>
    <row r="67" spans="1:5" ht="18" hidden="1" customHeight="1">
      <c r="A67" s="25" t="s">
        <v>368</v>
      </c>
      <c r="B67" s="20">
        <v>32.200000000000003</v>
      </c>
      <c r="C67" s="20">
        <v>927.7</v>
      </c>
      <c r="D67" s="17" t="s">
        <v>340</v>
      </c>
      <c r="E67" s="18" t="s">
        <v>340</v>
      </c>
    </row>
    <row r="68" spans="1:5" ht="18" hidden="1" customHeight="1">
      <c r="A68" s="26" t="s">
        <v>182</v>
      </c>
      <c r="B68" s="27" t="s">
        <v>182</v>
      </c>
      <c r="C68" s="27" t="s">
        <v>182</v>
      </c>
      <c r="D68" s="27" t="s">
        <v>182</v>
      </c>
      <c r="E68" s="28" t="s">
        <v>182</v>
      </c>
    </row>
    <row r="69" spans="1:5" ht="18" hidden="1" customHeight="1">
      <c r="A69" s="24" t="s">
        <v>369</v>
      </c>
      <c r="B69" s="19">
        <v>55.6</v>
      </c>
      <c r="C69" s="19">
        <v>896.1</v>
      </c>
      <c r="D69" s="14" t="s">
        <v>340</v>
      </c>
      <c r="E69" s="15" t="s">
        <v>340</v>
      </c>
    </row>
    <row r="70" spans="1:5" ht="18" hidden="1" customHeight="1">
      <c r="A70" s="25" t="s">
        <v>370</v>
      </c>
      <c r="B70" s="20">
        <v>67.599999999999994</v>
      </c>
      <c r="C70" s="20">
        <v>909.2</v>
      </c>
      <c r="D70" s="17" t="s">
        <v>340</v>
      </c>
      <c r="E70" s="18" t="s">
        <v>340</v>
      </c>
    </row>
    <row r="71" spans="1:5" ht="18" hidden="1" customHeight="1">
      <c r="A71" s="24" t="s">
        <v>371</v>
      </c>
      <c r="B71" s="19">
        <v>100.3</v>
      </c>
      <c r="C71" s="19">
        <v>924.2</v>
      </c>
      <c r="D71" s="14" t="s">
        <v>340</v>
      </c>
      <c r="E71" s="15" t="s">
        <v>340</v>
      </c>
    </row>
    <row r="72" spans="1:5" ht="18" hidden="1" customHeight="1">
      <c r="A72" s="25" t="s">
        <v>372</v>
      </c>
      <c r="B72" s="20">
        <v>111.65</v>
      </c>
      <c r="C72" s="20">
        <v>951.82</v>
      </c>
      <c r="D72" s="17" t="s">
        <v>340</v>
      </c>
      <c r="E72" s="18" t="s">
        <v>340</v>
      </c>
    </row>
    <row r="73" spans="1:5" ht="18" hidden="1" customHeight="1">
      <c r="A73" s="26" t="s">
        <v>182</v>
      </c>
      <c r="B73" s="27" t="s">
        <v>182</v>
      </c>
      <c r="C73" s="27" t="s">
        <v>182</v>
      </c>
      <c r="D73" s="27" t="s">
        <v>182</v>
      </c>
      <c r="E73" s="28" t="s">
        <v>182</v>
      </c>
    </row>
    <row r="74" spans="1:5" ht="18" hidden="1" customHeight="1">
      <c r="A74" s="24" t="s">
        <v>373</v>
      </c>
      <c r="B74" s="19">
        <v>116.4</v>
      </c>
      <c r="C74" s="19">
        <v>971.9</v>
      </c>
      <c r="D74" s="14" t="s">
        <v>340</v>
      </c>
      <c r="E74" s="15" t="s">
        <v>340</v>
      </c>
    </row>
    <row r="75" spans="1:5" ht="18" hidden="1" customHeight="1">
      <c r="A75" s="25" t="s">
        <v>374</v>
      </c>
      <c r="B75" s="20">
        <v>83</v>
      </c>
      <c r="C75" s="20">
        <v>1023.2</v>
      </c>
      <c r="D75" s="17" t="s">
        <v>340</v>
      </c>
      <c r="E75" s="18" t="s">
        <v>340</v>
      </c>
    </row>
    <row r="76" spans="1:5" ht="18" hidden="1" customHeight="1">
      <c r="A76" s="24" t="s">
        <v>375</v>
      </c>
      <c r="B76" s="19">
        <v>88.4</v>
      </c>
      <c r="C76" s="19">
        <v>1002.1</v>
      </c>
      <c r="D76" s="14" t="s">
        <v>340</v>
      </c>
      <c r="E76" s="15" t="s">
        <v>340</v>
      </c>
    </row>
    <row r="77" spans="1:5" ht="18" hidden="1" customHeight="1">
      <c r="A77" s="25" t="s">
        <v>376</v>
      </c>
      <c r="B77" s="20">
        <v>86.2</v>
      </c>
      <c r="C77" s="20">
        <v>1003.8</v>
      </c>
      <c r="D77" s="17" t="s">
        <v>340</v>
      </c>
      <c r="E77" s="18" t="s">
        <v>340</v>
      </c>
    </row>
    <row r="78" spans="1:5" ht="18" hidden="1" customHeight="1">
      <c r="A78" s="26" t="s">
        <v>182</v>
      </c>
      <c r="B78" s="27" t="s">
        <v>182</v>
      </c>
      <c r="C78" s="27" t="s">
        <v>182</v>
      </c>
      <c r="D78" s="27" t="s">
        <v>182</v>
      </c>
      <c r="E78" s="28" t="s">
        <v>182</v>
      </c>
    </row>
    <row r="79" spans="1:5" ht="18" hidden="1" customHeight="1">
      <c r="A79" s="24" t="s">
        <v>377</v>
      </c>
      <c r="B79" s="19">
        <v>109.1</v>
      </c>
      <c r="C79" s="19">
        <v>1049</v>
      </c>
      <c r="D79" s="14" t="s">
        <v>340</v>
      </c>
      <c r="E79" s="15" t="s">
        <v>340</v>
      </c>
    </row>
    <row r="80" spans="1:5" ht="18" hidden="1" customHeight="1">
      <c r="A80" s="25" t="s">
        <v>378</v>
      </c>
      <c r="B80" s="20">
        <v>128</v>
      </c>
      <c r="C80" s="20">
        <v>1045.5999999999999</v>
      </c>
      <c r="D80" s="17" t="s">
        <v>340</v>
      </c>
      <c r="E80" s="18" t="s">
        <v>340</v>
      </c>
    </row>
    <row r="81" spans="1:5" ht="18" hidden="1" customHeight="1">
      <c r="A81" s="24" t="s">
        <v>379</v>
      </c>
      <c r="B81" s="19">
        <v>107</v>
      </c>
      <c r="C81" s="19">
        <v>1118.7</v>
      </c>
      <c r="D81" s="14" t="s">
        <v>340</v>
      </c>
      <c r="E81" s="15" t="s">
        <v>340</v>
      </c>
    </row>
    <row r="82" spans="1:5" ht="18" hidden="1" customHeight="1">
      <c r="A82" s="25" t="s">
        <v>380</v>
      </c>
      <c r="B82" s="20">
        <v>144.5</v>
      </c>
      <c r="C82" s="20">
        <v>1143.3</v>
      </c>
      <c r="D82" s="17" t="s">
        <v>340</v>
      </c>
      <c r="E82" s="18" t="s">
        <v>340</v>
      </c>
    </row>
    <row r="83" spans="1:5" ht="18" hidden="1" customHeight="1">
      <c r="A83" s="26" t="s">
        <v>182</v>
      </c>
      <c r="B83" s="27" t="s">
        <v>182</v>
      </c>
      <c r="C83" s="27" t="s">
        <v>182</v>
      </c>
      <c r="D83" s="27" t="s">
        <v>182</v>
      </c>
      <c r="E83" s="28" t="s">
        <v>182</v>
      </c>
    </row>
    <row r="84" spans="1:5" ht="18" hidden="1" customHeight="1">
      <c r="A84" s="24" t="s">
        <v>381</v>
      </c>
      <c r="B84" s="19">
        <v>157.6</v>
      </c>
      <c r="C84" s="19">
        <v>1141.4000000000001</v>
      </c>
      <c r="D84" s="14" t="s">
        <v>340</v>
      </c>
      <c r="E84" s="15" t="s">
        <v>340</v>
      </c>
    </row>
    <row r="85" spans="1:5" ht="18" hidden="1" customHeight="1">
      <c r="A85" s="25" t="s">
        <v>382</v>
      </c>
      <c r="B85" s="20">
        <v>141.19999999999999</v>
      </c>
      <c r="C85" s="20">
        <v>1143.7</v>
      </c>
      <c r="D85" s="17" t="s">
        <v>340</v>
      </c>
      <c r="E85" s="18" t="s">
        <v>340</v>
      </c>
    </row>
    <row r="86" spans="1:5" ht="18" hidden="1" customHeight="1">
      <c r="A86" s="24" t="s">
        <v>383</v>
      </c>
      <c r="B86" s="19">
        <v>145.9</v>
      </c>
      <c r="C86" s="19">
        <v>1141.7</v>
      </c>
      <c r="D86" s="14" t="s">
        <v>340</v>
      </c>
      <c r="E86" s="15" t="s">
        <v>340</v>
      </c>
    </row>
    <row r="87" spans="1:5" ht="18" hidden="1" customHeight="1">
      <c r="A87" s="25" t="s">
        <v>384</v>
      </c>
      <c r="B87" s="20">
        <v>202.6</v>
      </c>
      <c r="C87" s="20">
        <v>1139.8</v>
      </c>
      <c r="D87" s="17" t="s">
        <v>340</v>
      </c>
      <c r="E87" s="18" t="s">
        <v>340</v>
      </c>
    </row>
    <row r="88" spans="1:5" ht="18" hidden="1" customHeight="1">
      <c r="A88" s="26" t="s">
        <v>182</v>
      </c>
      <c r="B88" s="27" t="s">
        <v>182</v>
      </c>
      <c r="C88" s="27" t="s">
        <v>182</v>
      </c>
      <c r="D88" s="27" t="s">
        <v>182</v>
      </c>
      <c r="E88" s="28" t="s">
        <v>182</v>
      </c>
    </row>
    <row r="89" spans="1:5" ht="18" hidden="1" customHeight="1">
      <c r="A89" s="24" t="s">
        <v>385</v>
      </c>
      <c r="B89" s="19">
        <v>171.8</v>
      </c>
      <c r="C89" s="19">
        <v>1155.2</v>
      </c>
      <c r="D89" s="14" t="s">
        <v>340</v>
      </c>
      <c r="E89" s="15" t="s">
        <v>340</v>
      </c>
    </row>
    <row r="90" spans="1:5" ht="18" hidden="1" customHeight="1">
      <c r="A90" s="25" t="s">
        <v>386</v>
      </c>
      <c r="B90" s="20">
        <v>192.9</v>
      </c>
      <c r="C90" s="20">
        <v>1184.9000000000001</v>
      </c>
      <c r="D90" s="17" t="s">
        <v>340</v>
      </c>
      <c r="E90" s="18" t="s">
        <v>340</v>
      </c>
    </row>
    <row r="91" spans="1:5" ht="18" hidden="1" customHeight="1">
      <c r="A91" s="24" t="s">
        <v>387</v>
      </c>
      <c r="B91" s="19">
        <v>197.9</v>
      </c>
      <c r="C91" s="19">
        <v>1171.7</v>
      </c>
      <c r="D91" s="14" t="s">
        <v>340</v>
      </c>
      <c r="E91" s="15" t="s">
        <v>340</v>
      </c>
    </row>
    <row r="92" spans="1:5" ht="18" hidden="1" customHeight="1">
      <c r="A92" s="25" t="s">
        <v>388</v>
      </c>
      <c r="B92" s="20">
        <v>201.9</v>
      </c>
      <c r="C92" s="20">
        <v>1196.5</v>
      </c>
      <c r="D92" s="17" t="s">
        <v>340</v>
      </c>
      <c r="E92" s="18" t="s">
        <v>340</v>
      </c>
    </row>
    <row r="93" spans="1:5" ht="18" hidden="1" customHeight="1">
      <c r="A93" s="26" t="s">
        <v>182</v>
      </c>
      <c r="B93" s="27" t="s">
        <v>182</v>
      </c>
      <c r="C93" s="27" t="s">
        <v>182</v>
      </c>
      <c r="D93" s="27" t="s">
        <v>182</v>
      </c>
      <c r="E93" s="28" t="s">
        <v>182</v>
      </c>
    </row>
    <row r="94" spans="1:5" ht="18" hidden="1" customHeight="1">
      <c r="A94" s="24" t="s">
        <v>389</v>
      </c>
      <c r="B94" s="19">
        <v>174.4</v>
      </c>
      <c r="C94" s="19">
        <v>1211.5</v>
      </c>
      <c r="D94" s="14" t="s">
        <v>340</v>
      </c>
      <c r="E94" s="15" t="s">
        <v>340</v>
      </c>
    </row>
    <row r="95" spans="1:5" ht="18" hidden="1" customHeight="1">
      <c r="A95" s="25" t="s">
        <v>390</v>
      </c>
      <c r="B95" s="20">
        <v>167.3</v>
      </c>
      <c r="C95" s="20">
        <v>1270.5</v>
      </c>
      <c r="D95" s="17" t="s">
        <v>340</v>
      </c>
      <c r="E95" s="18" t="s">
        <v>340</v>
      </c>
    </row>
    <row r="96" spans="1:5" ht="18" hidden="1" customHeight="1">
      <c r="A96" s="24" t="s">
        <v>391</v>
      </c>
      <c r="B96" s="19">
        <v>158</v>
      </c>
      <c r="C96" s="19">
        <v>1240.2</v>
      </c>
      <c r="D96" s="14" t="s">
        <v>340</v>
      </c>
      <c r="E96" s="15" t="s">
        <v>340</v>
      </c>
    </row>
    <row r="97" spans="1:5" ht="18" hidden="1" customHeight="1">
      <c r="A97" s="25" t="s">
        <v>392</v>
      </c>
      <c r="B97" s="20">
        <v>163.80000000000001</v>
      </c>
      <c r="C97" s="20">
        <v>1309</v>
      </c>
      <c r="D97" s="17" t="s">
        <v>340</v>
      </c>
      <c r="E97" s="18" t="s">
        <v>340</v>
      </c>
    </row>
    <row r="98" spans="1:5" ht="18" hidden="1" customHeight="1">
      <c r="A98" s="26" t="s">
        <v>182</v>
      </c>
      <c r="B98" s="27" t="s">
        <v>182</v>
      </c>
      <c r="C98" s="27" t="s">
        <v>182</v>
      </c>
      <c r="D98" s="27" t="s">
        <v>182</v>
      </c>
      <c r="E98" s="28" t="s">
        <v>182</v>
      </c>
    </row>
    <row r="99" spans="1:5" ht="18" hidden="1" customHeight="1">
      <c r="A99" s="24" t="s">
        <v>393</v>
      </c>
      <c r="B99" s="19">
        <v>172.5</v>
      </c>
      <c r="C99" s="19">
        <v>1306.8</v>
      </c>
      <c r="D99" s="14" t="s">
        <v>340</v>
      </c>
      <c r="E99" s="15" t="s">
        <v>340</v>
      </c>
    </row>
    <row r="100" spans="1:5" ht="18" hidden="1" customHeight="1">
      <c r="A100" s="25" t="s">
        <v>394</v>
      </c>
      <c r="B100" s="20">
        <v>172.4</v>
      </c>
      <c r="C100" s="20">
        <v>1309</v>
      </c>
      <c r="D100" s="17" t="s">
        <v>340</v>
      </c>
      <c r="E100" s="18" t="s">
        <v>340</v>
      </c>
    </row>
    <row r="101" spans="1:5" ht="18" hidden="1" customHeight="1">
      <c r="A101" s="24" t="s">
        <v>395</v>
      </c>
      <c r="B101" s="19">
        <v>189</v>
      </c>
      <c r="C101" s="19">
        <v>1319</v>
      </c>
      <c r="D101" s="14" t="s">
        <v>340</v>
      </c>
      <c r="E101" s="15" t="s">
        <v>340</v>
      </c>
    </row>
    <row r="102" spans="1:5" ht="18" hidden="1" customHeight="1">
      <c r="A102" s="25" t="s">
        <v>396</v>
      </c>
      <c r="B102" s="20">
        <v>185.1</v>
      </c>
      <c r="C102" s="20">
        <v>1357.2</v>
      </c>
      <c r="D102" s="17" t="s">
        <v>340</v>
      </c>
      <c r="E102" s="18" t="s">
        <v>340</v>
      </c>
    </row>
    <row r="103" spans="1:5" ht="18" hidden="1" customHeight="1">
      <c r="A103" s="26" t="s">
        <v>182</v>
      </c>
      <c r="B103" s="27" t="s">
        <v>182</v>
      </c>
      <c r="C103" s="27" t="s">
        <v>182</v>
      </c>
      <c r="D103" s="27" t="s">
        <v>182</v>
      </c>
      <c r="E103" s="28" t="s">
        <v>182</v>
      </c>
    </row>
    <row r="104" spans="1:5" ht="18" hidden="1" customHeight="1">
      <c r="A104" s="24" t="s">
        <v>397</v>
      </c>
      <c r="B104" s="19">
        <v>227.3</v>
      </c>
      <c r="C104" s="19">
        <v>1317</v>
      </c>
      <c r="D104" s="14" t="s">
        <v>340</v>
      </c>
      <c r="E104" s="15" t="s">
        <v>340</v>
      </c>
    </row>
    <row r="105" spans="1:5" ht="18" hidden="1" customHeight="1">
      <c r="A105" s="25" t="s">
        <v>398</v>
      </c>
      <c r="B105" s="20">
        <v>197.1</v>
      </c>
      <c r="C105" s="20">
        <v>1254.3</v>
      </c>
      <c r="D105" s="17" t="s">
        <v>340</v>
      </c>
      <c r="E105" s="18" t="s">
        <v>340</v>
      </c>
    </row>
    <row r="106" spans="1:5" ht="18" hidden="1" customHeight="1">
      <c r="A106" s="24" t="s">
        <v>399</v>
      </c>
      <c r="B106" s="19">
        <v>122.3</v>
      </c>
      <c r="C106" s="19">
        <v>1251.8</v>
      </c>
      <c r="D106" s="14" t="s">
        <v>340</v>
      </c>
      <c r="E106" s="15" t="s">
        <v>340</v>
      </c>
    </row>
    <row r="107" spans="1:5" ht="18" hidden="1" customHeight="1">
      <c r="A107" s="25" t="s">
        <v>400</v>
      </c>
      <c r="B107" s="20">
        <v>49.4</v>
      </c>
      <c r="C107" s="20">
        <v>1242.3</v>
      </c>
      <c r="D107" s="17" t="s">
        <v>340</v>
      </c>
      <c r="E107" s="18" t="s">
        <v>340</v>
      </c>
    </row>
    <row r="108" spans="1:5" ht="18" hidden="1" customHeight="1">
      <c r="A108" s="26" t="s">
        <v>182</v>
      </c>
      <c r="B108" s="27" t="s">
        <v>182</v>
      </c>
      <c r="C108" s="27" t="s">
        <v>182</v>
      </c>
      <c r="D108" s="27" t="s">
        <v>182</v>
      </c>
      <c r="E108" s="28" t="s">
        <v>182</v>
      </c>
    </row>
    <row r="109" spans="1:5" ht="18" hidden="1" customHeight="1">
      <c r="A109" s="24" t="s">
        <v>401</v>
      </c>
      <c r="B109" s="19">
        <v>11.1</v>
      </c>
      <c r="C109" s="19">
        <v>1239.8</v>
      </c>
      <c r="D109" s="14" t="s">
        <v>340</v>
      </c>
      <c r="E109" s="15" t="s">
        <v>340</v>
      </c>
    </row>
    <row r="110" spans="1:5" ht="18" hidden="1" customHeight="1">
      <c r="A110" s="25" t="s">
        <v>402</v>
      </c>
      <c r="B110" s="17" t="s">
        <v>340</v>
      </c>
      <c r="C110" s="20">
        <v>1237.3</v>
      </c>
      <c r="D110" s="17" t="s">
        <v>340</v>
      </c>
      <c r="E110" s="18" t="s">
        <v>340</v>
      </c>
    </row>
    <row r="111" spans="1:5" ht="18" hidden="1" customHeight="1">
      <c r="A111" s="24" t="s">
        <v>403</v>
      </c>
      <c r="B111" s="14" t="s">
        <v>340</v>
      </c>
      <c r="C111" s="19">
        <v>1172.0999999999999</v>
      </c>
      <c r="D111" s="14" t="s">
        <v>340</v>
      </c>
      <c r="E111" s="15" t="s">
        <v>340</v>
      </c>
    </row>
    <row r="112" spans="1:5" ht="18" hidden="1" customHeight="1">
      <c r="A112" s="25" t="s">
        <v>404</v>
      </c>
      <c r="B112" s="17" t="s">
        <v>340</v>
      </c>
      <c r="C112" s="20">
        <v>1667.4</v>
      </c>
      <c r="D112" s="17" t="s">
        <v>340</v>
      </c>
      <c r="E112" s="18" t="s">
        <v>340</v>
      </c>
    </row>
    <row r="113" spans="1:5" ht="18" hidden="1" customHeight="1">
      <c r="A113" s="26" t="s">
        <v>182</v>
      </c>
      <c r="B113" s="27" t="s">
        <v>182</v>
      </c>
      <c r="C113" s="27" t="s">
        <v>182</v>
      </c>
      <c r="D113" s="27" t="s">
        <v>182</v>
      </c>
      <c r="E113" s="28" t="s">
        <v>182</v>
      </c>
    </row>
    <row r="114" spans="1:5" ht="18" hidden="1" customHeight="1">
      <c r="A114" s="24" t="s">
        <v>405</v>
      </c>
      <c r="B114" s="14" t="s">
        <v>340</v>
      </c>
      <c r="C114" s="19">
        <v>1667.4</v>
      </c>
      <c r="D114" s="14" t="s">
        <v>340</v>
      </c>
      <c r="E114" s="15" t="s">
        <v>340</v>
      </c>
    </row>
    <row r="115" spans="1:5" ht="18" hidden="1" customHeight="1">
      <c r="A115" s="25" t="s">
        <v>406</v>
      </c>
      <c r="B115" s="17" t="s">
        <v>340</v>
      </c>
      <c r="C115" s="20">
        <v>1667.4</v>
      </c>
      <c r="D115" s="17" t="s">
        <v>340</v>
      </c>
      <c r="E115" s="18" t="s">
        <v>340</v>
      </c>
    </row>
    <row r="116" spans="1:5" ht="18" hidden="1" customHeight="1">
      <c r="A116" s="24" t="s">
        <v>407</v>
      </c>
      <c r="B116" s="14" t="s">
        <v>340</v>
      </c>
      <c r="C116" s="19">
        <v>1667.4</v>
      </c>
      <c r="D116" s="14" t="s">
        <v>340</v>
      </c>
      <c r="E116" s="15" t="s">
        <v>340</v>
      </c>
    </row>
    <row r="117" spans="1:5" ht="18" hidden="1" customHeight="1">
      <c r="A117" s="25" t="s">
        <v>408</v>
      </c>
      <c r="B117" s="17" t="s">
        <v>340</v>
      </c>
      <c r="C117" s="20">
        <v>1667.39</v>
      </c>
      <c r="D117" s="17" t="s">
        <v>340</v>
      </c>
      <c r="E117" s="18" t="s">
        <v>340</v>
      </c>
    </row>
    <row r="118" spans="1:5" ht="18" hidden="1" customHeight="1">
      <c r="A118" s="26" t="s">
        <v>182</v>
      </c>
      <c r="B118" s="27" t="s">
        <v>182</v>
      </c>
      <c r="C118" s="27" t="s">
        <v>182</v>
      </c>
      <c r="D118" s="27" t="s">
        <v>182</v>
      </c>
      <c r="E118" s="28" t="s">
        <v>182</v>
      </c>
    </row>
    <row r="119" spans="1:5" ht="18" hidden="1" customHeight="1">
      <c r="A119" s="24" t="s">
        <v>409</v>
      </c>
      <c r="B119" s="14" t="s">
        <v>340</v>
      </c>
      <c r="C119" s="19">
        <v>1667.39</v>
      </c>
      <c r="D119" s="14" t="s">
        <v>340</v>
      </c>
      <c r="E119" s="15" t="s">
        <v>340</v>
      </c>
    </row>
    <row r="120" spans="1:5" ht="18" hidden="1" customHeight="1">
      <c r="A120" s="25" t="s">
        <v>410</v>
      </c>
      <c r="B120" s="17" t="s">
        <v>340</v>
      </c>
      <c r="C120" s="20">
        <v>1667.39</v>
      </c>
      <c r="D120" s="17" t="s">
        <v>340</v>
      </c>
      <c r="E120" s="18" t="s">
        <v>340</v>
      </c>
    </row>
    <row r="121" spans="1:5" ht="18" hidden="1" customHeight="1">
      <c r="A121" s="24" t="s">
        <v>411</v>
      </c>
      <c r="B121" s="14" t="s">
        <v>340</v>
      </c>
      <c r="C121" s="19">
        <v>1667.39</v>
      </c>
      <c r="D121" s="14" t="s">
        <v>340</v>
      </c>
      <c r="E121" s="15" t="s">
        <v>340</v>
      </c>
    </row>
    <row r="122" spans="1:5" ht="18" hidden="1" customHeight="1">
      <c r="A122" s="25" t="s">
        <v>412</v>
      </c>
      <c r="B122" s="17" t="s">
        <v>340</v>
      </c>
      <c r="C122" s="20">
        <v>1667.39</v>
      </c>
      <c r="D122" s="17" t="s">
        <v>340</v>
      </c>
      <c r="E122" s="18" t="s">
        <v>340</v>
      </c>
    </row>
    <row r="123" spans="1:5" ht="18" hidden="1" customHeight="1">
      <c r="A123" s="26" t="s">
        <v>182</v>
      </c>
      <c r="B123" s="27" t="s">
        <v>182</v>
      </c>
      <c r="C123" s="27" t="s">
        <v>182</v>
      </c>
      <c r="D123" s="27" t="s">
        <v>182</v>
      </c>
      <c r="E123" s="28" t="s">
        <v>182</v>
      </c>
    </row>
    <row r="124" spans="1:5" ht="18" hidden="1" customHeight="1">
      <c r="A124" s="24" t="s">
        <v>413</v>
      </c>
      <c r="B124" s="14" t="s">
        <v>340</v>
      </c>
      <c r="C124" s="19">
        <v>1667.39</v>
      </c>
      <c r="D124" s="14" t="s">
        <v>340</v>
      </c>
      <c r="E124" s="15" t="s">
        <v>340</v>
      </c>
    </row>
    <row r="125" spans="1:5" ht="18" hidden="1" customHeight="1">
      <c r="A125" s="25" t="s">
        <v>414</v>
      </c>
      <c r="B125" s="17" t="s">
        <v>340</v>
      </c>
      <c r="C125" s="20">
        <v>1667.39</v>
      </c>
      <c r="D125" s="17" t="s">
        <v>340</v>
      </c>
      <c r="E125" s="18" t="s">
        <v>340</v>
      </c>
    </row>
    <row r="126" spans="1:5" ht="18" hidden="1" customHeight="1">
      <c r="A126" s="24" t="s">
        <v>415</v>
      </c>
      <c r="B126" s="14" t="s">
        <v>340</v>
      </c>
      <c r="C126" s="19">
        <v>1729.99</v>
      </c>
      <c r="D126" s="14" t="s">
        <v>340</v>
      </c>
      <c r="E126" s="15" t="s">
        <v>340</v>
      </c>
    </row>
    <row r="127" spans="1:5" ht="18" hidden="1" customHeight="1">
      <c r="A127" s="25" t="s">
        <v>416</v>
      </c>
      <c r="B127" s="17" t="s">
        <v>340</v>
      </c>
      <c r="C127" s="20">
        <v>1729.99</v>
      </c>
      <c r="D127" s="17" t="s">
        <v>340</v>
      </c>
      <c r="E127" s="18" t="s">
        <v>340</v>
      </c>
    </row>
    <row r="128" spans="1:5" ht="18" hidden="1" customHeight="1">
      <c r="A128" s="26" t="s">
        <v>182</v>
      </c>
      <c r="B128" s="27" t="s">
        <v>182</v>
      </c>
      <c r="C128" s="27" t="s">
        <v>182</v>
      </c>
      <c r="D128" s="27" t="s">
        <v>182</v>
      </c>
      <c r="E128" s="28" t="s">
        <v>182</v>
      </c>
    </row>
    <row r="129" spans="1:5" ht="18" hidden="1" customHeight="1">
      <c r="A129" s="24" t="s">
        <v>417</v>
      </c>
      <c r="B129" s="14" t="s">
        <v>340</v>
      </c>
      <c r="C129" s="19">
        <v>1729.99</v>
      </c>
      <c r="D129" s="14" t="s">
        <v>340</v>
      </c>
      <c r="E129" s="15" t="s">
        <v>340</v>
      </c>
    </row>
    <row r="130" spans="1:5" ht="18" hidden="1" customHeight="1">
      <c r="A130" s="25" t="s">
        <v>418</v>
      </c>
      <c r="B130" s="17" t="s">
        <v>340</v>
      </c>
      <c r="C130" s="20">
        <v>1977.03</v>
      </c>
      <c r="D130" s="17" t="s">
        <v>340</v>
      </c>
      <c r="E130" s="18" t="s">
        <v>340</v>
      </c>
    </row>
    <row r="131" spans="1:5" ht="18" hidden="1" customHeight="1">
      <c r="A131" s="24" t="s">
        <v>419</v>
      </c>
      <c r="B131" s="14" t="s">
        <v>340</v>
      </c>
      <c r="C131" s="19">
        <v>1977.03</v>
      </c>
      <c r="D131" s="14" t="s">
        <v>340</v>
      </c>
      <c r="E131" s="15" t="s">
        <v>340</v>
      </c>
    </row>
    <row r="132" spans="1:5" ht="18" hidden="1" customHeight="1">
      <c r="A132" s="25" t="s">
        <v>420</v>
      </c>
      <c r="B132" s="17" t="s">
        <v>340</v>
      </c>
      <c r="C132" s="20">
        <v>1977.03</v>
      </c>
      <c r="D132" s="17" t="s">
        <v>340</v>
      </c>
      <c r="E132" s="18" t="s">
        <v>340</v>
      </c>
    </row>
    <row r="133" spans="1:5" ht="18" hidden="1" customHeight="1">
      <c r="A133" s="26" t="s">
        <v>182</v>
      </c>
      <c r="B133" s="27" t="s">
        <v>182</v>
      </c>
      <c r="C133" s="27" t="s">
        <v>182</v>
      </c>
      <c r="D133" s="27" t="s">
        <v>182</v>
      </c>
      <c r="E133" s="28" t="s">
        <v>182</v>
      </c>
    </row>
    <row r="134" spans="1:5" ht="18" hidden="1" customHeight="1">
      <c r="A134" s="24" t="s">
        <v>421</v>
      </c>
      <c r="B134" s="14" t="s">
        <v>340</v>
      </c>
      <c r="C134" s="19">
        <v>2222.4899999999998</v>
      </c>
      <c r="D134" s="14" t="s">
        <v>340</v>
      </c>
      <c r="E134" s="15" t="s">
        <v>340</v>
      </c>
    </row>
    <row r="135" spans="1:5" ht="18" hidden="1" customHeight="1">
      <c r="A135" s="25" t="s">
        <v>422</v>
      </c>
      <c r="B135" s="17" t="s">
        <v>340</v>
      </c>
      <c r="C135" s="20">
        <v>2222.4899999999998</v>
      </c>
      <c r="D135" s="17" t="s">
        <v>340</v>
      </c>
      <c r="E135" s="18" t="s">
        <v>340</v>
      </c>
    </row>
    <row r="136" spans="1:5" ht="18" hidden="1" customHeight="1">
      <c r="A136" s="24" t="s">
        <v>423</v>
      </c>
      <c r="B136" s="14" t="s">
        <v>340</v>
      </c>
      <c r="C136" s="19">
        <v>2222.4899999999998</v>
      </c>
      <c r="D136" s="14" t="s">
        <v>340</v>
      </c>
      <c r="E136" s="15" t="s">
        <v>340</v>
      </c>
    </row>
    <row r="137" spans="1:5" ht="18" hidden="1" customHeight="1">
      <c r="A137" s="25" t="s">
        <v>424</v>
      </c>
      <c r="B137" s="17" t="s">
        <v>340</v>
      </c>
      <c r="C137" s="20">
        <v>2255.7800000000002</v>
      </c>
      <c r="D137" s="17" t="s">
        <v>340</v>
      </c>
      <c r="E137" s="18" t="s">
        <v>340</v>
      </c>
    </row>
    <row r="138" spans="1:5" ht="18" hidden="1" customHeight="1">
      <c r="A138" s="26" t="s">
        <v>182</v>
      </c>
      <c r="B138" s="27" t="s">
        <v>182</v>
      </c>
      <c r="C138" s="27" t="s">
        <v>182</v>
      </c>
      <c r="D138" s="27" t="s">
        <v>182</v>
      </c>
      <c r="E138" s="28" t="s">
        <v>182</v>
      </c>
    </row>
    <row r="139" spans="1:5" ht="18" hidden="1" customHeight="1">
      <c r="A139" s="24" t="s">
        <v>425</v>
      </c>
      <c r="B139" s="14" t="s">
        <v>340</v>
      </c>
      <c r="C139" s="19">
        <v>2247.6</v>
      </c>
      <c r="D139" s="14" t="s">
        <v>340</v>
      </c>
      <c r="E139" s="15" t="s">
        <v>340</v>
      </c>
    </row>
    <row r="140" spans="1:5" ht="18" hidden="1" customHeight="1">
      <c r="A140" s="25" t="s">
        <v>426</v>
      </c>
      <c r="B140" s="17" t="s">
        <v>340</v>
      </c>
      <c r="C140" s="20">
        <v>2306.65</v>
      </c>
      <c r="D140" s="17" t="s">
        <v>340</v>
      </c>
      <c r="E140" s="18" t="s">
        <v>340</v>
      </c>
    </row>
    <row r="141" spans="1:5" ht="18" hidden="1" customHeight="1">
      <c r="A141" s="24" t="s">
        <v>427</v>
      </c>
      <c r="B141" s="14" t="s">
        <v>340</v>
      </c>
      <c r="C141" s="19">
        <v>2306.6</v>
      </c>
      <c r="D141" s="14" t="s">
        <v>340</v>
      </c>
      <c r="E141" s="15" t="s">
        <v>340</v>
      </c>
    </row>
    <row r="142" spans="1:5" ht="18" hidden="1" customHeight="1">
      <c r="A142" s="25" t="s">
        <v>428</v>
      </c>
      <c r="B142" s="17" t="s">
        <v>340</v>
      </c>
      <c r="C142" s="20">
        <v>2306.6</v>
      </c>
      <c r="D142" s="17" t="s">
        <v>340</v>
      </c>
      <c r="E142" s="18" t="s">
        <v>340</v>
      </c>
    </row>
    <row r="143" spans="1:5" ht="18" hidden="1" customHeight="1">
      <c r="A143" s="26" t="s">
        <v>182</v>
      </c>
      <c r="B143" s="27" t="s">
        <v>182</v>
      </c>
      <c r="C143" s="27" t="s">
        <v>182</v>
      </c>
      <c r="D143" s="27" t="s">
        <v>182</v>
      </c>
      <c r="E143" s="28" t="s">
        <v>182</v>
      </c>
    </row>
    <row r="144" spans="1:5" ht="18" hidden="1" customHeight="1">
      <c r="A144" s="24" t="s">
        <v>429</v>
      </c>
      <c r="B144" s="14" t="s">
        <v>340</v>
      </c>
      <c r="C144" s="19">
        <v>2298.5</v>
      </c>
      <c r="D144" s="14" t="s">
        <v>340</v>
      </c>
      <c r="E144" s="15" t="s">
        <v>340</v>
      </c>
    </row>
    <row r="145" spans="1:5" ht="18" hidden="1" customHeight="1">
      <c r="A145" s="25" t="s">
        <v>430</v>
      </c>
      <c r="B145" s="17" t="s">
        <v>340</v>
      </c>
      <c r="C145" s="20">
        <v>2298.5</v>
      </c>
      <c r="D145" s="17" t="s">
        <v>340</v>
      </c>
      <c r="E145" s="18" t="s">
        <v>340</v>
      </c>
    </row>
    <row r="146" spans="1:5" ht="18" hidden="1" customHeight="1">
      <c r="A146" s="24" t="s">
        <v>431</v>
      </c>
      <c r="B146" s="14" t="s">
        <v>340</v>
      </c>
      <c r="C146" s="19">
        <v>2298.4670000000001</v>
      </c>
      <c r="D146" s="14" t="s">
        <v>340</v>
      </c>
      <c r="E146" s="15" t="s">
        <v>340</v>
      </c>
    </row>
    <row r="147" spans="1:5" ht="18" hidden="1" customHeight="1">
      <c r="A147" s="25" t="s">
        <v>432</v>
      </c>
      <c r="B147" s="17" t="s">
        <v>340</v>
      </c>
      <c r="C147" s="20">
        <v>2358.4670000000001</v>
      </c>
      <c r="D147" s="17" t="s">
        <v>340</v>
      </c>
      <c r="E147" s="18" t="s">
        <v>340</v>
      </c>
    </row>
    <row r="148" spans="1:5" ht="18" hidden="1" customHeight="1">
      <c r="A148" s="25"/>
      <c r="B148" s="17"/>
      <c r="C148" s="20"/>
      <c r="D148" s="17"/>
      <c r="E148" s="18"/>
    </row>
    <row r="149" spans="1:5" ht="18" customHeight="1">
      <c r="A149" s="24" t="s">
        <v>433</v>
      </c>
      <c r="B149" s="14" t="s">
        <v>340</v>
      </c>
      <c r="C149" s="19">
        <v>2350.2860000000001</v>
      </c>
      <c r="D149" s="14" t="s">
        <v>340</v>
      </c>
      <c r="E149" s="15" t="s">
        <v>340</v>
      </c>
    </row>
    <row r="150" spans="1:5" ht="18" customHeight="1">
      <c r="A150" s="25" t="s">
        <v>434</v>
      </c>
      <c r="B150" s="17" t="s">
        <v>340</v>
      </c>
      <c r="C150" s="20">
        <v>2350.2860000000001</v>
      </c>
      <c r="D150" s="17" t="s">
        <v>340</v>
      </c>
      <c r="E150" s="18" t="s">
        <v>340</v>
      </c>
    </row>
    <row r="151" spans="1:5" ht="18" customHeight="1">
      <c r="A151" s="24" t="s">
        <v>435</v>
      </c>
      <c r="B151" s="14" t="s">
        <v>340</v>
      </c>
      <c r="C151" s="19">
        <v>2350.2860000000001</v>
      </c>
      <c r="D151" s="14" t="s">
        <v>340</v>
      </c>
      <c r="E151" s="15" t="s">
        <v>340</v>
      </c>
    </row>
    <row r="152" spans="1:5" ht="18" customHeight="1">
      <c r="A152" s="25" t="s">
        <v>436</v>
      </c>
      <c r="B152" s="17" t="s">
        <v>340</v>
      </c>
      <c r="C152" s="20">
        <v>2350.2860000000001</v>
      </c>
      <c r="D152" s="17" t="s">
        <v>340</v>
      </c>
      <c r="E152" s="18" t="s">
        <v>340</v>
      </c>
    </row>
    <row r="153" spans="1:5" ht="18" customHeight="1">
      <c r="A153" s="25"/>
      <c r="B153" s="17"/>
      <c r="C153" s="20"/>
      <c r="D153" s="17"/>
      <c r="E153" s="18"/>
    </row>
    <row r="154" spans="1:5" ht="18" customHeight="1">
      <c r="A154" s="24" t="s">
        <v>437</v>
      </c>
      <c r="B154" s="14" t="s">
        <v>340</v>
      </c>
      <c r="C154" s="19">
        <v>2411.2040000000002</v>
      </c>
      <c r="D154" s="14" t="s">
        <v>340</v>
      </c>
      <c r="E154" s="15" t="s">
        <v>340</v>
      </c>
    </row>
    <row r="155" spans="1:5" ht="18" customHeight="1">
      <c r="A155" s="25" t="s">
        <v>438</v>
      </c>
      <c r="B155" s="17" t="s">
        <v>340</v>
      </c>
      <c r="C155" s="20">
        <v>2411.2040000000002</v>
      </c>
      <c r="D155" s="17" t="s">
        <v>340</v>
      </c>
      <c r="E155" s="18" t="s">
        <v>340</v>
      </c>
    </row>
    <row r="156" spans="1:5" ht="18" customHeight="1">
      <c r="A156" s="24" t="s">
        <v>439</v>
      </c>
      <c r="B156" s="14" t="s">
        <v>340</v>
      </c>
      <c r="C156" s="19">
        <v>2411.2040000000002</v>
      </c>
      <c r="D156" s="14" t="s">
        <v>340</v>
      </c>
      <c r="E156" s="15" t="s">
        <v>340</v>
      </c>
    </row>
    <row r="157" spans="1:5" ht="18" customHeight="1">
      <c r="A157" s="25" t="s">
        <v>440</v>
      </c>
      <c r="B157" s="17" t="str">
        <f>+B494</f>
        <v>-</v>
      </c>
      <c r="C157" s="109">
        <f t="shared" ref="C157:E157" si="2">+C494</f>
        <v>2411.2040000000002</v>
      </c>
      <c r="D157" s="17" t="str">
        <f t="shared" si="2"/>
        <v>-</v>
      </c>
      <c r="E157" s="47" t="str">
        <f t="shared" si="2"/>
        <v>-</v>
      </c>
    </row>
    <row r="158" spans="1:5" ht="18" customHeight="1">
      <c r="A158" s="25"/>
      <c r="B158" s="17"/>
      <c r="C158" s="20"/>
      <c r="D158" s="17"/>
      <c r="E158" s="18"/>
    </row>
    <row r="159" spans="1:5" ht="18" customHeight="1">
      <c r="A159" s="24" t="s">
        <v>441</v>
      </c>
      <c r="B159" s="14" t="str">
        <f>+B498</f>
        <v>-</v>
      </c>
      <c r="C159" s="19">
        <f t="shared" ref="C159:E161" si="3">+C498</f>
        <v>2403.0219999999999</v>
      </c>
      <c r="D159" s="14" t="s">
        <v>340</v>
      </c>
      <c r="E159" s="29" t="str">
        <f t="shared" si="3"/>
        <v>-</v>
      </c>
    </row>
    <row r="160" spans="1:5" ht="18" customHeight="1">
      <c r="A160" s="25" t="s">
        <v>442</v>
      </c>
      <c r="B160" s="17" t="s">
        <v>340</v>
      </c>
      <c r="C160" s="30">
        <v>2403.0219999999999</v>
      </c>
      <c r="D160" s="17" t="s">
        <v>340</v>
      </c>
      <c r="E160" s="31">
        <v>381</v>
      </c>
    </row>
    <row r="161" spans="1:5" ht="18" customHeight="1">
      <c r="A161" s="24" t="s">
        <v>443</v>
      </c>
      <c r="B161" s="14" t="s">
        <v>340</v>
      </c>
      <c r="C161" s="19">
        <f t="shared" si="3"/>
        <v>2403.0219999999999</v>
      </c>
      <c r="D161" s="14" t="s">
        <v>340</v>
      </c>
      <c r="E161" s="32">
        <v>381</v>
      </c>
    </row>
    <row r="162" spans="1:5" ht="18" customHeight="1">
      <c r="A162" s="25" t="s">
        <v>444</v>
      </c>
      <c r="B162" s="17" t="s">
        <v>340</v>
      </c>
      <c r="C162" s="20">
        <f>C507</f>
        <v>2303.0219999999999</v>
      </c>
      <c r="D162" s="20" t="str">
        <f t="shared" ref="D162:E162" si="4">D507</f>
        <v>-</v>
      </c>
      <c r="E162" s="50">
        <f t="shared" si="4"/>
        <v>568</v>
      </c>
    </row>
    <row r="163" spans="1:5" ht="18" customHeight="1">
      <c r="A163" s="122"/>
      <c r="B163" s="123"/>
      <c r="C163" s="102"/>
      <c r="D163" s="123"/>
      <c r="E163" s="124"/>
    </row>
    <row r="164" spans="1:5" ht="18" customHeight="1">
      <c r="A164" s="24" t="s">
        <v>445</v>
      </c>
      <c r="B164" s="14" t="str">
        <f>+B503</f>
        <v>-</v>
      </c>
      <c r="C164" s="19">
        <f>C511</f>
        <v>2294.84</v>
      </c>
      <c r="D164" s="14" t="s">
        <v>340</v>
      </c>
      <c r="E164" s="32">
        <f t="shared" ref="E164" si="5">E511</f>
        <v>568</v>
      </c>
    </row>
    <row r="165" spans="1:5" ht="18" customHeight="1">
      <c r="A165" s="25" t="s">
        <v>446</v>
      </c>
      <c r="B165" s="107">
        <f>+B514</f>
        <v>0</v>
      </c>
      <c r="C165" s="107">
        <f t="shared" ref="C165:E165" si="6">+C514</f>
        <v>2294.84</v>
      </c>
      <c r="D165" s="107">
        <f t="shared" si="6"/>
        <v>0</v>
      </c>
      <c r="E165" s="108">
        <f t="shared" si="6"/>
        <v>568</v>
      </c>
    </row>
    <row r="166" spans="1:5" ht="18" customHeight="1">
      <c r="A166" s="24" t="s">
        <v>447</v>
      </c>
      <c r="B166" s="14" t="str">
        <f>+B517</f>
        <v>-</v>
      </c>
      <c r="C166" s="14">
        <f t="shared" ref="C166:E166" si="7">+C517</f>
        <v>2294.84</v>
      </c>
      <c r="D166" s="14" t="str">
        <f t="shared" si="7"/>
        <v>-</v>
      </c>
      <c r="E166" s="52">
        <f t="shared" si="7"/>
        <v>736</v>
      </c>
    </row>
    <row r="167" spans="1:5" ht="18" customHeight="1">
      <c r="A167" s="25" t="s">
        <v>306</v>
      </c>
      <c r="B167" s="107">
        <f>+B520</f>
        <v>0</v>
      </c>
      <c r="C167" s="107">
        <f t="shared" ref="C167:E167" si="8">+C520</f>
        <v>2294.84</v>
      </c>
      <c r="D167" s="107" t="str">
        <f t="shared" si="8"/>
        <v>-</v>
      </c>
      <c r="E167" s="108">
        <f t="shared" si="8"/>
        <v>815</v>
      </c>
    </row>
    <row r="168" spans="1:5" ht="17.100000000000001" customHeight="1">
      <c r="A168" s="26" t="s">
        <v>182</v>
      </c>
      <c r="B168" s="27"/>
      <c r="C168" s="27"/>
      <c r="D168" s="27"/>
      <c r="E168" s="28"/>
    </row>
    <row r="169" spans="1:5" ht="0" hidden="1" customHeight="1">
      <c r="A169" s="464" t="s">
        <v>448</v>
      </c>
      <c r="B169" s="466" t="s">
        <v>340</v>
      </c>
      <c r="C169" s="466" t="s">
        <v>340</v>
      </c>
      <c r="D169" s="466" t="s">
        <v>340</v>
      </c>
      <c r="E169" s="468" t="s">
        <v>340</v>
      </c>
    </row>
    <row r="170" spans="1:5" ht="18" hidden="1" customHeight="1">
      <c r="A170" s="465"/>
      <c r="B170" s="467"/>
      <c r="C170" s="467"/>
      <c r="D170" s="467"/>
      <c r="E170" s="469"/>
    </row>
    <row r="171" spans="1:5" ht="18" hidden="1" customHeight="1">
      <c r="A171" s="25" t="s">
        <v>449</v>
      </c>
      <c r="B171" s="17" t="s">
        <v>340</v>
      </c>
      <c r="C171" s="17" t="s">
        <v>340</v>
      </c>
      <c r="D171" s="17" t="s">
        <v>340</v>
      </c>
      <c r="E171" s="18" t="s">
        <v>340</v>
      </c>
    </row>
    <row r="172" spans="1:5" ht="18" hidden="1" customHeight="1">
      <c r="A172" s="24" t="s">
        <v>450</v>
      </c>
      <c r="B172" s="14" t="s">
        <v>340</v>
      </c>
      <c r="C172" s="14" t="s">
        <v>340</v>
      </c>
      <c r="D172" s="14" t="s">
        <v>340</v>
      </c>
      <c r="E172" s="15" t="s">
        <v>340</v>
      </c>
    </row>
    <row r="173" spans="1:5" ht="18" hidden="1" customHeight="1">
      <c r="A173" s="25" t="s">
        <v>451</v>
      </c>
      <c r="B173" s="17" t="s">
        <v>340</v>
      </c>
      <c r="C173" s="17" t="s">
        <v>340</v>
      </c>
      <c r="D173" s="17" t="s">
        <v>340</v>
      </c>
      <c r="E173" s="18" t="s">
        <v>340</v>
      </c>
    </row>
    <row r="174" spans="1:5" ht="18" hidden="1" customHeight="1">
      <c r="A174" s="24" t="s">
        <v>452</v>
      </c>
      <c r="B174" s="14" t="s">
        <v>340</v>
      </c>
      <c r="C174" s="14" t="s">
        <v>340</v>
      </c>
      <c r="D174" s="14" t="s">
        <v>340</v>
      </c>
      <c r="E174" s="15" t="s">
        <v>340</v>
      </c>
    </row>
    <row r="175" spans="1:5" ht="18" hidden="1" customHeight="1">
      <c r="A175" s="25" t="s">
        <v>453</v>
      </c>
      <c r="B175" s="17" t="s">
        <v>340</v>
      </c>
      <c r="C175" s="17" t="s">
        <v>340</v>
      </c>
      <c r="D175" s="17" t="s">
        <v>340</v>
      </c>
      <c r="E175" s="18" t="s">
        <v>340</v>
      </c>
    </row>
    <row r="176" spans="1:5" ht="18" hidden="1" customHeight="1">
      <c r="A176" s="24" t="s">
        <v>454</v>
      </c>
      <c r="B176" s="14" t="s">
        <v>340</v>
      </c>
      <c r="C176" s="14" t="s">
        <v>340</v>
      </c>
      <c r="D176" s="14" t="s">
        <v>340</v>
      </c>
      <c r="E176" s="15" t="s">
        <v>340</v>
      </c>
    </row>
    <row r="177" spans="1:5" ht="18" hidden="1" customHeight="1">
      <c r="A177" s="25" t="s">
        <v>455</v>
      </c>
      <c r="B177" s="17" t="s">
        <v>340</v>
      </c>
      <c r="C177" s="17" t="s">
        <v>340</v>
      </c>
      <c r="D177" s="17" t="s">
        <v>340</v>
      </c>
      <c r="E177" s="18" t="s">
        <v>340</v>
      </c>
    </row>
    <row r="178" spans="1:5" ht="18" hidden="1" customHeight="1">
      <c r="A178" s="24" t="s">
        <v>456</v>
      </c>
      <c r="B178" s="14" t="s">
        <v>340</v>
      </c>
      <c r="C178" s="14" t="s">
        <v>340</v>
      </c>
      <c r="D178" s="14" t="s">
        <v>340</v>
      </c>
      <c r="E178" s="15" t="s">
        <v>340</v>
      </c>
    </row>
    <row r="179" spans="1:5" ht="18" hidden="1" customHeight="1">
      <c r="A179" s="25" t="s">
        <v>457</v>
      </c>
      <c r="B179" s="17" t="s">
        <v>340</v>
      </c>
      <c r="C179" s="17" t="s">
        <v>340</v>
      </c>
      <c r="D179" s="17" t="s">
        <v>340</v>
      </c>
      <c r="E179" s="18" t="s">
        <v>340</v>
      </c>
    </row>
    <row r="180" spans="1:5" ht="18" hidden="1" customHeight="1">
      <c r="A180" s="24" t="s">
        <v>458</v>
      </c>
      <c r="B180" s="14" t="s">
        <v>340</v>
      </c>
      <c r="C180" s="14" t="s">
        <v>340</v>
      </c>
      <c r="D180" s="14" t="s">
        <v>340</v>
      </c>
      <c r="E180" s="15" t="s">
        <v>340</v>
      </c>
    </row>
    <row r="181" spans="1:5" ht="18" hidden="1" customHeight="1">
      <c r="A181" s="25" t="s">
        <v>459</v>
      </c>
      <c r="B181" s="17" t="s">
        <v>340</v>
      </c>
      <c r="C181" s="17" t="s">
        <v>340</v>
      </c>
      <c r="D181" s="17" t="s">
        <v>340</v>
      </c>
      <c r="E181" s="18" t="s">
        <v>340</v>
      </c>
    </row>
    <row r="182" spans="1:5" ht="18.75" hidden="1" customHeight="1">
      <c r="A182" s="26" t="s">
        <v>182</v>
      </c>
      <c r="B182" s="27" t="s">
        <v>182</v>
      </c>
      <c r="C182" s="27" t="s">
        <v>182</v>
      </c>
      <c r="D182" s="27" t="s">
        <v>182</v>
      </c>
      <c r="E182" s="28" t="s">
        <v>182</v>
      </c>
    </row>
    <row r="183" spans="1:5" ht="18" hidden="1" customHeight="1">
      <c r="A183" s="24" t="s">
        <v>460</v>
      </c>
      <c r="B183" s="14" t="s">
        <v>340</v>
      </c>
      <c r="C183" s="14" t="s">
        <v>340</v>
      </c>
      <c r="D183" s="14" t="s">
        <v>340</v>
      </c>
      <c r="E183" s="15" t="s">
        <v>340</v>
      </c>
    </row>
    <row r="184" spans="1:5" ht="18" hidden="1" customHeight="1">
      <c r="A184" s="25" t="s">
        <v>461</v>
      </c>
      <c r="B184" s="17" t="s">
        <v>340</v>
      </c>
      <c r="C184" s="17" t="s">
        <v>340</v>
      </c>
      <c r="D184" s="17" t="s">
        <v>340</v>
      </c>
      <c r="E184" s="18" t="s">
        <v>340</v>
      </c>
    </row>
    <row r="185" spans="1:5" ht="18" hidden="1" customHeight="1">
      <c r="A185" s="24" t="s">
        <v>462</v>
      </c>
      <c r="B185" s="14" t="s">
        <v>340</v>
      </c>
      <c r="C185" s="14" t="s">
        <v>340</v>
      </c>
      <c r="D185" s="14" t="s">
        <v>340</v>
      </c>
      <c r="E185" s="15" t="s">
        <v>340</v>
      </c>
    </row>
    <row r="186" spans="1:5" ht="18" hidden="1" customHeight="1">
      <c r="A186" s="25" t="s">
        <v>463</v>
      </c>
      <c r="B186" s="17" t="s">
        <v>340</v>
      </c>
      <c r="C186" s="17" t="s">
        <v>340</v>
      </c>
      <c r="D186" s="17" t="s">
        <v>340</v>
      </c>
      <c r="E186" s="18" t="s">
        <v>340</v>
      </c>
    </row>
    <row r="187" spans="1:5" ht="18" hidden="1" customHeight="1">
      <c r="A187" s="24" t="s">
        <v>464</v>
      </c>
      <c r="B187" s="14" t="s">
        <v>340</v>
      </c>
      <c r="C187" s="14" t="s">
        <v>340</v>
      </c>
      <c r="D187" s="14" t="s">
        <v>340</v>
      </c>
      <c r="E187" s="15" t="s">
        <v>340</v>
      </c>
    </row>
    <row r="188" spans="1:5" ht="18" hidden="1" customHeight="1">
      <c r="A188" s="25" t="s">
        <v>465</v>
      </c>
      <c r="B188" s="17" t="s">
        <v>340</v>
      </c>
      <c r="C188" s="17" t="s">
        <v>340</v>
      </c>
      <c r="D188" s="17" t="s">
        <v>340</v>
      </c>
      <c r="E188" s="18" t="s">
        <v>340</v>
      </c>
    </row>
    <row r="189" spans="1:5" ht="18" hidden="1" customHeight="1">
      <c r="A189" s="24" t="s">
        <v>466</v>
      </c>
      <c r="B189" s="14" t="s">
        <v>340</v>
      </c>
      <c r="C189" s="14" t="s">
        <v>340</v>
      </c>
      <c r="D189" s="14" t="s">
        <v>340</v>
      </c>
      <c r="E189" s="15" t="s">
        <v>340</v>
      </c>
    </row>
    <row r="190" spans="1:5" ht="18" hidden="1" customHeight="1">
      <c r="A190" s="25" t="s">
        <v>467</v>
      </c>
      <c r="B190" s="17" t="s">
        <v>340</v>
      </c>
      <c r="C190" s="17" t="s">
        <v>340</v>
      </c>
      <c r="D190" s="17" t="s">
        <v>340</v>
      </c>
      <c r="E190" s="18" t="s">
        <v>340</v>
      </c>
    </row>
    <row r="191" spans="1:5" ht="18" hidden="1" customHeight="1">
      <c r="A191" s="24" t="s">
        <v>468</v>
      </c>
      <c r="B191" s="14" t="s">
        <v>340</v>
      </c>
      <c r="C191" s="14" t="s">
        <v>340</v>
      </c>
      <c r="D191" s="14" t="s">
        <v>340</v>
      </c>
      <c r="E191" s="15" t="s">
        <v>340</v>
      </c>
    </row>
    <row r="192" spans="1:5" ht="18" hidden="1" customHeight="1">
      <c r="A192" s="25" t="s">
        <v>469</v>
      </c>
      <c r="B192" s="17" t="s">
        <v>340</v>
      </c>
      <c r="C192" s="17" t="s">
        <v>340</v>
      </c>
      <c r="D192" s="17" t="s">
        <v>340</v>
      </c>
      <c r="E192" s="18" t="s">
        <v>340</v>
      </c>
    </row>
    <row r="193" spans="1:5" ht="18" hidden="1" customHeight="1">
      <c r="A193" s="24" t="s">
        <v>470</v>
      </c>
      <c r="B193" s="14" t="s">
        <v>340</v>
      </c>
      <c r="C193" s="14" t="s">
        <v>340</v>
      </c>
      <c r="D193" s="14" t="s">
        <v>340</v>
      </c>
      <c r="E193" s="15" t="s">
        <v>340</v>
      </c>
    </row>
    <row r="194" spans="1:5" ht="18" hidden="1" customHeight="1">
      <c r="A194" s="25" t="s">
        <v>471</v>
      </c>
      <c r="B194" s="17" t="s">
        <v>340</v>
      </c>
      <c r="C194" s="17" t="s">
        <v>340</v>
      </c>
      <c r="D194" s="17" t="s">
        <v>340</v>
      </c>
      <c r="E194" s="18" t="s">
        <v>340</v>
      </c>
    </row>
    <row r="195" spans="1:5" ht="18.75" hidden="1" customHeight="1">
      <c r="A195" s="26" t="s">
        <v>182</v>
      </c>
      <c r="B195" s="27" t="s">
        <v>182</v>
      </c>
      <c r="C195" s="27" t="s">
        <v>182</v>
      </c>
      <c r="D195" s="27" t="s">
        <v>182</v>
      </c>
      <c r="E195" s="28" t="s">
        <v>182</v>
      </c>
    </row>
    <row r="196" spans="1:5" ht="18" hidden="1" customHeight="1">
      <c r="A196" s="24" t="s">
        <v>472</v>
      </c>
      <c r="B196" s="14" t="s">
        <v>340</v>
      </c>
      <c r="C196" s="14" t="s">
        <v>340</v>
      </c>
      <c r="D196" s="14" t="s">
        <v>340</v>
      </c>
      <c r="E196" s="15" t="s">
        <v>340</v>
      </c>
    </row>
    <row r="197" spans="1:5" ht="18" hidden="1" customHeight="1">
      <c r="A197" s="25" t="s">
        <v>473</v>
      </c>
      <c r="B197" s="17" t="s">
        <v>340</v>
      </c>
      <c r="C197" s="17" t="s">
        <v>340</v>
      </c>
      <c r="D197" s="17" t="s">
        <v>340</v>
      </c>
      <c r="E197" s="18" t="s">
        <v>340</v>
      </c>
    </row>
    <row r="198" spans="1:5" ht="18" hidden="1" customHeight="1">
      <c r="A198" s="24" t="s">
        <v>474</v>
      </c>
      <c r="B198" s="14" t="s">
        <v>340</v>
      </c>
      <c r="C198" s="14" t="s">
        <v>340</v>
      </c>
      <c r="D198" s="14" t="s">
        <v>340</v>
      </c>
      <c r="E198" s="15" t="s">
        <v>340</v>
      </c>
    </row>
    <row r="199" spans="1:5" ht="18" hidden="1" customHeight="1">
      <c r="A199" s="25" t="s">
        <v>475</v>
      </c>
      <c r="B199" s="17" t="s">
        <v>340</v>
      </c>
      <c r="C199" s="17" t="s">
        <v>340</v>
      </c>
      <c r="D199" s="17" t="s">
        <v>340</v>
      </c>
      <c r="E199" s="18" t="s">
        <v>340</v>
      </c>
    </row>
    <row r="200" spans="1:5" ht="18" hidden="1" customHeight="1">
      <c r="A200" s="24" t="s">
        <v>476</v>
      </c>
      <c r="B200" s="14" t="s">
        <v>340</v>
      </c>
      <c r="C200" s="14" t="s">
        <v>340</v>
      </c>
      <c r="D200" s="14" t="s">
        <v>340</v>
      </c>
      <c r="E200" s="15" t="s">
        <v>340</v>
      </c>
    </row>
    <row r="201" spans="1:5" ht="18" hidden="1" customHeight="1">
      <c r="A201" s="25" t="s">
        <v>477</v>
      </c>
      <c r="B201" s="20">
        <v>14.1</v>
      </c>
      <c r="C201" s="20">
        <v>903</v>
      </c>
      <c r="D201" s="20">
        <v>397</v>
      </c>
      <c r="E201" s="33">
        <v>397</v>
      </c>
    </row>
    <row r="202" spans="1:5" ht="18" hidden="1" customHeight="1">
      <c r="A202" s="24" t="s">
        <v>478</v>
      </c>
      <c r="B202" s="19">
        <v>14.1</v>
      </c>
      <c r="C202" s="19">
        <v>897.8</v>
      </c>
      <c r="D202" s="19">
        <v>399.9</v>
      </c>
      <c r="E202" s="34">
        <v>399.9</v>
      </c>
    </row>
    <row r="203" spans="1:5" ht="18" hidden="1" customHeight="1">
      <c r="A203" s="25" t="s">
        <v>479</v>
      </c>
      <c r="B203" s="20">
        <v>14.1</v>
      </c>
      <c r="C203" s="20">
        <v>898.9</v>
      </c>
      <c r="D203" s="20">
        <v>402.6</v>
      </c>
      <c r="E203" s="33">
        <v>402.6</v>
      </c>
    </row>
    <row r="204" spans="1:5" ht="18" hidden="1" customHeight="1">
      <c r="A204" s="24" t="s">
        <v>480</v>
      </c>
      <c r="B204" s="19">
        <v>14.1</v>
      </c>
      <c r="C204" s="19">
        <v>901.5</v>
      </c>
      <c r="D204" s="19">
        <v>405.4</v>
      </c>
      <c r="E204" s="34">
        <v>405.4</v>
      </c>
    </row>
    <row r="205" spans="1:5" ht="18" hidden="1" customHeight="1">
      <c r="A205" s="25" t="s">
        <v>481</v>
      </c>
      <c r="B205" s="20">
        <v>14.1</v>
      </c>
      <c r="C205" s="20">
        <v>904.3</v>
      </c>
      <c r="D205" s="20">
        <v>408.2</v>
      </c>
      <c r="E205" s="33">
        <v>408.2</v>
      </c>
    </row>
    <row r="206" spans="1:5" ht="18" hidden="1" customHeight="1">
      <c r="A206" s="24" t="s">
        <v>482</v>
      </c>
      <c r="B206" s="19">
        <v>20.100000000000001</v>
      </c>
      <c r="C206" s="19">
        <v>903.9</v>
      </c>
      <c r="D206" s="19">
        <v>410.9</v>
      </c>
      <c r="E206" s="34">
        <v>410.9</v>
      </c>
    </row>
    <row r="207" spans="1:5" ht="18" hidden="1" customHeight="1">
      <c r="A207" s="25" t="s">
        <v>483</v>
      </c>
      <c r="B207" s="20">
        <v>22.1</v>
      </c>
      <c r="C207" s="20">
        <v>904.7</v>
      </c>
      <c r="D207" s="20">
        <v>413.7</v>
      </c>
      <c r="E207" s="33">
        <v>413.7</v>
      </c>
    </row>
    <row r="208" spans="1:5" ht="18.75" hidden="1" customHeight="1">
      <c r="A208" s="26" t="s">
        <v>182</v>
      </c>
      <c r="B208" s="27" t="s">
        <v>182</v>
      </c>
      <c r="C208" s="27" t="s">
        <v>182</v>
      </c>
      <c r="D208" s="27" t="s">
        <v>182</v>
      </c>
      <c r="E208" s="28" t="s">
        <v>182</v>
      </c>
    </row>
    <row r="209" spans="1:5" ht="18" hidden="1" customHeight="1">
      <c r="A209" s="24" t="s">
        <v>484</v>
      </c>
      <c r="B209" s="19">
        <v>21.1</v>
      </c>
      <c r="C209" s="19">
        <v>907.5</v>
      </c>
      <c r="D209" s="19">
        <v>416.6</v>
      </c>
      <c r="E209" s="34">
        <v>416.6</v>
      </c>
    </row>
    <row r="210" spans="1:5" ht="18" hidden="1" customHeight="1">
      <c r="A210" s="25" t="s">
        <v>485</v>
      </c>
      <c r="B210" s="20">
        <v>18.899999999999999</v>
      </c>
      <c r="C210" s="20">
        <v>912.8</v>
      </c>
      <c r="D210" s="20">
        <v>419.4</v>
      </c>
      <c r="E210" s="33">
        <v>419.4</v>
      </c>
    </row>
    <row r="211" spans="1:5" ht="18" hidden="1" customHeight="1">
      <c r="A211" s="24" t="s">
        <v>486</v>
      </c>
      <c r="B211" s="19">
        <v>17.2</v>
      </c>
      <c r="C211" s="19">
        <v>916.4</v>
      </c>
      <c r="D211" s="19">
        <v>422.3</v>
      </c>
      <c r="E211" s="34">
        <v>422.3</v>
      </c>
    </row>
    <row r="212" spans="1:5" ht="18" hidden="1" customHeight="1">
      <c r="A212" s="25" t="s">
        <v>487</v>
      </c>
      <c r="B212" s="20">
        <v>5</v>
      </c>
      <c r="C212" s="17" t="s">
        <v>340</v>
      </c>
      <c r="D212" s="20">
        <v>425.1</v>
      </c>
      <c r="E212" s="33">
        <v>425.1</v>
      </c>
    </row>
    <row r="213" spans="1:5" ht="18" hidden="1" customHeight="1">
      <c r="A213" s="24" t="s">
        <v>488</v>
      </c>
      <c r="B213" s="19">
        <v>15.8</v>
      </c>
      <c r="C213" s="19">
        <v>917.4</v>
      </c>
      <c r="D213" s="19">
        <v>428</v>
      </c>
      <c r="E213" s="34">
        <v>428</v>
      </c>
    </row>
    <row r="214" spans="1:5" ht="18" hidden="1" customHeight="1">
      <c r="A214" s="25" t="s">
        <v>489</v>
      </c>
      <c r="B214" s="20">
        <v>17.8</v>
      </c>
      <c r="C214" s="20">
        <v>911.5</v>
      </c>
      <c r="D214" s="20">
        <v>431</v>
      </c>
      <c r="E214" s="33">
        <v>431</v>
      </c>
    </row>
    <row r="215" spans="1:5" ht="18" hidden="1" customHeight="1">
      <c r="A215" s="24" t="s">
        <v>490</v>
      </c>
      <c r="B215" s="19">
        <v>17.8</v>
      </c>
      <c r="C215" s="19">
        <v>915.4</v>
      </c>
      <c r="D215" s="19">
        <v>433.9</v>
      </c>
      <c r="E215" s="34">
        <v>433.9</v>
      </c>
    </row>
    <row r="216" spans="1:5" ht="18" hidden="1" customHeight="1">
      <c r="A216" s="25" t="s">
        <v>491</v>
      </c>
      <c r="B216" s="20">
        <v>17.8</v>
      </c>
      <c r="C216" s="20">
        <v>913.8</v>
      </c>
      <c r="D216" s="20">
        <v>436.9</v>
      </c>
      <c r="E216" s="33">
        <v>436.9</v>
      </c>
    </row>
    <row r="217" spans="1:5" ht="18" hidden="1" customHeight="1">
      <c r="A217" s="24" t="s">
        <v>492</v>
      </c>
      <c r="B217" s="19">
        <v>17.7</v>
      </c>
      <c r="C217" s="19">
        <v>913.8</v>
      </c>
      <c r="D217" s="14" t="s">
        <v>340</v>
      </c>
      <c r="E217" s="15" t="s">
        <v>340</v>
      </c>
    </row>
    <row r="218" spans="1:5" ht="18" hidden="1" customHeight="1">
      <c r="A218" s="25" t="s">
        <v>493</v>
      </c>
      <c r="B218" s="20">
        <v>24.9</v>
      </c>
      <c r="C218" s="20">
        <v>913.8</v>
      </c>
      <c r="D218" s="17" t="s">
        <v>340</v>
      </c>
      <c r="E218" s="18" t="s">
        <v>340</v>
      </c>
    </row>
    <row r="219" spans="1:5" ht="18" hidden="1" customHeight="1">
      <c r="A219" s="24" t="s">
        <v>494</v>
      </c>
      <c r="B219" s="19">
        <v>30.6</v>
      </c>
      <c r="C219" s="19">
        <v>913.8</v>
      </c>
      <c r="D219" s="14" t="s">
        <v>340</v>
      </c>
      <c r="E219" s="15" t="s">
        <v>340</v>
      </c>
    </row>
    <row r="220" spans="1:5" ht="18" hidden="1" customHeight="1">
      <c r="A220" s="25" t="s">
        <v>495</v>
      </c>
      <c r="B220" s="20">
        <v>25.6</v>
      </c>
      <c r="C220" s="20">
        <v>938.9</v>
      </c>
      <c r="D220" s="17" t="s">
        <v>340</v>
      </c>
      <c r="E220" s="18" t="s">
        <v>340</v>
      </c>
    </row>
    <row r="221" spans="1:5" ht="18.75" hidden="1" customHeight="1">
      <c r="A221" s="26" t="s">
        <v>182</v>
      </c>
      <c r="B221" s="27" t="s">
        <v>182</v>
      </c>
      <c r="C221" s="27" t="s">
        <v>182</v>
      </c>
      <c r="D221" s="27" t="s">
        <v>182</v>
      </c>
      <c r="E221" s="28" t="s">
        <v>182</v>
      </c>
    </row>
    <row r="222" spans="1:5" ht="18" hidden="1" customHeight="1">
      <c r="A222" s="24" t="s">
        <v>496</v>
      </c>
      <c r="B222" s="19">
        <v>37.4</v>
      </c>
      <c r="C222" s="19">
        <v>908.2</v>
      </c>
      <c r="D222" s="14" t="s">
        <v>340</v>
      </c>
      <c r="E222" s="15" t="s">
        <v>340</v>
      </c>
    </row>
    <row r="223" spans="1:5" ht="18" hidden="1" customHeight="1">
      <c r="A223" s="25" t="s">
        <v>497</v>
      </c>
      <c r="B223" s="20">
        <v>37.4</v>
      </c>
      <c r="C223" s="20">
        <v>909.2</v>
      </c>
      <c r="D223" s="17" t="s">
        <v>340</v>
      </c>
      <c r="E223" s="18" t="s">
        <v>340</v>
      </c>
    </row>
    <row r="224" spans="1:5" ht="18" hidden="1" customHeight="1">
      <c r="A224" s="24" t="s">
        <v>498</v>
      </c>
      <c r="B224" s="19">
        <v>31.4</v>
      </c>
      <c r="C224" s="19">
        <v>916.9</v>
      </c>
      <c r="D224" s="14" t="s">
        <v>340</v>
      </c>
      <c r="E224" s="15" t="s">
        <v>340</v>
      </c>
    </row>
    <row r="225" spans="1:5" ht="18" hidden="1" customHeight="1">
      <c r="A225" s="25" t="s">
        <v>499</v>
      </c>
      <c r="B225" s="20">
        <v>30.7</v>
      </c>
      <c r="C225" s="20">
        <v>906</v>
      </c>
      <c r="D225" s="17" t="s">
        <v>340</v>
      </c>
      <c r="E225" s="18" t="s">
        <v>340</v>
      </c>
    </row>
    <row r="226" spans="1:5" ht="18" hidden="1" customHeight="1">
      <c r="A226" s="24" t="s">
        <v>500</v>
      </c>
      <c r="B226" s="19">
        <v>30.7</v>
      </c>
      <c r="C226" s="19">
        <v>906</v>
      </c>
      <c r="D226" s="14" t="s">
        <v>340</v>
      </c>
      <c r="E226" s="15" t="s">
        <v>340</v>
      </c>
    </row>
    <row r="227" spans="1:5" ht="18" hidden="1" customHeight="1">
      <c r="A227" s="25" t="s">
        <v>501</v>
      </c>
      <c r="B227" s="20">
        <v>29.2</v>
      </c>
      <c r="C227" s="20">
        <v>904</v>
      </c>
      <c r="D227" s="17" t="s">
        <v>340</v>
      </c>
      <c r="E227" s="18" t="s">
        <v>340</v>
      </c>
    </row>
    <row r="228" spans="1:5" ht="18" hidden="1" customHeight="1">
      <c r="A228" s="24" t="s">
        <v>502</v>
      </c>
      <c r="B228" s="19">
        <v>29.2</v>
      </c>
      <c r="C228" s="19">
        <v>903.5</v>
      </c>
      <c r="D228" s="14" t="s">
        <v>340</v>
      </c>
      <c r="E228" s="15" t="s">
        <v>340</v>
      </c>
    </row>
    <row r="229" spans="1:5" ht="18" hidden="1" customHeight="1">
      <c r="A229" s="25" t="s">
        <v>503</v>
      </c>
      <c r="B229" s="20">
        <v>39.700000000000003</v>
      </c>
      <c r="C229" s="20">
        <v>887.6</v>
      </c>
      <c r="D229" s="17" t="s">
        <v>340</v>
      </c>
      <c r="E229" s="18" t="s">
        <v>340</v>
      </c>
    </row>
    <row r="230" spans="1:5" ht="18" hidden="1" customHeight="1">
      <c r="A230" s="24" t="s">
        <v>504</v>
      </c>
      <c r="B230" s="19">
        <v>60.7</v>
      </c>
      <c r="C230" s="19">
        <v>887.1</v>
      </c>
      <c r="D230" s="14" t="s">
        <v>340</v>
      </c>
      <c r="E230" s="15" t="s">
        <v>340</v>
      </c>
    </row>
    <row r="231" spans="1:5" ht="18" hidden="1" customHeight="1">
      <c r="A231" s="25" t="s">
        <v>505</v>
      </c>
      <c r="B231" s="20">
        <v>61.8</v>
      </c>
      <c r="C231" s="20">
        <v>886.7</v>
      </c>
      <c r="D231" s="17" t="s">
        <v>340</v>
      </c>
      <c r="E231" s="18" t="s">
        <v>340</v>
      </c>
    </row>
    <row r="232" spans="1:5" ht="18" hidden="1" customHeight="1">
      <c r="A232" s="24" t="s">
        <v>506</v>
      </c>
      <c r="B232" s="19">
        <v>59.6</v>
      </c>
      <c r="C232" s="19">
        <v>886.2</v>
      </c>
      <c r="D232" s="14" t="s">
        <v>340</v>
      </c>
      <c r="E232" s="15" t="s">
        <v>340</v>
      </c>
    </row>
    <row r="233" spans="1:5" ht="18" hidden="1" customHeight="1">
      <c r="A233" s="25" t="s">
        <v>507</v>
      </c>
      <c r="B233" s="20">
        <v>57.1</v>
      </c>
      <c r="C233" s="20">
        <v>885.8</v>
      </c>
      <c r="D233" s="17" t="s">
        <v>340</v>
      </c>
      <c r="E233" s="18" t="s">
        <v>340</v>
      </c>
    </row>
    <row r="234" spans="1:5" ht="18.75" hidden="1" customHeight="1">
      <c r="A234" s="26" t="s">
        <v>182</v>
      </c>
      <c r="B234" s="27" t="s">
        <v>182</v>
      </c>
      <c r="C234" s="27" t="s">
        <v>182</v>
      </c>
      <c r="D234" s="27" t="s">
        <v>182</v>
      </c>
      <c r="E234" s="28" t="s">
        <v>182</v>
      </c>
    </row>
    <row r="235" spans="1:5" ht="18" hidden="1" customHeight="1">
      <c r="A235" s="24" t="s">
        <v>508</v>
      </c>
      <c r="B235" s="19">
        <v>43.3</v>
      </c>
      <c r="C235" s="19">
        <v>898.7</v>
      </c>
      <c r="D235" s="14" t="s">
        <v>340</v>
      </c>
      <c r="E235" s="15" t="s">
        <v>340</v>
      </c>
    </row>
    <row r="236" spans="1:5" ht="18" hidden="1" customHeight="1">
      <c r="A236" s="25" t="s">
        <v>509</v>
      </c>
      <c r="B236" s="20">
        <v>35.700000000000003</v>
      </c>
      <c r="C236" s="20">
        <v>911.2</v>
      </c>
      <c r="D236" s="17" t="s">
        <v>340</v>
      </c>
      <c r="E236" s="18" t="s">
        <v>340</v>
      </c>
    </row>
    <row r="237" spans="1:5" ht="18" hidden="1" customHeight="1">
      <c r="A237" s="24" t="s">
        <v>510</v>
      </c>
      <c r="B237" s="19">
        <v>31.1</v>
      </c>
      <c r="C237" s="19">
        <v>920.8</v>
      </c>
      <c r="D237" s="14" t="s">
        <v>340</v>
      </c>
      <c r="E237" s="15" t="s">
        <v>340</v>
      </c>
    </row>
    <row r="238" spans="1:5" ht="18" hidden="1" customHeight="1">
      <c r="A238" s="25" t="s">
        <v>511</v>
      </c>
      <c r="B238" s="20">
        <v>31.1</v>
      </c>
      <c r="C238" s="20">
        <v>920.3</v>
      </c>
      <c r="D238" s="17" t="s">
        <v>340</v>
      </c>
      <c r="E238" s="18" t="s">
        <v>340</v>
      </c>
    </row>
    <row r="239" spans="1:5" ht="18" hidden="1" customHeight="1">
      <c r="A239" s="24" t="s">
        <v>512</v>
      </c>
      <c r="B239" s="19">
        <v>31.1</v>
      </c>
      <c r="C239" s="19">
        <v>915.1</v>
      </c>
      <c r="D239" s="14" t="s">
        <v>340</v>
      </c>
      <c r="E239" s="15" t="s">
        <v>340</v>
      </c>
    </row>
    <row r="240" spans="1:5" ht="18" hidden="1" customHeight="1">
      <c r="A240" s="25" t="s">
        <v>513</v>
      </c>
      <c r="B240" s="20">
        <v>30</v>
      </c>
      <c r="C240" s="20">
        <v>914.6</v>
      </c>
      <c r="D240" s="17" t="s">
        <v>340</v>
      </c>
      <c r="E240" s="18" t="s">
        <v>340</v>
      </c>
    </row>
    <row r="241" spans="1:5" ht="18" hidden="1" customHeight="1">
      <c r="A241" s="24" t="s">
        <v>514</v>
      </c>
      <c r="B241" s="19">
        <v>41.5</v>
      </c>
      <c r="C241" s="19">
        <v>922</v>
      </c>
      <c r="D241" s="14" t="s">
        <v>340</v>
      </c>
      <c r="E241" s="15" t="s">
        <v>340</v>
      </c>
    </row>
    <row r="242" spans="1:5" ht="18" hidden="1" customHeight="1">
      <c r="A242" s="25" t="s">
        <v>515</v>
      </c>
      <c r="B242" s="20">
        <v>20.9</v>
      </c>
      <c r="C242" s="20">
        <v>915.9</v>
      </c>
      <c r="D242" s="17" t="s">
        <v>340</v>
      </c>
      <c r="E242" s="18" t="s">
        <v>340</v>
      </c>
    </row>
    <row r="243" spans="1:5" ht="18" hidden="1" customHeight="1">
      <c r="A243" s="24" t="s">
        <v>516</v>
      </c>
      <c r="B243" s="19">
        <v>56.6</v>
      </c>
      <c r="C243" s="19">
        <v>900.6</v>
      </c>
      <c r="D243" s="14" t="s">
        <v>340</v>
      </c>
      <c r="E243" s="15" t="s">
        <v>340</v>
      </c>
    </row>
    <row r="244" spans="1:5" ht="18" hidden="1" customHeight="1">
      <c r="A244" s="25" t="s">
        <v>517</v>
      </c>
      <c r="B244" s="20">
        <v>57.1</v>
      </c>
      <c r="C244" s="20">
        <v>900.1</v>
      </c>
      <c r="D244" s="17" t="s">
        <v>340</v>
      </c>
      <c r="E244" s="18" t="s">
        <v>340</v>
      </c>
    </row>
    <row r="245" spans="1:5" ht="18" hidden="1" customHeight="1">
      <c r="A245" s="24" t="s">
        <v>518</v>
      </c>
      <c r="B245" s="19">
        <v>57.1</v>
      </c>
      <c r="C245" s="19">
        <v>899.7</v>
      </c>
      <c r="D245" s="14" t="s">
        <v>340</v>
      </c>
      <c r="E245" s="15" t="s">
        <v>340</v>
      </c>
    </row>
    <row r="246" spans="1:5" ht="18" hidden="1" customHeight="1">
      <c r="A246" s="25" t="s">
        <v>519</v>
      </c>
      <c r="B246" s="20">
        <v>57.1</v>
      </c>
      <c r="C246" s="20">
        <v>899.2</v>
      </c>
      <c r="D246" s="17" t="s">
        <v>340</v>
      </c>
      <c r="E246" s="18" t="s">
        <v>340</v>
      </c>
    </row>
    <row r="247" spans="1:5" ht="18.75" hidden="1" customHeight="1">
      <c r="A247" s="26" t="s">
        <v>182</v>
      </c>
      <c r="B247" s="27" t="s">
        <v>182</v>
      </c>
      <c r="C247" s="27" t="s">
        <v>182</v>
      </c>
      <c r="D247" s="27" t="s">
        <v>182</v>
      </c>
      <c r="E247" s="28" t="s">
        <v>182</v>
      </c>
    </row>
    <row r="248" spans="1:5" ht="18" hidden="1" customHeight="1">
      <c r="A248" s="24" t="s">
        <v>520</v>
      </c>
      <c r="B248" s="19">
        <v>20.5</v>
      </c>
      <c r="C248" s="19">
        <v>921.8</v>
      </c>
      <c r="D248" s="14" t="s">
        <v>340</v>
      </c>
      <c r="E248" s="15" t="s">
        <v>340</v>
      </c>
    </row>
    <row r="249" spans="1:5" ht="18" hidden="1" customHeight="1">
      <c r="A249" s="25" t="s">
        <v>521</v>
      </c>
      <c r="B249" s="20">
        <v>20.5</v>
      </c>
      <c r="C249" s="20">
        <v>913.7</v>
      </c>
      <c r="D249" s="17" t="s">
        <v>340</v>
      </c>
      <c r="E249" s="18" t="s">
        <v>340</v>
      </c>
    </row>
    <row r="250" spans="1:5" ht="18" hidden="1" customHeight="1">
      <c r="A250" s="24" t="s">
        <v>522</v>
      </c>
      <c r="B250" s="19">
        <v>15.4</v>
      </c>
      <c r="C250" s="19">
        <v>913</v>
      </c>
      <c r="D250" s="14" t="s">
        <v>340</v>
      </c>
      <c r="E250" s="15" t="s">
        <v>340</v>
      </c>
    </row>
    <row r="251" spans="1:5" ht="18" hidden="1" customHeight="1">
      <c r="A251" s="25" t="s">
        <v>523</v>
      </c>
      <c r="B251" s="20">
        <v>26.9</v>
      </c>
      <c r="C251" s="20">
        <v>904</v>
      </c>
      <c r="D251" s="17" t="s">
        <v>340</v>
      </c>
      <c r="E251" s="18" t="s">
        <v>340</v>
      </c>
    </row>
    <row r="252" spans="1:5" ht="18" hidden="1" customHeight="1">
      <c r="A252" s="24" t="s">
        <v>524</v>
      </c>
      <c r="B252" s="19">
        <v>26.9</v>
      </c>
      <c r="C252" s="19">
        <v>903.1</v>
      </c>
      <c r="D252" s="14" t="s">
        <v>340</v>
      </c>
      <c r="E252" s="15" t="s">
        <v>340</v>
      </c>
    </row>
    <row r="253" spans="1:5" ht="18" hidden="1" customHeight="1">
      <c r="A253" s="25" t="s">
        <v>525</v>
      </c>
      <c r="B253" s="20">
        <v>26.3</v>
      </c>
      <c r="C253" s="20">
        <v>902.2</v>
      </c>
      <c r="D253" s="17" t="s">
        <v>340</v>
      </c>
      <c r="E253" s="18" t="s">
        <v>340</v>
      </c>
    </row>
    <row r="254" spans="1:5" ht="18" hidden="1" customHeight="1">
      <c r="A254" s="24" t="s">
        <v>526</v>
      </c>
      <c r="B254" s="19">
        <v>45.3</v>
      </c>
      <c r="C254" s="19">
        <v>891.8</v>
      </c>
      <c r="D254" s="14" t="s">
        <v>340</v>
      </c>
      <c r="E254" s="15" t="s">
        <v>340</v>
      </c>
    </row>
    <row r="255" spans="1:5" ht="18" hidden="1" customHeight="1">
      <c r="A255" s="25" t="s">
        <v>527</v>
      </c>
      <c r="B255" s="20">
        <v>31.3</v>
      </c>
      <c r="C255" s="20">
        <v>887.7</v>
      </c>
      <c r="D255" s="17" t="s">
        <v>340</v>
      </c>
      <c r="E255" s="18" t="s">
        <v>340</v>
      </c>
    </row>
    <row r="256" spans="1:5" ht="18" hidden="1" customHeight="1">
      <c r="A256" s="24" t="s">
        <v>528</v>
      </c>
      <c r="B256" s="19">
        <v>40.299999999999997</v>
      </c>
      <c r="C256" s="19">
        <v>887.9</v>
      </c>
      <c r="D256" s="14" t="s">
        <v>340</v>
      </c>
      <c r="E256" s="15" t="s">
        <v>340</v>
      </c>
    </row>
    <row r="257" spans="1:5" ht="18" hidden="1" customHeight="1">
      <c r="A257" s="25" t="s">
        <v>529</v>
      </c>
      <c r="B257" s="20">
        <v>33.299999999999997</v>
      </c>
      <c r="C257" s="20">
        <v>901</v>
      </c>
      <c r="D257" s="17" t="s">
        <v>340</v>
      </c>
      <c r="E257" s="18" t="s">
        <v>340</v>
      </c>
    </row>
    <row r="258" spans="1:5" ht="18" hidden="1" customHeight="1">
      <c r="A258" s="24" t="s">
        <v>530</v>
      </c>
      <c r="B258" s="19">
        <v>37.200000000000003</v>
      </c>
      <c r="C258" s="19">
        <v>900.1</v>
      </c>
      <c r="D258" s="14" t="s">
        <v>340</v>
      </c>
      <c r="E258" s="15" t="s">
        <v>340</v>
      </c>
    </row>
    <row r="259" spans="1:5" ht="18" hidden="1" customHeight="1">
      <c r="A259" s="25" t="s">
        <v>531</v>
      </c>
      <c r="B259" s="20">
        <v>32.200000000000003</v>
      </c>
      <c r="C259" s="20">
        <v>927.7</v>
      </c>
      <c r="D259" s="17" t="s">
        <v>340</v>
      </c>
      <c r="E259" s="18" t="s">
        <v>340</v>
      </c>
    </row>
    <row r="260" spans="1:5" ht="18.75" hidden="1" customHeight="1">
      <c r="A260" s="26" t="s">
        <v>182</v>
      </c>
      <c r="B260" s="27" t="s">
        <v>182</v>
      </c>
      <c r="C260" s="27" t="s">
        <v>182</v>
      </c>
      <c r="D260" s="27" t="s">
        <v>182</v>
      </c>
      <c r="E260" s="28" t="s">
        <v>182</v>
      </c>
    </row>
    <row r="261" spans="1:5" ht="18" hidden="1" customHeight="1">
      <c r="A261" s="24" t="s">
        <v>532</v>
      </c>
      <c r="B261" s="19">
        <v>52.7</v>
      </c>
      <c r="C261" s="19">
        <v>913.4</v>
      </c>
      <c r="D261" s="14" t="s">
        <v>340</v>
      </c>
      <c r="E261" s="15" t="s">
        <v>340</v>
      </c>
    </row>
    <row r="262" spans="1:5" ht="18" hidden="1" customHeight="1">
      <c r="A262" s="25" t="s">
        <v>533</v>
      </c>
      <c r="B262" s="20">
        <v>56.9</v>
      </c>
      <c r="C262" s="20">
        <v>897.1</v>
      </c>
      <c r="D262" s="17" t="s">
        <v>340</v>
      </c>
      <c r="E262" s="18" t="s">
        <v>340</v>
      </c>
    </row>
    <row r="263" spans="1:5" ht="18" hidden="1" customHeight="1">
      <c r="A263" s="24" t="s">
        <v>534</v>
      </c>
      <c r="B263" s="19">
        <v>55.6</v>
      </c>
      <c r="C263" s="19">
        <v>896.1</v>
      </c>
      <c r="D263" s="14" t="s">
        <v>340</v>
      </c>
      <c r="E263" s="15" t="s">
        <v>340</v>
      </c>
    </row>
    <row r="264" spans="1:5" ht="18" hidden="1" customHeight="1">
      <c r="A264" s="25" t="s">
        <v>535</v>
      </c>
      <c r="B264" s="20">
        <v>65.5</v>
      </c>
      <c r="C264" s="20">
        <v>895.5</v>
      </c>
      <c r="D264" s="17" t="s">
        <v>340</v>
      </c>
      <c r="E264" s="18" t="s">
        <v>340</v>
      </c>
    </row>
    <row r="265" spans="1:5" ht="18" hidden="1" customHeight="1">
      <c r="A265" s="24" t="s">
        <v>536</v>
      </c>
      <c r="B265" s="19">
        <v>49.1</v>
      </c>
      <c r="C265" s="19">
        <v>899.2</v>
      </c>
      <c r="D265" s="14" t="s">
        <v>340</v>
      </c>
      <c r="E265" s="15" t="s">
        <v>340</v>
      </c>
    </row>
    <row r="266" spans="1:5" ht="18" hidden="1" customHeight="1">
      <c r="A266" s="25" t="s">
        <v>537</v>
      </c>
      <c r="B266" s="20">
        <v>67.599999999999994</v>
      </c>
      <c r="C266" s="20">
        <v>909.2</v>
      </c>
      <c r="D266" s="17" t="s">
        <v>340</v>
      </c>
      <c r="E266" s="18" t="s">
        <v>340</v>
      </c>
    </row>
    <row r="267" spans="1:5" ht="18" hidden="1" customHeight="1">
      <c r="A267" s="24" t="s">
        <v>538</v>
      </c>
      <c r="B267" s="19">
        <v>67.95</v>
      </c>
      <c r="C267" s="19">
        <v>908.2</v>
      </c>
      <c r="D267" s="14" t="s">
        <v>340</v>
      </c>
      <c r="E267" s="15" t="s">
        <v>340</v>
      </c>
    </row>
    <row r="268" spans="1:5" ht="18" hidden="1" customHeight="1">
      <c r="A268" s="25" t="s">
        <v>539</v>
      </c>
      <c r="B268" s="20">
        <v>93.8</v>
      </c>
      <c r="C268" s="20">
        <v>907.2</v>
      </c>
      <c r="D268" s="17" t="s">
        <v>340</v>
      </c>
      <c r="E268" s="18" t="s">
        <v>340</v>
      </c>
    </row>
    <row r="269" spans="1:5" ht="18" hidden="1" customHeight="1">
      <c r="A269" s="24" t="s">
        <v>540</v>
      </c>
      <c r="B269" s="19">
        <v>100.3</v>
      </c>
      <c r="C269" s="19">
        <v>924.2</v>
      </c>
      <c r="D269" s="14" t="s">
        <v>340</v>
      </c>
      <c r="E269" s="15" t="s">
        <v>340</v>
      </c>
    </row>
    <row r="270" spans="1:5" ht="18" hidden="1" customHeight="1">
      <c r="A270" s="25" t="s">
        <v>541</v>
      </c>
      <c r="B270" s="20">
        <v>106.5</v>
      </c>
      <c r="C270" s="20">
        <v>953.85</v>
      </c>
      <c r="D270" s="17" t="s">
        <v>340</v>
      </c>
      <c r="E270" s="18" t="s">
        <v>340</v>
      </c>
    </row>
    <row r="271" spans="1:5" ht="18" hidden="1" customHeight="1">
      <c r="A271" s="24" t="s">
        <v>542</v>
      </c>
      <c r="B271" s="19">
        <v>119.2</v>
      </c>
      <c r="C271" s="19">
        <v>953.4</v>
      </c>
      <c r="D271" s="14" t="s">
        <v>340</v>
      </c>
      <c r="E271" s="15" t="s">
        <v>340</v>
      </c>
    </row>
    <row r="272" spans="1:5" ht="18" hidden="1" customHeight="1">
      <c r="A272" s="25" t="s">
        <v>543</v>
      </c>
      <c r="B272" s="20">
        <v>111.65</v>
      </c>
      <c r="C272" s="20">
        <v>951.82</v>
      </c>
      <c r="D272" s="17" t="s">
        <v>340</v>
      </c>
      <c r="E272" s="18" t="s">
        <v>340</v>
      </c>
    </row>
    <row r="273" spans="1:5" ht="18.75" hidden="1" customHeight="1">
      <c r="A273" s="26" t="s">
        <v>182</v>
      </c>
      <c r="B273" s="27" t="s">
        <v>182</v>
      </c>
      <c r="C273" s="27" t="s">
        <v>182</v>
      </c>
      <c r="D273" s="27" t="s">
        <v>182</v>
      </c>
      <c r="E273" s="28" t="s">
        <v>182</v>
      </c>
    </row>
    <row r="274" spans="1:5" ht="18" hidden="1" customHeight="1">
      <c r="A274" s="24" t="s">
        <v>544</v>
      </c>
      <c r="B274" s="19">
        <v>113.6</v>
      </c>
      <c r="C274" s="19">
        <v>950.79</v>
      </c>
      <c r="D274" s="14" t="s">
        <v>340</v>
      </c>
      <c r="E274" s="15" t="s">
        <v>340</v>
      </c>
    </row>
    <row r="275" spans="1:5" ht="18" hidden="1" customHeight="1">
      <c r="A275" s="25" t="s">
        <v>545</v>
      </c>
      <c r="B275" s="20">
        <v>116.35</v>
      </c>
      <c r="C275" s="20">
        <v>972.95</v>
      </c>
      <c r="D275" s="17" t="s">
        <v>340</v>
      </c>
      <c r="E275" s="18" t="s">
        <v>340</v>
      </c>
    </row>
    <row r="276" spans="1:5" ht="18" hidden="1" customHeight="1">
      <c r="A276" s="24" t="s">
        <v>546</v>
      </c>
      <c r="B276" s="19">
        <v>116.4</v>
      </c>
      <c r="C276" s="19">
        <v>971.9</v>
      </c>
      <c r="D276" s="14" t="s">
        <v>340</v>
      </c>
      <c r="E276" s="15" t="s">
        <v>340</v>
      </c>
    </row>
    <row r="277" spans="1:5" ht="18" hidden="1" customHeight="1">
      <c r="A277" s="25" t="s">
        <v>547</v>
      </c>
      <c r="B277" s="20">
        <v>97.8</v>
      </c>
      <c r="C277" s="20">
        <v>991.1</v>
      </c>
      <c r="D277" s="17" t="s">
        <v>340</v>
      </c>
      <c r="E277" s="18" t="s">
        <v>340</v>
      </c>
    </row>
    <row r="278" spans="1:5" ht="18" hidden="1" customHeight="1">
      <c r="A278" s="24" t="s">
        <v>548</v>
      </c>
      <c r="B278" s="19">
        <v>91.8</v>
      </c>
      <c r="C278" s="19">
        <v>1024.8</v>
      </c>
      <c r="D278" s="14" t="s">
        <v>340</v>
      </c>
      <c r="E278" s="15" t="s">
        <v>340</v>
      </c>
    </row>
    <row r="279" spans="1:5" ht="18" hidden="1" customHeight="1">
      <c r="A279" s="25" t="s">
        <v>549</v>
      </c>
      <c r="B279" s="20">
        <v>83</v>
      </c>
      <c r="C279" s="20">
        <v>1023.2</v>
      </c>
      <c r="D279" s="17" t="s">
        <v>340</v>
      </c>
      <c r="E279" s="18" t="s">
        <v>340</v>
      </c>
    </row>
    <row r="280" spans="1:5" ht="18" hidden="1" customHeight="1">
      <c r="A280" s="24" t="s">
        <v>550</v>
      </c>
      <c r="B280" s="19">
        <v>77.900000000000006</v>
      </c>
      <c r="C280" s="19">
        <v>1021.5</v>
      </c>
      <c r="D280" s="14" t="s">
        <v>340</v>
      </c>
      <c r="E280" s="15" t="s">
        <v>340</v>
      </c>
    </row>
    <row r="281" spans="1:5" ht="18" hidden="1" customHeight="1">
      <c r="A281" s="25" t="s">
        <v>551</v>
      </c>
      <c r="B281" s="20">
        <v>66.400000000000006</v>
      </c>
      <c r="C281" s="20">
        <v>1020.5</v>
      </c>
      <c r="D281" s="17" t="s">
        <v>340</v>
      </c>
      <c r="E281" s="18" t="s">
        <v>340</v>
      </c>
    </row>
    <row r="282" spans="1:5" ht="18" hidden="1" customHeight="1">
      <c r="A282" s="24" t="s">
        <v>552</v>
      </c>
      <c r="B282" s="19">
        <v>88.4</v>
      </c>
      <c r="C282" s="19">
        <v>1002.1</v>
      </c>
      <c r="D282" s="14" t="s">
        <v>340</v>
      </c>
      <c r="E282" s="15" t="s">
        <v>340</v>
      </c>
    </row>
    <row r="283" spans="1:5" ht="18" hidden="1" customHeight="1">
      <c r="A283" s="25" t="s">
        <v>553</v>
      </c>
      <c r="B283" s="20">
        <v>84.1</v>
      </c>
      <c r="C283" s="20">
        <v>1006</v>
      </c>
      <c r="D283" s="17" t="s">
        <v>340</v>
      </c>
      <c r="E283" s="18" t="s">
        <v>340</v>
      </c>
    </row>
    <row r="284" spans="1:5" ht="18" hidden="1" customHeight="1">
      <c r="A284" s="24" t="s">
        <v>554</v>
      </c>
      <c r="B284" s="19">
        <v>89.2</v>
      </c>
      <c r="C284" s="19">
        <v>1004.9</v>
      </c>
      <c r="D284" s="14" t="s">
        <v>340</v>
      </c>
      <c r="E284" s="15" t="s">
        <v>340</v>
      </c>
    </row>
    <row r="285" spans="1:5" ht="18" hidden="1" customHeight="1">
      <c r="A285" s="25" t="s">
        <v>555</v>
      </c>
      <c r="B285" s="20">
        <v>86.2</v>
      </c>
      <c r="C285" s="20">
        <v>1003.8</v>
      </c>
      <c r="D285" s="17" t="s">
        <v>340</v>
      </c>
      <c r="E285" s="18" t="s">
        <v>340</v>
      </c>
    </row>
    <row r="286" spans="1:5" ht="18.75" hidden="1" customHeight="1">
      <c r="A286" s="26" t="s">
        <v>182</v>
      </c>
      <c r="B286" s="27" t="s">
        <v>182</v>
      </c>
      <c r="C286" s="27" t="s">
        <v>182</v>
      </c>
      <c r="D286" s="27" t="s">
        <v>182</v>
      </c>
      <c r="E286" s="28" t="s">
        <v>182</v>
      </c>
    </row>
    <row r="287" spans="1:5" ht="18" hidden="1" customHeight="1">
      <c r="A287" s="24" t="s">
        <v>556</v>
      </c>
      <c r="B287" s="19">
        <v>88</v>
      </c>
      <c r="C287" s="19">
        <v>1007.8</v>
      </c>
      <c r="D287" s="14" t="s">
        <v>340</v>
      </c>
      <c r="E287" s="15" t="s">
        <v>340</v>
      </c>
    </row>
    <row r="288" spans="1:5" ht="18" hidden="1" customHeight="1">
      <c r="A288" s="25" t="s">
        <v>557</v>
      </c>
      <c r="B288" s="20">
        <v>101.6</v>
      </c>
      <c r="C288" s="20">
        <v>1006.7</v>
      </c>
      <c r="D288" s="17" t="s">
        <v>340</v>
      </c>
      <c r="E288" s="18" t="s">
        <v>340</v>
      </c>
    </row>
    <row r="289" spans="1:5" ht="18" hidden="1" customHeight="1">
      <c r="A289" s="24" t="s">
        <v>558</v>
      </c>
      <c r="B289" s="19">
        <v>109.1</v>
      </c>
      <c r="C289" s="19">
        <v>1049</v>
      </c>
      <c r="D289" s="14" t="s">
        <v>340</v>
      </c>
      <c r="E289" s="15" t="s">
        <v>340</v>
      </c>
    </row>
    <row r="290" spans="1:5" ht="18" hidden="1" customHeight="1">
      <c r="A290" s="25" t="s">
        <v>559</v>
      </c>
      <c r="B290" s="20">
        <v>110.1</v>
      </c>
      <c r="C290" s="20">
        <v>1047.9000000000001</v>
      </c>
      <c r="D290" s="17" t="s">
        <v>340</v>
      </c>
      <c r="E290" s="18" t="s">
        <v>340</v>
      </c>
    </row>
    <row r="291" spans="1:5" ht="18" hidden="1" customHeight="1">
      <c r="A291" s="24" t="s">
        <v>560</v>
      </c>
      <c r="B291" s="19">
        <v>123.1</v>
      </c>
      <c r="C291" s="19">
        <v>1046.8</v>
      </c>
      <c r="D291" s="14" t="s">
        <v>340</v>
      </c>
      <c r="E291" s="15" t="s">
        <v>340</v>
      </c>
    </row>
    <row r="292" spans="1:5" ht="18" hidden="1" customHeight="1">
      <c r="A292" s="25" t="s">
        <v>561</v>
      </c>
      <c r="B292" s="20">
        <v>128</v>
      </c>
      <c r="C292" s="20">
        <v>1045.5999999999999</v>
      </c>
      <c r="D292" s="17" t="s">
        <v>340</v>
      </c>
      <c r="E292" s="18" t="s">
        <v>340</v>
      </c>
    </row>
    <row r="293" spans="1:5" ht="18" hidden="1" customHeight="1">
      <c r="A293" s="24" t="s">
        <v>562</v>
      </c>
      <c r="B293" s="19">
        <v>118</v>
      </c>
      <c r="C293" s="19">
        <v>1098</v>
      </c>
      <c r="D293" s="14" t="s">
        <v>340</v>
      </c>
      <c r="E293" s="15" t="s">
        <v>340</v>
      </c>
    </row>
    <row r="294" spans="1:5" ht="18" hidden="1" customHeight="1">
      <c r="A294" s="25" t="s">
        <v>563</v>
      </c>
      <c r="B294" s="20">
        <v>112</v>
      </c>
      <c r="C294" s="20">
        <v>1096.8</v>
      </c>
      <c r="D294" s="17" t="s">
        <v>340</v>
      </c>
      <c r="E294" s="18" t="s">
        <v>340</v>
      </c>
    </row>
    <row r="295" spans="1:5" ht="18" hidden="1" customHeight="1">
      <c r="A295" s="24" t="s">
        <v>564</v>
      </c>
      <c r="B295" s="19">
        <v>107</v>
      </c>
      <c r="C295" s="19">
        <v>1118.7</v>
      </c>
      <c r="D295" s="14" t="s">
        <v>340</v>
      </c>
      <c r="E295" s="15" t="s">
        <v>340</v>
      </c>
    </row>
    <row r="296" spans="1:5" ht="18" hidden="1" customHeight="1">
      <c r="A296" s="25" t="s">
        <v>565</v>
      </c>
      <c r="B296" s="20">
        <v>126</v>
      </c>
      <c r="C296" s="20">
        <v>1117.5999999999999</v>
      </c>
      <c r="D296" s="17" t="s">
        <v>340</v>
      </c>
      <c r="E296" s="18" t="s">
        <v>340</v>
      </c>
    </row>
    <row r="297" spans="1:5" ht="18" hidden="1" customHeight="1">
      <c r="A297" s="24" t="s">
        <v>566</v>
      </c>
      <c r="B297" s="19">
        <v>134.5</v>
      </c>
      <c r="C297" s="19">
        <v>1128.4000000000001</v>
      </c>
      <c r="D297" s="14" t="s">
        <v>340</v>
      </c>
      <c r="E297" s="15" t="s">
        <v>340</v>
      </c>
    </row>
    <row r="298" spans="1:5" ht="18" hidden="1" customHeight="1">
      <c r="A298" s="25" t="s">
        <v>567</v>
      </c>
      <c r="B298" s="20">
        <v>144.5</v>
      </c>
      <c r="C298" s="20">
        <v>1143.3</v>
      </c>
      <c r="D298" s="17" t="s">
        <v>340</v>
      </c>
      <c r="E298" s="18" t="s">
        <v>340</v>
      </c>
    </row>
    <row r="299" spans="1:5" ht="18.75" hidden="1" customHeight="1">
      <c r="A299" s="26" t="s">
        <v>182</v>
      </c>
      <c r="B299" s="27" t="s">
        <v>182</v>
      </c>
      <c r="C299" s="27" t="s">
        <v>182</v>
      </c>
      <c r="D299" s="27" t="s">
        <v>182</v>
      </c>
      <c r="E299" s="28" t="s">
        <v>182</v>
      </c>
    </row>
    <row r="300" spans="1:5" ht="18" hidden="1" customHeight="1">
      <c r="A300" s="24" t="s">
        <v>568</v>
      </c>
      <c r="B300" s="19">
        <v>149</v>
      </c>
      <c r="C300" s="19">
        <v>1142.7</v>
      </c>
      <c r="D300" s="14" t="s">
        <v>340</v>
      </c>
      <c r="E300" s="15" t="s">
        <v>340</v>
      </c>
    </row>
    <row r="301" spans="1:5" ht="18" hidden="1" customHeight="1">
      <c r="A301" s="25" t="s">
        <v>569</v>
      </c>
      <c r="B301" s="20">
        <v>155.1</v>
      </c>
      <c r="C301" s="20">
        <v>1142</v>
      </c>
      <c r="D301" s="17" t="s">
        <v>340</v>
      </c>
      <c r="E301" s="18" t="s">
        <v>340</v>
      </c>
    </row>
    <row r="302" spans="1:5" ht="18" hidden="1" customHeight="1">
      <c r="A302" s="24" t="s">
        <v>570</v>
      </c>
      <c r="B302" s="19">
        <v>157.6</v>
      </c>
      <c r="C302" s="19">
        <v>1141.4000000000001</v>
      </c>
      <c r="D302" s="14" t="s">
        <v>340</v>
      </c>
      <c r="E302" s="15" t="s">
        <v>340</v>
      </c>
    </row>
    <row r="303" spans="1:5" ht="18" hidden="1" customHeight="1">
      <c r="A303" s="25" t="s">
        <v>571</v>
      </c>
      <c r="B303" s="20">
        <v>152.19999999999999</v>
      </c>
      <c r="C303" s="20">
        <v>1140.8</v>
      </c>
      <c r="D303" s="17" t="s">
        <v>340</v>
      </c>
      <c r="E303" s="18" t="s">
        <v>340</v>
      </c>
    </row>
    <row r="304" spans="1:5" ht="18" hidden="1" customHeight="1">
      <c r="A304" s="24" t="s">
        <v>572</v>
      </c>
      <c r="B304" s="19">
        <v>146.19999999999999</v>
      </c>
      <c r="C304" s="19">
        <v>1140.2</v>
      </c>
      <c r="D304" s="14" t="s">
        <v>340</v>
      </c>
      <c r="E304" s="15" t="s">
        <v>340</v>
      </c>
    </row>
    <row r="305" spans="1:5" ht="18" hidden="1" customHeight="1">
      <c r="A305" s="25" t="s">
        <v>573</v>
      </c>
      <c r="B305" s="20">
        <v>141.19999999999999</v>
      </c>
      <c r="C305" s="20">
        <v>1143.7</v>
      </c>
      <c r="D305" s="17" t="s">
        <v>340</v>
      </c>
      <c r="E305" s="18" t="s">
        <v>340</v>
      </c>
    </row>
    <row r="306" spans="1:5" ht="18" hidden="1" customHeight="1">
      <c r="A306" s="24" t="s">
        <v>574</v>
      </c>
      <c r="B306" s="19">
        <v>151.19999999999999</v>
      </c>
      <c r="C306" s="19">
        <v>1143.0999999999999</v>
      </c>
      <c r="D306" s="14" t="s">
        <v>340</v>
      </c>
      <c r="E306" s="15" t="s">
        <v>340</v>
      </c>
    </row>
    <row r="307" spans="1:5" ht="18" hidden="1" customHeight="1">
      <c r="A307" s="25" t="s">
        <v>575</v>
      </c>
      <c r="B307" s="20">
        <v>133.9</v>
      </c>
      <c r="C307" s="20">
        <v>1142.4000000000001</v>
      </c>
      <c r="D307" s="17" t="s">
        <v>340</v>
      </c>
      <c r="E307" s="18" t="s">
        <v>340</v>
      </c>
    </row>
    <row r="308" spans="1:5" ht="18" hidden="1" customHeight="1">
      <c r="A308" s="24" t="s">
        <v>576</v>
      </c>
      <c r="B308" s="19">
        <v>145.9</v>
      </c>
      <c r="C308" s="19">
        <v>1141.7</v>
      </c>
      <c r="D308" s="14" t="s">
        <v>340</v>
      </c>
      <c r="E308" s="15" t="s">
        <v>340</v>
      </c>
    </row>
    <row r="309" spans="1:5" ht="18" hidden="1" customHeight="1">
      <c r="A309" s="25" t="s">
        <v>577</v>
      </c>
      <c r="B309" s="20">
        <v>155.5</v>
      </c>
      <c r="C309" s="20">
        <v>1141.0999999999999</v>
      </c>
      <c r="D309" s="17" t="s">
        <v>340</v>
      </c>
      <c r="E309" s="18" t="s">
        <v>340</v>
      </c>
    </row>
    <row r="310" spans="1:5" ht="18" hidden="1" customHeight="1">
      <c r="A310" s="24" t="s">
        <v>578</v>
      </c>
      <c r="B310" s="19">
        <v>187.6</v>
      </c>
      <c r="C310" s="19">
        <v>1140.4000000000001</v>
      </c>
      <c r="D310" s="14" t="s">
        <v>340</v>
      </c>
      <c r="E310" s="15" t="s">
        <v>340</v>
      </c>
    </row>
    <row r="311" spans="1:5" ht="18" hidden="1" customHeight="1">
      <c r="A311" s="25" t="s">
        <v>579</v>
      </c>
      <c r="B311" s="20">
        <v>202.6</v>
      </c>
      <c r="C311" s="20">
        <v>1139.8</v>
      </c>
      <c r="D311" s="17" t="s">
        <v>340</v>
      </c>
      <c r="E311" s="18" t="s">
        <v>340</v>
      </c>
    </row>
    <row r="312" spans="1:5" ht="18.75" hidden="1" customHeight="1">
      <c r="A312" s="26" t="s">
        <v>182</v>
      </c>
      <c r="B312" s="27" t="s">
        <v>182</v>
      </c>
      <c r="C312" s="27" t="s">
        <v>182</v>
      </c>
      <c r="D312" s="27" t="s">
        <v>182</v>
      </c>
      <c r="E312" s="28" t="s">
        <v>182</v>
      </c>
    </row>
    <row r="313" spans="1:5" ht="18" hidden="1" customHeight="1">
      <c r="A313" s="24" t="s">
        <v>580</v>
      </c>
      <c r="B313" s="19">
        <v>183.4</v>
      </c>
      <c r="C313" s="19">
        <v>1149.0999999999999</v>
      </c>
      <c r="D313" s="14" t="s">
        <v>340</v>
      </c>
      <c r="E313" s="15" t="s">
        <v>340</v>
      </c>
    </row>
    <row r="314" spans="1:5" ht="18" hidden="1" customHeight="1">
      <c r="A314" s="25" t="s">
        <v>581</v>
      </c>
      <c r="B314" s="20">
        <v>159</v>
      </c>
      <c r="C314" s="20">
        <v>1155.9000000000001</v>
      </c>
      <c r="D314" s="17" t="s">
        <v>340</v>
      </c>
      <c r="E314" s="18" t="s">
        <v>340</v>
      </c>
    </row>
    <row r="315" spans="1:5" ht="18" hidden="1" customHeight="1">
      <c r="A315" s="24" t="s">
        <v>582</v>
      </c>
      <c r="B315" s="19">
        <v>171.8</v>
      </c>
      <c r="C315" s="19">
        <v>1155.2</v>
      </c>
      <c r="D315" s="14" t="s">
        <v>340</v>
      </c>
      <c r="E315" s="15" t="s">
        <v>340</v>
      </c>
    </row>
    <row r="316" spans="1:5" ht="18" hidden="1" customHeight="1">
      <c r="A316" s="25" t="s">
        <v>583</v>
      </c>
      <c r="B316" s="20">
        <v>180.7</v>
      </c>
      <c r="C316" s="20">
        <v>1154.5999999999999</v>
      </c>
      <c r="D316" s="17" t="s">
        <v>340</v>
      </c>
      <c r="E316" s="18" t="s">
        <v>340</v>
      </c>
    </row>
    <row r="317" spans="1:5" ht="18" hidden="1" customHeight="1">
      <c r="A317" s="24" t="s">
        <v>584</v>
      </c>
      <c r="B317" s="19">
        <v>191</v>
      </c>
      <c r="C317" s="19">
        <v>1153.9000000000001</v>
      </c>
      <c r="D317" s="14" t="s">
        <v>340</v>
      </c>
      <c r="E317" s="15" t="s">
        <v>340</v>
      </c>
    </row>
    <row r="318" spans="1:5" ht="18" hidden="1" customHeight="1">
      <c r="A318" s="25" t="s">
        <v>585</v>
      </c>
      <c r="B318" s="20">
        <v>192.9</v>
      </c>
      <c r="C318" s="20">
        <v>1184.9000000000001</v>
      </c>
      <c r="D318" s="17" t="s">
        <v>340</v>
      </c>
      <c r="E318" s="18" t="s">
        <v>340</v>
      </c>
    </row>
    <row r="319" spans="1:5" ht="18" hidden="1" customHeight="1">
      <c r="A319" s="24" t="s">
        <v>586</v>
      </c>
      <c r="B319" s="19">
        <v>179.8</v>
      </c>
      <c r="C319" s="19">
        <v>1173.0999999999999</v>
      </c>
      <c r="D319" s="14" t="s">
        <v>340</v>
      </c>
      <c r="E319" s="15" t="s">
        <v>340</v>
      </c>
    </row>
    <row r="320" spans="1:5" ht="18" hidden="1" customHeight="1">
      <c r="A320" s="25" t="s">
        <v>587</v>
      </c>
      <c r="B320" s="20">
        <v>197.3</v>
      </c>
      <c r="C320" s="20">
        <v>1172.4000000000001</v>
      </c>
      <c r="D320" s="17" t="s">
        <v>340</v>
      </c>
      <c r="E320" s="18" t="s">
        <v>340</v>
      </c>
    </row>
    <row r="321" spans="1:5" ht="18" hidden="1" customHeight="1">
      <c r="A321" s="24" t="s">
        <v>588</v>
      </c>
      <c r="B321" s="19">
        <v>197.9</v>
      </c>
      <c r="C321" s="19">
        <v>1171.7</v>
      </c>
      <c r="D321" s="14" t="s">
        <v>340</v>
      </c>
      <c r="E321" s="15" t="s">
        <v>340</v>
      </c>
    </row>
    <row r="322" spans="1:5" ht="18" hidden="1" customHeight="1">
      <c r="A322" s="25" t="s">
        <v>589</v>
      </c>
      <c r="B322" s="20">
        <v>212.2</v>
      </c>
      <c r="C322" s="20">
        <v>1171</v>
      </c>
      <c r="D322" s="17" t="s">
        <v>340</v>
      </c>
      <c r="E322" s="18" t="s">
        <v>340</v>
      </c>
    </row>
    <row r="323" spans="1:5" ht="18" hidden="1" customHeight="1">
      <c r="A323" s="24" t="s">
        <v>590</v>
      </c>
      <c r="B323" s="19">
        <v>191.4</v>
      </c>
      <c r="C323" s="19">
        <v>1195.5</v>
      </c>
      <c r="D323" s="14" t="s">
        <v>340</v>
      </c>
      <c r="E323" s="15" t="s">
        <v>340</v>
      </c>
    </row>
    <row r="324" spans="1:5" ht="18" hidden="1" customHeight="1">
      <c r="A324" s="25" t="s">
        <v>591</v>
      </c>
      <c r="B324" s="20">
        <v>201.9</v>
      </c>
      <c r="C324" s="20">
        <v>1196.5</v>
      </c>
      <c r="D324" s="17" t="s">
        <v>340</v>
      </c>
      <c r="E324" s="18" t="s">
        <v>340</v>
      </c>
    </row>
    <row r="325" spans="1:5" ht="18.75" hidden="1" customHeight="1">
      <c r="A325" s="26" t="s">
        <v>182</v>
      </c>
      <c r="B325" s="27" t="s">
        <v>182</v>
      </c>
      <c r="C325" s="27" t="s">
        <v>182</v>
      </c>
      <c r="D325" s="27" t="s">
        <v>182</v>
      </c>
      <c r="E325" s="28" t="s">
        <v>182</v>
      </c>
    </row>
    <row r="326" spans="1:5" ht="18" hidden="1" customHeight="1">
      <c r="A326" s="24" t="s">
        <v>592</v>
      </c>
      <c r="B326" s="19">
        <v>190.6</v>
      </c>
      <c r="C326" s="19">
        <v>1203.9000000000001</v>
      </c>
      <c r="D326" s="14" t="s">
        <v>340</v>
      </c>
      <c r="E326" s="15" t="s">
        <v>340</v>
      </c>
    </row>
    <row r="327" spans="1:5" ht="18" hidden="1" customHeight="1">
      <c r="A327" s="25" t="s">
        <v>593</v>
      </c>
      <c r="B327" s="20">
        <v>194.9</v>
      </c>
      <c r="C327" s="20">
        <v>1204.8</v>
      </c>
      <c r="D327" s="17" t="s">
        <v>340</v>
      </c>
      <c r="E327" s="18" t="s">
        <v>340</v>
      </c>
    </row>
    <row r="328" spans="1:5" ht="18" hidden="1" customHeight="1">
      <c r="A328" s="24" t="s">
        <v>594</v>
      </c>
      <c r="B328" s="19">
        <v>174.4</v>
      </c>
      <c r="C328" s="19">
        <v>1211.5</v>
      </c>
      <c r="D328" s="14" t="s">
        <v>340</v>
      </c>
      <c r="E328" s="15" t="s">
        <v>340</v>
      </c>
    </row>
    <row r="329" spans="1:5" ht="18" hidden="1" customHeight="1">
      <c r="A329" s="25" t="s">
        <v>595</v>
      </c>
      <c r="B329" s="20">
        <v>170.4</v>
      </c>
      <c r="C329" s="20">
        <v>1226.4000000000001</v>
      </c>
      <c r="D329" s="17" t="s">
        <v>340</v>
      </c>
      <c r="E329" s="18" t="s">
        <v>340</v>
      </c>
    </row>
    <row r="330" spans="1:5" ht="18" hidden="1" customHeight="1">
      <c r="A330" s="24" t="s">
        <v>596</v>
      </c>
      <c r="B330" s="19">
        <v>156.80000000000001</v>
      </c>
      <c r="C330" s="19">
        <v>1235.7</v>
      </c>
      <c r="D330" s="14" t="s">
        <v>340</v>
      </c>
      <c r="E330" s="15" t="s">
        <v>340</v>
      </c>
    </row>
    <row r="331" spans="1:5" ht="18" hidden="1" customHeight="1">
      <c r="A331" s="25" t="s">
        <v>597</v>
      </c>
      <c r="B331" s="20">
        <v>167.3</v>
      </c>
      <c r="C331" s="20">
        <v>1270.5</v>
      </c>
      <c r="D331" s="17" t="s">
        <v>340</v>
      </c>
      <c r="E331" s="18" t="s">
        <v>340</v>
      </c>
    </row>
    <row r="332" spans="1:5" ht="18" hidden="1" customHeight="1">
      <c r="A332" s="24" t="s">
        <v>598</v>
      </c>
      <c r="B332" s="19">
        <v>167.4</v>
      </c>
      <c r="C332" s="19">
        <v>1269.8</v>
      </c>
      <c r="D332" s="14" t="s">
        <v>340</v>
      </c>
      <c r="E332" s="15" t="s">
        <v>340</v>
      </c>
    </row>
    <row r="333" spans="1:5" ht="18" hidden="1" customHeight="1">
      <c r="A333" s="25" t="s">
        <v>599</v>
      </c>
      <c r="B333" s="20">
        <v>168.3</v>
      </c>
      <c r="C333" s="20">
        <v>1269.0999999999999</v>
      </c>
      <c r="D333" s="17" t="s">
        <v>340</v>
      </c>
      <c r="E333" s="18" t="s">
        <v>340</v>
      </c>
    </row>
    <row r="334" spans="1:5" ht="18" hidden="1" customHeight="1">
      <c r="A334" s="24" t="s">
        <v>600</v>
      </c>
      <c r="B334" s="19">
        <v>158</v>
      </c>
      <c r="C334" s="19">
        <v>1240.2</v>
      </c>
      <c r="D334" s="14" t="s">
        <v>340</v>
      </c>
      <c r="E334" s="15" t="s">
        <v>340</v>
      </c>
    </row>
    <row r="335" spans="1:5" ht="18" hidden="1" customHeight="1">
      <c r="A335" s="25" t="s">
        <v>601</v>
      </c>
      <c r="B335" s="20">
        <v>151.1</v>
      </c>
      <c r="C335" s="20">
        <v>1310.5</v>
      </c>
      <c r="D335" s="17" t="s">
        <v>340</v>
      </c>
      <c r="E335" s="18" t="s">
        <v>340</v>
      </c>
    </row>
    <row r="336" spans="1:5" ht="18" hidden="1" customHeight="1">
      <c r="A336" s="24" t="s">
        <v>602</v>
      </c>
      <c r="B336" s="19">
        <v>144.80000000000001</v>
      </c>
      <c r="C336" s="19">
        <v>1309.7</v>
      </c>
      <c r="D336" s="14" t="s">
        <v>340</v>
      </c>
      <c r="E336" s="15" t="s">
        <v>340</v>
      </c>
    </row>
    <row r="337" spans="1:5" ht="18" hidden="1" customHeight="1">
      <c r="A337" s="25" t="s">
        <v>603</v>
      </c>
      <c r="B337" s="20">
        <v>163.80000000000001</v>
      </c>
      <c r="C337" s="20">
        <v>1309</v>
      </c>
      <c r="D337" s="17" t="s">
        <v>340</v>
      </c>
      <c r="E337" s="18" t="s">
        <v>340</v>
      </c>
    </row>
    <row r="338" spans="1:5" ht="18.75" hidden="1" customHeight="1">
      <c r="A338" s="26" t="s">
        <v>182</v>
      </c>
      <c r="B338" s="27" t="s">
        <v>182</v>
      </c>
      <c r="C338" s="27" t="s">
        <v>182</v>
      </c>
      <c r="D338" s="27" t="s">
        <v>182</v>
      </c>
      <c r="E338" s="28" t="s">
        <v>182</v>
      </c>
    </row>
    <row r="339" spans="1:5" ht="18" hidden="1" customHeight="1">
      <c r="A339" s="24" t="s">
        <v>604</v>
      </c>
      <c r="B339" s="19">
        <v>171.5</v>
      </c>
      <c r="C339" s="19">
        <v>1308.3</v>
      </c>
      <c r="D339" s="14" t="s">
        <v>340</v>
      </c>
      <c r="E339" s="15" t="s">
        <v>340</v>
      </c>
    </row>
    <row r="340" spans="1:5" ht="18" hidden="1" customHeight="1">
      <c r="A340" s="25" t="s">
        <v>605</v>
      </c>
      <c r="B340" s="20">
        <v>171.5</v>
      </c>
      <c r="C340" s="20">
        <v>1307.5</v>
      </c>
      <c r="D340" s="17" t="s">
        <v>340</v>
      </c>
      <c r="E340" s="18" t="s">
        <v>340</v>
      </c>
    </row>
    <row r="341" spans="1:5" ht="18" hidden="1" customHeight="1">
      <c r="A341" s="24" t="s">
        <v>606</v>
      </c>
      <c r="B341" s="19">
        <v>172.5</v>
      </c>
      <c r="C341" s="19">
        <v>1306.8</v>
      </c>
      <c r="D341" s="14" t="s">
        <v>340</v>
      </c>
      <c r="E341" s="15" t="s">
        <v>340</v>
      </c>
    </row>
    <row r="342" spans="1:5" ht="18" hidden="1" customHeight="1">
      <c r="A342" s="25" t="s">
        <v>607</v>
      </c>
      <c r="B342" s="20">
        <v>172.1</v>
      </c>
      <c r="C342" s="20">
        <v>1310.5</v>
      </c>
      <c r="D342" s="17" t="s">
        <v>340</v>
      </c>
      <c r="E342" s="18" t="s">
        <v>340</v>
      </c>
    </row>
    <row r="343" spans="1:5" ht="18" hidden="1" customHeight="1">
      <c r="A343" s="24" t="s">
        <v>608</v>
      </c>
      <c r="B343" s="19">
        <v>171.9</v>
      </c>
      <c r="C343" s="19">
        <v>1309.7</v>
      </c>
      <c r="D343" s="14" t="s">
        <v>340</v>
      </c>
      <c r="E343" s="15" t="s">
        <v>340</v>
      </c>
    </row>
    <row r="344" spans="1:5" ht="18" hidden="1" customHeight="1">
      <c r="A344" s="25" t="s">
        <v>609</v>
      </c>
      <c r="B344" s="20">
        <v>172.4</v>
      </c>
      <c r="C344" s="20">
        <v>1309</v>
      </c>
      <c r="D344" s="17" t="s">
        <v>340</v>
      </c>
      <c r="E344" s="18" t="s">
        <v>340</v>
      </c>
    </row>
    <row r="345" spans="1:5" ht="18" hidden="1" customHeight="1">
      <c r="A345" s="24" t="s">
        <v>610</v>
      </c>
      <c r="B345" s="19">
        <v>173</v>
      </c>
      <c r="C345" s="19">
        <v>1320.6</v>
      </c>
      <c r="D345" s="14" t="s">
        <v>340</v>
      </c>
      <c r="E345" s="15" t="s">
        <v>340</v>
      </c>
    </row>
    <row r="346" spans="1:5" ht="18" hidden="1" customHeight="1">
      <c r="A346" s="25" t="s">
        <v>611</v>
      </c>
      <c r="B346" s="20">
        <v>179</v>
      </c>
      <c r="C346" s="20">
        <v>1319.8</v>
      </c>
      <c r="D346" s="17" t="s">
        <v>340</v>
      </c>
      <c r="E346" s="18" t="s">
        <v>340</v>
      </c>
    </row>
    <row r="347" spans="1:5" ht="18" hidden="1" customHeight="1">
      <c r="A347" s="24" t="s">
        <v>612</v>
      </c>
      <c r="B347" s="19">
        <v>189</v>
      </c>
      <c r="C347" s="19">
        <v>1319</v>
      </c>
      <c r="D347" s="14" t="s">
        <v>340</v>
      </c>
      <c r="E347" s="15" t="s">
        <v>340</v>
      </c>
    </row>
    <row r="348" spans="1:5" ht="18" hidden="1" customHeight="1">
      <c r="A348" s="25" t="s">
        <v>613</v>
      </c>
      <c r="B348" s="20">
        <v>199.9</v>
      </c>
      <c r="C348" s="20">
        <v>1318.2</v>
      </c>
      <c r="D348" s="17" t="s">
        <v>340</v>
      </c>
      <c r="E348" s="18" t="s">
        <v>340</v>
      </c>
    </row>
    <row r="349" spans="1:5" ht="18" hidden="1" customHeight="1">
      <c r="A349" s="24" t="s">
        <v>614</v>
      </c>
      <c r="B349" s="19">
        <v>202.2</v>
      </c>
      <c r="C349" s="19">
        <v>1317.4</v>
      </c>
      <c r="D349" s="14" t="s">
        <v>340</v>
      </c>
      <c r="E349" s="15" t="s">
        <v>340</v>
      </c>
    </row>
    <row r="350" spans="1:5" ht="18" hidden="1" customHeight="1">
      <c r="A350" s="25" t="s">
        <v>615</v>
      </c>
      <c r="B350" s="20">
        <v>185.1</v>
      </c>
      <c r="C350" s="20">
        <v>1357.2</v>
      </c>
      <c r="D350" s="17" t="s">
        <v>340</v>
      </c>
      <c r="E350" s="18" t="s">
        <v>340</v>
      </c>
    </row>
    <row r="351" spans="1:5" ht="18.75" hidden="1" customHeight="1">
      <c r="A351" s="26" t="s">
        <v>182</v>
      </c>
      <c r="B351" s="27" t="s">
        <v>182</v>
      </c>
      <c r="C351" s="27" t="s">
        <v>182</v>
      </c>
      <c r="D351" s="27" t="s">
        <v>182</v>
      </c>
      <c r="E351" s="28" t="s">
        <v>182</v>
      </c>
    </row>
    <row r="352" spans="1:5" ht="18" hidden="1" customHeight="1">
      <c r="A352" s="24" t="s">
        <v>616</v>
      </c>
      <c r="B352" s="19">
        <v>210.8</v>
      </c>
      <c r="C352" s="19">
        <v>1333.6</v>
      </c>
      <c r="D352" s="14" t="s">
        <v>340</v>
      </c>
      <c r="E352" s="15" t="s">
        <v>340</v>
      </c>
    </row>
    <row r="353" spans="1:5" ht="18" hidden="1" customHeight="1">
      <c r="A353" s="25" t="s">
        <v>617</v>
      </c>
      <c r="B353" s="20">
        <v>212.4</v>
      </c>
      <c r="C353" s="20">
        <v>1332.8</v>
      </c>
      <c r="D353" s="17" t="s">
        <v>340</v>
      </c>
      <c r="E353" s="18" t="s">
        <v>340</v>
      </c>
    </row>
    <row r="354" spans="1:5" ht="18" hidden="1" customHeight="1">
      <c r="A354" s="24" t="s">
        <v>618</v>
      </c>
      <c r="B354" s="19">
        <v>227.3</v>
      </c>
      <c r="C354" s="19">
        <v>1317</v>
      </c>
      <c r="D354" s="14" t="s">
        <v>340</v>
      </c>
      <c r="E354" s="15" t="s">
        <v>340</v>
      </c>
    </row>
    <row r="355" spans="1:5" ht="18" hidden="1" customHeight="1">
      <c r="A355" s="25" t="s">
        <v>619</v>
      </c>
      <c r="B355" s="20">
        <v>289.39999999999998</v>
      </c>
      <c r="C355" s="20">
        <v>1266.3</v>
      </c>
      <c r="D355" s="17" t="s">
        <v>340</v>
      </c>
      <c r="E355" s="18" t="s">
        <v>340</v>
      </c>
    </row>
    <row r="356" spans="1:5" ht="18" hidden="1" customHeight="1">
      <c r="A356" s="24" t="s">
        <v>620</v>
      </c>
      <c r="B356" s="19">
        <v>237.1</v>
      </c>
      <c r="C356" s="19">
        <v>1265.5</v>
      </c>
      <c r="D356" s="14" t="s">
        <v>340</v>
      </c>
      <c r="E356" s="15" t="s">
        <v>340</v>
      </c>
    </row>
    <row r="357" spans="1:5" ht="18" hidden="1" customHeight="1">
      <c r="A357" s="25" t="s">
        <v>621</v>
      </c>
      <c r="B357" s="20">
        <v>197.1</v>
      </c>
      <c r="C357" s="20">
        <v>1254.3</v>
      </c>
      <c r="D357" s="17" t="s">
        <v>340</v>
      </c>
      <c r="E357" s="18" t="s">
        <v>340</v>
      </c>
    </row>
    <row r="358" spans="1:5" ht="18" hidden="1" customHeight="1">
      <c r="A358" s="24" t="s">
        <v>622</v>
      </c>
      <c r="B358" s="19">
        <v>142.69999999999999</v>
      </c>
      <c r="C358" s="19">
        <v>1253.5</v>
      </c>
      <c r="D358" s="14" t="s">
        <v>340</v>
      </c>
      <c r="E358" s="15" t="s">
        <v>340</v>
      </c>
    </row>
    <row r="359" spans="1:5" ht="18" hidden="1" customHeight="1">
      <c r="A359" s="25" t="s">
        <v>623</v>
      </c>
      <c r="B359" s="20">
        <v>122.3</v>
      </c>
      <c r="C359" s="20">
        <v>1252.7</v>
      </c>
      <c r="D359" s="17" t="s">
        <v>340</v>
      </c>
      <c r="E359" s="18" t="s">
        <v>340</v>
      </c>
    </row>
    <row r="360" spans="1:5" ht="18" hidden="1" customHeight="1">
      <c r="A360" s="24" t="s">
        <v>624</v>
      </c>
      <c r="B360" s="19">
        <v>122.3</v>
      </c>
      <c r="C360" s="19">
        <v>1251.8</v>
      </c>
      <c r="D360" s="14" t="s">
        <v>340</v>
      </c>
      <c r="E360" s="15" t="s">
        <v>340</v>
      </c>
    </row>
    <row r="361" spans="1:5" ht="18" hidden="1" customHeight="1">
      <c r="A361" s="25" t="s">
        <v>625</v>
      </c>
      <c r="B361" s="20">
        <v>60.3</v>
      </c>
      <c r="C361" s="20">
        <v>1251</v>
      </c>
      <c r="D361" s="17" t="s">
        <v>340</v>
      </c>
      <c r="E361" s="18" t="s">
        <v>340</v>
      </c>
    </row>
    <row r="362" spans="1:5" ht="18" hidden="1" customHeight="1">
      <c r="A362" s="24" t="s">
        <v>626</v>
      </c>
      <c r="B362" s="19">
        <v>57.7</v>
      </c>
      <c r="C362" s="19">
        <v>1250.2</v>
      </c>
      <c r="D362" s="14" t="s">
        <v>340</v>
      </c>
      <c r="E362" s="15" t="s">
        <v>340</v>
      </c>
    </row>
    <row r="363" spans="1:5" ht="18" hidden="1" customHeight="1">
      <c r="A363" s="25" t="s">
        <v>627</v>
      </c>
      <c r="B363" s="20">
        <v>49.4</v>
      </c>
      <c r="C363" s="20">
        <v>1242.3</v>
      </c>
      <c r="D363" s="17" t="s">
        <v>340</v>
      </c>
      <c r="E363" s="18" t="s">
        <v>340</v>
      </c>
    </row>
    <row r="364" spans="1:5" ht="18.75" hidden="1" customHeight="1">
      <c r="A364" s="26" t="s">
        <v>182</v>
      </c>
      <c r="B364" s="27" t="s">
        <v>182</v>
      </c>
      <c r="C364" s="27" t="s">
        <v>182</v>
      </c>
      <c r="D364" s="27" t="s">
        <v>182</v>
      </c>
      <c r="E364" s="28" t="s">
        <v>182</v>
      </c>
    </row>
    <row r="365" spans="1:5" ht="18" hidden="1" customHeight="1">
      <c r="A365" s="24" t="s">
        <v>628</v>
      </c>
      <c r="B365" s="19">
        <v>26.1</v>
      </c>
      <c r="C365" s="19">
        <v>1241.5</v>
      </c>
      <c r="D365" s="14" t="s">
        <v>340</v>
      </c>
      <c r="E365" s="15" t="s">
        <v>340</v>
      </c>
    </row>
    <row r="366" spans="1:5" ht="18" hidden="1" customHeight="1">
      <c r="A366" s="25" t="s">
        <v>629</v>
      </c>
      <c r="B366" s="20">
        <v>11.1</v>
      </c>
      <c r="C366" s="20">
        <v>1240.7</v>
      </c>
      <c r="D366" s="17" t="s">
        <v>340</v>
      </c>
      <c r="E366" s="18" t="s">
        <v>340</v>
      </c>
    </row>
    <row r="367" spans="1:5" ht="18" hidden="1" customHeight="1">
      <c r="A367" s="24" t="s">
        <v>630</v>
      </c>
      <c r="B367" s="19">
        <v>11.1</v>
      </c>
      <c r="C367" s="19">
        <v>1239.8</v>
      </c>
      <c r="D367" s="14" t="s">
        <v>340</v>
      </c>
      <c r="E367" s="15" t="s">
        <v>340</v>
      </c>
    </row>
    <row r="368" spans="1:5" ht="18" hidden="1" customHeight="1">
      <c r="A368" s="25" t="s">
        <v>631</v>
      </c>
      <c r="B368" s="17" t="s">
        <v>340</v>
      </c>
      <c r="C368" s="20">
        <v>1239</v>
      </c>
      <c r="D368" s="17" t="s">
        <v>340</v>
      </c>
      <c r="E368" s="18" t="s">
        <v>340</v>
      </c>
    </row>
    <row r="369" spans="1:5" ht="18" hidden="1" customHeight="1">
      <c r="A369" s="24" t="s">
        <v>632</v>
      </c>
      <c r="B369" s="14" t="s">
        <v>340</v>
      </c>
      <c r="C369" s="19">
        <v>1238.0999999999999</v>
      </c>
      <c r="D369" s="14" t="s">
        <v>340</v>
      </c>
      <c r="E369" s="15" t="s">
        <v>340</v>
      </c>
    </row>
    <row r="370" spans="1:5" ht="18" hidden="1" customHeight="1">
      <c r="A370" s="25" t="s">
        <v>633</v>
      </c>
      <c r="B370" s="17" t="s">
        <v>340</v>
      </c>
      <c r="C370" s="20">
        <v>1237.3</v>
      </c>
      <c r="D370" s="17" t="s">
        <v>340</v>
      </c>
      <c r="E370" s="18" t="s">
        <v>340</v>
      </c>
    </row>
    <row r="371" spans="1:5" ht="18" hidden="1" customHeight="1">
      <c r="A371" s="24" t="s">
        <v>634</v>
      </c>
      <c r="B371" s="14" t="s">
        <v>340</v>
      </c>
      <c r="C371" s="19">
        <v>1173.9000000000001</v>
      </c>
      <c r="D371" s="14" t="s">
        <v>340</v>
      </c>
      <c r="E371" s="15" t="s">
        <v>340</v>
      </c>
    </row>
    <row r="372" spans="1:5" ht="18" hidden="1" customHeight="1">
      <c r="A372" s="25" t="s">
        <v>635</v>
      </c>
      <c r="B372" s="17" t="s">
        <v>340</v>
      </c>
      <c r="C372" s="20">
        <v>1173.0999999999999</v>
      </c>
      <c r="D372" s="17" t="s">
        <v>340</v>
      </c>
      <c r="E372" s="18" t="s">
        <v>340</v>
      </c>
    </row>
    <row r="373" spans="1:5" ht="18" hidden="1" customHeight="1">
      <c r="A373" s="24" t="s">
        <v>636</v>
      </c>
      <c r="B373" s="14" t="s">
        <v>340</v>
      </c>
      <c r="C373" s="19">
        <v>1172.0999999999999</v>
      </c>
      <c r="D373" s="14" t="s">
        <v>340</v>
      </c>
      <c r="E373" s="15" t="s">
        <v>340</v>
      </c>
    </row>
    <row r="374" spans="1:5" ht="18" hidden="1" customHeight="1">
      <c r="A374" s="25" t="s">
        <v>637</v>
      </c>
      <c r="B374" s="17" t="s">
        <v>340</v>
      </c>
      <c r="C374" s="20">
        <v>1667.4</v>
      </c>
      <c r="D374" s="17" t="s">
        <v>340</v>
      </c>
      <c r="E374" s="18" t="s">
        <v>340</v>
      </c>
    </row>
    <row r="375" spans="1:5" ht="18" hidden="1" customHeight="1">
      <c r="A375" s="24" t="s">
        <v>638</v>
      </c>
      <c r="B375" s="14" t="s">
        <v>340</v>
      </c>
      <c r="C375" s="19">
        <v>1667.4</v>
      </c>
      <c r="D375" s="14" t="s">
        <v>340</v>
      </c>
      <c r="E375" s="15" t="s">
        <v>340</v>
      </c>
    </row>
    <row r="376" spans="1:5" ht="18" hidden="1" customHeight="1">
      <c r="A376" s="25" t="s">
        <v>639</v>
      </c>
      <c r="B376" s="17" t="s">
        <v>340</v>
      </c>
      <c r="C376" s="20">
        <v>1667.4</v>
      </c>
      <c r="D376" s="17" t="s">
        <v>340</v>
      </c>
      <c r="E376" s="18" t="s">
        <v>340</v>
      </c>
    </row>
    <row r="377" spans="1:5" ht="18.75" hidden="1" customHeight="1">
      <c r="A377" s="26" t="s">
        <v>182</v>
      </c>
      <c r="B377" s="27" t="s">
        <v>182</v>
      </c>
      <c r="C377" s="27" t="s">
        <v>182</v>
      </c>
      <c r="D377" s="27" t="s">
        <v>182</v>
      </c>
      <c r="E377" s="28" t="s">
        <v>182</v>
      </c>
    </row>
    <row r="378" spans="1:5" ht="18" hidden="1" customHeight="1">
      <c r="A378" s="24" t="s">
        <v>640</v>
      </c>
      <c r="B378" s="14" t="s">
        <v>340</v>
      </c>
      <c r="C378" s="19">
        <v>1667.4</v>
      </c>
      <c r="D378" s="14" t="s">
        <v>340</v>
      </c>
      <c r="E378" s="15" t="s">
        <v>340</v>
      </c>
    </row>
    <row r="379" spans="1:5" ht="18" hidden="1" customHeight="1">
      <c r="A379" s="25" t="s">
        <v>641</v>
      </c>
      <c r="B379" s="17" t="s">
        <v>340</v>
      </c>
      <c r="C379" s="20">
        <v>1667.4</v>
      </c>
      <c r="D379" s="17" t="s">
        <v>340</v>
      </c>
      <c r="E379" s="18" t="s">
        <v>340</v>
      </c>
    </row>
    <row r="380" spans="1:5" ht="18" hidden="1" customHeight="1">
      <c r="A380" s="24" t="s">
        <v>642</v>
      </c>
      <c r="B380" s="14" t="s">
        <v>340</v>
      </c>
      <c r="C380" s="19">
        <v>1667.4</v>
      </c>
      <c r="D380" s="14" t="s">
        <v>340</v>
      </c>
      <c r="E380" s="15" t="s">
        <v>340</v>
      </c>
    </row>
    <row r="381" spans="1:5" ht="18" hidden="1" customHeight="1">
      <c r="A381" s="25" t="s">
        <v>643</v>
      </c>
      <c r="B381" s="17" t="s">
        <v>340</v>
      </c>
      <c r="C381" s="20">
        <v>1667.4</v>
      </c>
      <c r="D381" s="17" t="s">
        <v>340</v>
      </c>
      <c r="E381" s="18" t="s">
        <v>340</v>
      </c>
    </row>
    <row r="382" spans="1:5" ht="18" hidden="1" customHeight="1">
      <c r="A382" s="24" t="s">
        <v>644</v>
      </c>
      <c r="B382" s="14" t="s">
        <v>340</v>
      </c>
      <c r="C382" s="19">
        <v>1667.4</v>
      </c>
      <c r="D382" s="14" t="s">
        <v>340</v>
      </c>
      <c r="E382" s="15" t="s">
        <v>340</v>
      </c>
    </row>
    <row r="383" spans="1:5" ht="18" hidden="1" customHeight="1">
      <c r="A383" s="25" t="s">
        <v>645</v>
      </c>
      <c r="B383" s="17" t="s">
        <v>340</v>
      </c>
      <c r="C383" s="20">
        <v>1667.4</v>
      </c>
      <c r="D383" s="17" t="s">
        <v>340</v>
      </c>
      <c r="E383" s="18" t="s">
        <v>340</v>
      </c>
    </row>
    <row r="384" spans="1:5" ht="18" hidden="1" customHeight="1">
      <c r="A384" s="24" t="s">
        <v>646</v>
      </c>
      <c r="B384" s="14" t="s">
        <v>340</v>
      </c>
      <c r="C384" s="19">
        <v>1667.4</v>
      </c>
      <c r="D384" s="14" t="s">
        <v>340</v>
      </c>
      <c r="E384" s="15" t="s">
        <v>340</v>
      </c>
    </row>
    <row r="385" spans="1:5" ht="18" hidden="1" customHeight="1">
      <c r="A385" s="25" t="s">
        <v>647</v>
      </c>
      <c r="B385" s="17" t="s">
        <v>340</v>
      </c>
      <c r="C385" s="20">
        <v>1667.39</v>
      </c>
      <c r="D385" s="17" t="s">
        <v>340</v>
      </c>
      <c r="E385" s="18" t="s">
        <v>340</v>
      </c>
    </row>
    <row r="386" spans="1:5" ht="18" hidden="1" customHeight="1">
      <c r="A386" s="24" t="s">
        <v>648</v>
      </c>
      <c r="B386" s="14" t="s">
        <v>340</v>
      </c>
      <c r="C386" s="19">
        <v>1667.4</v>
      </c>
      <c r="D386" s="14" t="s">
        <v>340</v>
      </c>
      <c r="E386" s="15" t="s">
        <v>340</v>
      </c>
    </row>
    <row r="387" spans="1:5" ht="18" hidden="1" customHeight="1">
      <c r="A387" s="25" t="s">
        <v>649</v>
      </c>
      <c r="B387" s="17" t="s">
        <v>340</v>
      </c>
      <c r="C387" s="20">
        <v>1667.39</v>
      </c>
      <c r="D387" s="17" t="s">
        <v>340</v>
      </c>
      <c r="E387" s="18" t="s">
        <v>340</v>
      </c>
    </row>
    <row r="388" spans="1:5" ht="18" hidden="1" customHeight="1">
      <c r="A388" s="24" t="s">
        <v>650</v>
      </c>
      <c r="B388" s="14" t="s">
        <v>340</v>
      </c>
      <c r="C388" s="19">
        <v>1667.39</v>
      </c>
      <c r="D388" s="14" t="s">
        <v>340</v>
      </c>
      <c r="E388" s="15" t="s">
        <v>340</v>
      </c>
    </row>
    <row r="389" spans="1:5" ht="18" hidden="1" customHeight="1">
      <c r="A389" s="25" t="s">
        <v>651</v>
      </c>
      <c r="B389" s="17" t="s">
        <v>340</v>
      </c>
      <c r="C389" s="20">
        <v>1667.39</v>
      </c>
      <c r="D389" s="17" t="s">
        <v>340</v>
      </c>
      <c r="E389" s="18" t="s">
        <v>340</v>
      </c>
    </row>
    <row r="390" spans="1:5" ht="18.75" hidden="1" customHeight="1">
      <c r="A390" s="26" t="s">
        <v>182</v>
      </c>
      <c r="B390" s="27" t="s">
        <v>182</v>
      </c>
      <c r="C390" s="27" t="s">
        <v>182</v>
      </c>
      <c r="D390" s="27" t="s">
        <v>182</v>
      </c>
      <c r="E390" s="28" t="s">
        <v>182</v>
      </c>
    </row>
    <row r="391" spans="1:5" ht="18" hidden="1" customHeight="1">
      <c r="A391" s="24" t="s">
        <v>652</v>
      </c>
      <c r="B391" s="14" t="s">
        <v>340</v>
      </c>
      <c r="C391" s="19">
        <v>1667.39</v>
      </c>
      <c r="D391" s="14" t="s">
        <v>340</v>
      </c>
      <c r="E391" s="15" t="s">
        <v>340</v>
      </c>
    </row>
    <row r="392" spans="1:5" ht="18" hidden="1" customHeight="1">
      <c r="A392" s="25" t="s">
        <v>653</v>
      </c>
      <c r="B392" s="17" t="s">
        <v>340</v>
      </c>
      <c r="C392" s="20">
        <v>1667.39</v>
      </c>
      <c r="D392" s="17" t="s">
        <v>340</v>
      </c>
      <c r="E392" s="18" t="s">
        <v>340</v>
      </c>
    </row>
    <row r="393" spans="1:5" ht="18" hidden="1" customHeight="1">
      <c r="A393" s="24" t="s">
        <v>654</v>
      </c>
      <c r="B393" s="14" t="s">
        <v>340</v>
      </c>
      <c r="C393" s="19">
        <v>1667.39</v>
      </c>
      <c r="D393" s="14" t="s">
        <v>340</v>
      </c>
      <c r="E393" s="15" t="s">
        <v>340</v>
      </c>
    </row>
    <row r="394" spans="1:5" ht="18" hidden="1" customHeight="1">
      <c r="A394" s="25" t="s">
        <v>655</v>
      </c>
      <c r="B394" s="17" t="s">
        <v>340</v>
      </c>
      <c r="C394" s="20">
        <v>1667.39</v>
      </c>
      <c r="D394" s="17" t="s">
        <v>340</v>
      </c>
      <c r="E394" s="18" t="s">
        <v>340</v>
      </c>
    </row>
    <row r="395" spans="1:5" ht="18" hidden="1" customHeight="1">
      <c r="A395" s="24" t="s">
        <v>656</v>
      </c>
      <c r="B395" s="14" t="s">
        <v>340</v>
      </c>
      <c r="C395" s="19">
        <v>1667.39</v>
      </c>
      <c r="D395" s="14" t="s">
        <v>340</v>
      </c>
      <c r="E395" s="15" t="s">
        <v>340</v>
      </c>
    </row>
    <row r="396" spans="1:5" ht="18" hidden="1" customHeight="1">
      <c r="A396" s="25" t="s">
        <v>657</v>
      </c>
      <c r="B396" s="17" t="s">
        <v>340</v>
      </c>
      <c r="C396" s="20">
        <v>1667.39</v>
      </c>
      <c r="D396" s="17" t="s">
        <v>340</v>
      </c>
      <c r="E396" s="18" t="s">
        <v>340</v>
      </c>
    </row>
    <row r="397" spans="1:5" ht="18" hidden="1" customHeight="1">
      <c r="A397" s="24" t="s">
        <v>658</v>
      </c>
      <c r="B397" s="14" t="s">
        <v>340</v>
      </c>
      <c r="C397" s="19">
        <v>1667.39</v>
      </c>
      <c r="D397" s="14" t="s">
        <v>340</v>
      </c>
      <c r="E397" s="15" t="s">
        <v>340</v>
      </c>
    </row>
    <row r="398" spans="1:5" ht="18" hidden="1" customHeight="1">
      <c r="A398" s="25" t="s">
        <v>659</v>
      </c>
      <c r="B398" s="17" t="s">
        <v>340</v>
      </c>
      <c r="C398" s="20">
        <v>1667.39</v>
      </c>
      <c r="D398" s="17" t="s">
        <v>340</v>
      </c>
      <c r="E398" s="18" t="s">
        <v>340</v>
      </c>
    </row>
    <row r="399" spans="1:5" ht="18" hidden="1" customHeight="1">
      <c r="A399" s="24" t="s">
        <v>660</v>
      </c>
      <c r="B399" s="14" t="s">
        <v>340</v>
      </c>
      <c r="C399" s="19">
        <v>1667.39</v>
      </c>
      <c r="D399" s="14" t="s">
        <v>340</v>
      </c>
      <c r="E399" s="15" t="s">
        <v>340</v>
      </c>
    </row>
    <row r="400" spans="1:5" ht="18" hidden="1" customHeight="1">
      <c r="A400" s="25" t="s">
        <v>661</v>
      </c>
      <c r="B400" s="17" t="s">
        <v>340</v>
      </c>
      <c r="C400" s="20">
        <v>1667.39</v>
      </c>
      <c r="D400" s="17" t="s">
        <v>340</v>
      </c>
      <c r="E400" s="18" t="s">
        <v>340</v>
      </c>
    </row>
    <row r="401" spans="1:5" ht="18" hidden="1" customHeight="1">
      <c r="A401" s="24" t="s">
        <v>662</v>
      </c>
      <c r="B401" s="14" t="s">
        <v>340</v>
      </c>
      <c r="C401" s="19">
        <v>1667.39</v>
      </c>
      <c r="D401" s="14" t="s">
        <v>340</v>
      </c>
      <c r="E401" s="15" t="s">
        <v>340</v>
      </c>
    </row>
    <row r="402" spans="1:5" ht="18" hidden="1" customHeight="1">
      <c r="A402" s="25" t="s">
        <v>663</v>
      </c>
      <c r="B402" s="17" t="s">
        <v>340</v>
      </c>
      <c r="C402" s="20">
        <v>1667.39</v>
      </c>
      <c r="D402" s="17" t="s">
        <v>340</v>
      </c>
      <c r="E402" s="18" t="s">
        <v>340</v>
      </c>
    </row>
    <row r="403" spans="1:5" ht="18.75" hidden="1" customHeight="1">
      <c r="A403" s="26" t="s">
        <v>182</v>
      </c>
      <c r="B403" s="27" t="s">
        <v>182</v>
      </c>
      <c r="C403" s="27" t="s">
        <v>182</v>
      </c>
      <c r="D403" s="27" t="s">
        <v>182</v>
      </c>
      <c r="E403" s="28" t="s">
        <v>182</v>
      </c>
    </row>
    <row r="404" spans="1:5" ht="18" hidden="1" customHeight="1">
      <c r="A404" s="24" t="s">
        <v>664</v>
      </c>
      <c r="B404" s="14" t="s">
        <v>340</v>
      </c>
      <c r="C404" s="19">
        <v>1667.39</v>
      </c>
      <c r="D404" s="14" t="s">
        <v>340</v>
      </c>
      <c r="E404" s="15" t="s">
        <v>340</v>
      </c>
    </row>
    <row r="405" spans="1:5" ht="18" hidden="1" customHeight="1">
      <c r="A405" s="25" t="s">
        <v>665</v>
      </c>
      <c r="B405" s="17" t="s">
        <v>340</v>
      </c>
      <c r="C405" s="20">
        <v>1667.39</v>
      </c>
      <c r="D405" s="17" t="s">
        <v>340</v>
      </c>
      <c r="E405" s="18" t="s">
        <v>340</v>
      </c>
    </row>
    <row r="406" spans="1:5" ht="18" hidden="1" customHeight="1">
      <c r="A406" s="24" t="s">
        <v>666</v>
      </c>
      <c r="B406" s="14" t="s">
        <v>340</v>
      </c>
      <c r="C406" s="19">
        <v>1667.39</v>
      </c>
      <c r="D406" s="14" t="s">
        <v>340</v>
      </c>
      <c r="E406" s="15" t="s">
        <v>340</v>
      </c>
    </row>
    <row r="407" spans="1:5" ht="18" hidden="1" customHeight="1">
      <c r="A407" s="25" t="s">
        <v>667</v>
      </c>
      <c r="B407" s="17" t="s">
        <v>340</v>
      </c>
      <c r="C407" s="20">
        <v>1667.39</v>
      </c>
      <c r="D407" s="17" t="s">
        <v>340</v>
      </c>
      <c r="E407" s="18" t="s">
        <v>340</v>
      </c>
    </row>
    <row r="408" spans="1:5" ht="18" hidden="1" customHeight="1">
      <c r="A408" s="24" t="s">
        <v>668</v>
      </c>
      <c r="B408" s="14" t="s">
        <v>340</v>
      </c>
      <c r="C408" s="19">
        <v>1667.39</v>
      </c>
      <c r="D408" s="14" t="s">
        <v>340</v>
      </c>
      <c r="E408" s="15" t="s">
        <v>340</v>
      </c>
    </row>
    <row r="409" spans="1:5" ht="18" hidden="1" customHeight="1">
      <c r="A409" s="25" t="s">
        <v>669</v>
      </c>
      <c r="B409" s="17" t="s">
        <v>340</v>
      </c>
      <c r="C409" s="20">
        <v>1667.39</v>
      </c>
      <c r="D409" s="17" t="s">
        <v>340</v>
      </c>
      <c r="E409" s="18" t="s">
        <v>340</v>
      </c>
    </row>
    <row r="410" spans="1:5" ht="18" hidden="1" customHeight="1">
      <c r="A410" s="24" t="s">
        <v>670</v>
      </c>
      <c r="B410" s="14" t="s">
        <v>340</v>
      </c>
      <c r="C410" s="19">
        <v>1667.39</v>
      </c>
      <c r="D410" s="14" t="s">
        <v>340</v>
      </c>
      <c r="E410" s="15" t="s">
        <v>340</v>
      </c>
    </row>
    <row r="411" spans="1:5" ht="18" hidden="1" customHeight="1">
      <c r="A411" s="25" t="s">
        <v>671</v>
      </c>
      <c r="B411" s="17" t="s">
        <v>340</v>
      </c>
      <c r="C411" s="20">
        <v>1667.39</v>
      </c>
      <c r="D411" s="17" t="s">
        <v>340</v>
      </c>
      <c r="E411" s="18" t="s">
        <v>340</v>
      </c>
    </row>
    <row r="412" spans="1:5" ht="18" hidden="1" customHeight="1">
      <c r="A412" s="24" t="s">
        <v>672</v>
      </c>
      <c r="B412" s="14" t="s">
        <v>340</v>
      </c>
      <c r="C412" s="19">
        <v>1729.99</v>
      </c>
      <c r="D412" s="14" t="s">
        <v>340</v>
      </c>
      <c r="E412" s="15" t="s">
        <v>340</v>
      </c>
    </row>
    <row r="413" spans="1:5" ht="18" hidden="1" customHeight="1">
      <c r="A413" s="25" t="s">
        <v>673</v>
      </c>
      <c r="B413" s="17" t="s">
        <v>340</v>
      </c>
      <c r="C413" s="20">
        <v>1729.99</v>
      </c>
      <c r="D413" s="17" t="s">
        <v>340</v>
      </c>
      <c r="E413" s="18" t="s">
        <v>340</v>
      </c>
    </row>
    <row r="414" spans="1:5" ht="18" hidden="1" customHeight="1">
      <c r="A414" s="24" t="s">
        <v>674</v>
      </c>
      <c r="B414" s="14" t="s">
        <v>340</v>
      </c>
      <c r="C414" s="19">
        <v>1729.99</v>
      </c>
      <c r="D414" s="14" t="s">
        <v>340</v>
      </c>
      <c r="E414" s="15" t="s">
        <v>340</v>
      </c>
    </row>
    <row r="415" spans="1:5" ht="18" hidden="1" customHeight="1">
      <c r="A415" s="25" t="s">
        <v>675</v>
      </c>
      <c r="B415" s="17" t="s">
        <v>340</v>
      </c>
      <c r="C415" s="20">
        <v>1729.99</v>
      </c>
      <c r="D415" s="17" t="s">
        <v>340</v>
      </c>
      <c r="E415" s="18" t="s">
        <v>340</v>
      </c>
    </row>
    <row r="416" spans="1:5" ht="18.75" hidden="1" customHeight="1">
      <c r="A416" s="26" t="s">
        <v>182</v>
      </c>
      <c r="B416" s="27" t="s">
        <v>182</v>
      </c>
      <c r="C416" s="27" t="s">
        <v>182</v>
      </c>
      <c r="D416" s="27" t="s">
        <v>182</v>
      </c>
      <c r="E416" s="28" t="s">
        <v>182</v>
      </c>
    </row>
    <row r="417" spans="1:5" ht="18" hidden="1" customHeight="1">
      <c r="A417" s="24" t="s">
        <v>676</v>
      </c>
      <c r="B417" s="14" t="s">
        <v>340</v>
      </c>
      <c r="C417" s="19">
        <v>1729.99</v>
      </c>
      <c r="D417" s="14" t="s">
        <v>340</v>
      </c>
      <c r="E417" s="15" t="s">
        <v>340</v>
      </c>
    </row>
    <row r="418" spans="1:5" ht="18" hidden="1" customHeight="1">
      <c r="A418" s="25" t="s">
        <v>677</v>
      </c>
      <c r="B418" s="17" t="s">
        <v>340</v>
      </c>
      <c r="C418" s="20">
        <v>1729.99</v>
      </c>
      <c r="D418" s="17" t="s">
        <v>340</v>
      </c>
      <c r="E418" s="18" t="s">
        <v>340</v>
      </c>
    </row>
    <row r="419" spans="1:5" ht="18" hidden="1" customHeight="1">
      <c r="A419" s="24" t="s">
        <v>678</v>
      </c>
      <c r="B419" s="14" t="s">
        <v>340</v>
      </c>
      <c r="C419" s="19">
        <v>1729.99</v>
      </c>
      <c r="D419" s="14" t="s">
        <v>340</v>
      </c>
      <c r="E419" s="15" t="s">
        <v>340</v>
      </c>
    </row>
    <row r="420" spans="1:5" ht="18" hidden="1" customHeight="1">
      <c r="A420" s="25" t="s">
        <v>679</v>
      </c>
      <c r="B420" s="17" t="s">
        <v>340</v>
      </c>
      <c r="C420" s="20">
        <v>1729.99</v>
      </c>
      <c r="D420" s="17" t="s">
        <v>340</v>
      </c>
      <c r="E420" s="18" t="s">
        <v>340</v>
      </c>
    </row>
    <row r="421" spans="1:5" ht="18" hidden="1" customHeight="1">
      <c r="A421" s="24" t="s">
        <v>680</v>
      </c>
      <c r="B421" s="14" t="s">
        <v>340</v>
      </c>
      <c r="C421" s="19">
        <v>1729.99</v>
      </c>
      <c r="D421" s="14" t="s">
        <v>340</v>
      </c>
      <c r="E421" s="15" t="s">
        <v>340</v>
      </c>
    </row>
    <row r="422" spans="1:5" ht="18" hidden="1" customHeight="1">
      <c r="A422" s="25" t="s">
        <v>681</v>
      </c>
      <c r="B422" s="17" t="s">
        <v>340</v>
      </c>
      <c r="C422" s="20">
        <v>1977.03</v>
      </c>
      <c r="D422" s="17" t="s">
        <v>340</v>
      </c>
      <c r="E422" s="18" t="s">
        <v>340</v>
      </c>
    </row>
    <row r="423" spans="1:5" ht="18" hidden="1" customHeight="1">
      <c r="A423" s="24" t="s">
        <v>682</v>
      </c>
      <c r="B423" s="14" t="s">
        <v>340</v>
      </c>
      <c r="C423" s="19">
        <v>1977.03</v>
      </c>
      <c r="D423" s="14" t="s">
        <v>340</v>
      </c>
      <c r="E423" s="15" t="s">
        <v>340</v>
      </c>
    </row>
    <row r="424" spans="1:5" ht="18" hidden="1" customHeight="1">
      <c r="A424" s="25" t="s">
        <v>683</v>
      </c>
      <c r="B424" s="17" t="s">
        <v>340</v>
      </c>
      <c r="C424" s="20">
        <v>1977.03</v>
      </c>
      <c r="D424" s="17" t="s">
        <v>340</v>
      </c>
      <c r="E424" s="18" t="s">
        <v>340</v>
      </c>
    </row>
    <row r="425" spans="1:5" ht="18" hidden="1" customHeight="1">
      <c r="A425" s="24" t="s">
        <v>684</v>
      </c>
      <c r="B425" s="14" t="s">
        <v>340</v>
      </c>
      <c r="C425" s="19">
        <v>1977.03</v>
      </c>
      <c r="D425" s="14" t="s">
        <v>340</v>
      </c>
      <c r="E425" s="15" t="s">
        <v>340</v>
      </c>
    </row>
    <row r="426" spans="1:5" ht="18" hidden="1" customHeight="1">
      <c r="A426" s="25" t="s">
        <v>685</v>
      </c>
      <c r="B426" s="17" t="s">
        <v>340</v>
      </c>
      <c r="C426" s="20">
        <v>1977.03</v>
      </c>
      <c r="D426" s="17" t="s">
        <v>340</v>
      </c>
      <c r="E426" s="18" t="s">
        <v>340</v>
      </c>
    </row>
    <row r="427" spans="1:5" ht="18" hidden="1" customHeight="1">
      <c r="A427" s="24" t="s">
        <v>686</v>
      </c>
      <c r="B427" s="14" t="s">
        <v>340</v>
      </c>
      <c r="C427" s="19">
        <v>1977.03</v>
      </c>
      <c r="D427" s="14" t="s">
        <v>340</v>
      </c>
      <c r="E427" s="15" t="s">
        <v>340</v>
      </c>
    </row>
    <row r="428" spans="1:5" ht="18" hidden="1" customHeight="1">
      <c r="A428" s="25" t="s">
        <v>687</v>
      </c>
      <c r="B428" s="17" t="s">
        <v>340</v>
      </c>
      <c r="C428" s="20">
        <v>1977.03</v>
      </c>
      <c r="D428" s="17" t="s">
        <v>340</v>
      </c>
      <c r="E428" s="18" t="s">
        <v>340</v>
      </c>
    </row>
    <row r="429" spans="1:5" ht="18.75" hidden="1" customHeight="1">
      <c r="A429" s="26" t="s">
        <v>182</v>
      </c>
      <c r="B429" s="27" t="s">
        <v>182</v>
      </c>
      <c r="C429" s="27" t="s">
        <v>182</v>
      </c>
      <c r="D429" s="27" t="s">
        <v>182</v>
      </c>
      <c r="E429" s="28" t="s">
        <v>182</v>
      </c>
    </row>
    <row r="430" spans="1:5" ht="18" hidden="1" customHeight="1">
      <c r="A430" s="24" t="s">
        <v>688</v>
      </c>
      <c r="B430" s="14" t="s">
        <v>340</v>
      </c>
      <c r="C430" s="19">
        <v>2222.4899999999998</v>
      </c>
      <c r="D430" s="14" t="s">
        <v>340</v>
      </c>
      <c r="E430" s="15" t="s">
        <v>340</v>
      </c>
    </row>
    <row r="431" spans="1:5" ht="18" hidden="1" customHeight="1">
      <c r="A431" s="25" t="s">
        <v>689</v>
      </c>
      <c r="B431" s="17" t="s">
        <v>340</v>
      </c>
      <c r="C431" s="20">
        <v>2222.4899999999998</v>
      </c>
      <c r="D431" s="17" t="s">
        <v>340</v>
      </c>
      <c r="E431" s="18" t="s">
        <v>340</v>
      </c>
    </row>
    <row r="432" spans="1:5" ht="18" hidden="1" customHeight="1">
      <c r="A432" s="24" t="s">
        <v>690</v>
      </c>
      <c r="B432" s="14" t="s">
        <v>340</v>
      </c>
      <c r="C432" s="19">
        <v>2222.4899999999998</v>
      </c>
      <c r="D432" s="14" t="s">
        <v>340</v>
      </c>
      <c r="E432" s="15" t="s">
        <v>340</v>
      </c>
    </row>
    <row r="433" spans="1:5" ht="18" hidden="1" customHeight="1">
      <c r="A433" s="25" t="s">
        <v>691</v>
      </c>
      <c r="B433" s="17" t="s">
        <v>340</v>
      </c>
      <c r="C433" s="20">
        <v>2222.4899999999998</v>
      </c>
      <c r="D433" s="17" t="s">
        <v>340</v>
      </c>
      <c r="E433" s="18" t="s">
        <v>340</v>
      </c>
    </row>
    <row r="434" spans="1:5" ht="18" hidden="1" customHeight="1">
      <c r="A434" s="24" t="s">
        <v>692</v>
      </c>
      <c r="B434" s="14" t="s">
        <v>340</v>
      </c>
      <c r="C434" s="19">
        <v>2222.4899999999998</v>
      </c>
      <c r="D434" s="14" t="s">
        <v>340</v>
      </c>
      <c r="E434" s="15" t="s">
        <v>340</v>
      </c>
    </row>
    <row r="435" spans="1:5" ht="18" hidden="1" customHeight="1">
      <c r="A435" s="25" t="s">
        <v>693</v>
      </c>
      <c r="B435" s="17" t="s">
        <v>340</v>
      </c>
      <c r="C435" s="20">
        <v>2222.4899999999998</v>
      </c>
      <c r="D435" s="17" t="s">
        <v>340</v>
      </c>
      <c r="E435" s="18" t="s">
        <v>340</v>
      </c>
    </row>
    <row r="436" spans="1:5" ht="18" hidden="1" customHeight="1">
      <c r="A436" s="24" t="s">
        <v>694</v>
      </c>
      <c r="B436" s="14" t="s">
        <v>340</v>
      </c>
      <c r="C436" s="19">
        <v>2222.4899999999998</v>
      </c>
      <c r="D436" s="14" t="s">
        <v>340</v>
      </c>
      <c r="E436" s="15" t="s">
        <v>340</v>
      </c>
    </row>
    <row r="437" spans="1:5" ht="18" hidden="1" customHeight="1">
      <c r="A437" s="25" t="s">
        <v>695</v>
      </c>
      <c r="B437" s="17" t="s">
        <v>340</v>
      </c>
      <c r="C437" s="20">
        <v>2222.4899999999998</v>
      </c>
      <c r="D437" s="17" t="s">
        <v>340</v>
      </c>
      <c r="E437" s="18" t="s">
        <v>340</v>
      </c>
    </row>
    <row r="438" spans="1:5" ht="18" hidden="1" customHeight="1">
      <c r="A438" s="24" t="s">
        <v>696</v>
      </c>
      <c r="B438" s="14" t="s">
        <v>340</v>
      </c>
      <c r="C438" s="19">
        <v>2222.4899999999998</v>
      </c>
      <c r="D438" s="14" t="s">
        <v>340</v>
      </c>
      <c r="E438" s="15" t="s">
        <v>340</v>
      </c>
    </row>
    <row r="439" spans="1:5" ht="18" hidden="1" customHeight="1">
      <c r="A439" s="25" t="s">
        <v>697</v>
      </c>
      <c r="B439" s="17" t="s">
        <v>340</v>
      </c>
      <c r="C439" s="20">
        <v>2222.4899999999998</v>
      </c>
      <c r="D439" s="17" t="s">
        <v>340</v>
      </c>
      <c r="E439" s="18" t="s">
        <v>340</v>
      </c>
    </row>
    <row r="440" spans="1:5" ht="18" hidden="1" customHeight="1">
      <c r="A440" s="24" t="s">
        <v>698</v>
      </c>
      <c r="B440" s="14" t="s">
        <v>340</v>
      </c>
      <c r="C440" s="19">
        <v>2222.4899999999998</v>
      </c>
      <c r="D440" s="14" t="s">
        <v>340</v>
      </c>
      <c r="E440" s="15" t="s">
        <v>340</v>
      </c>
    </row>
    <row r="441" spans="1:5" ht="18" hidden="1" customHeight="1">
      <c r="A441" s="25" t="s">
        <v>699</v>
      </c>
      <c r="B441" s="17" t="s">
        <v>340</v>
      </c>
      <c r="C441" s="20">
        <v>2255.7800000000002</v>
      </c>
      <c r="D441" s="17" t="s">
        <v>340</v>
      </c>
      <c r="E441" s="18" t="s">
        <v>340</v>
      </c>
    </row>
    <row r="442" spans="1:5" ht="18.75" hidden="1" customHeight="1">
      <c r="A442" s="26" t="s">
        <v>182</v>
      </c>
      <c r="B442" s="27" t="s">
        <v>182</v>
      </c>
      <c r="C442" s="27" t="s">
        <v>182</v>
      </c>
      <c r="D442" s="27" t="s">
        <v>182</v>
      </c>
      <c r="E442" s="28" t="s">
        <v>182</v>
      </c>
    </row>
    <row r="443" spans="1:5" ht="18" hidden="1" customHeight="1">
      <c r="A443" s="24" t="s">
        <v>700</v>
      </c>
      <c r="B443" s="14" t="s">
        <v>340</v>
      </c>
      <c r="C443" s="19">
        <v>2247.6</v>
      </c>
      <c r="D443" s="14" t="s">
        <v>340</v>
      </c>
      <c r="E443" s="15" t="s">
        <v>340</v>
      </c>
    </row>
    <row r="444" spans="1:5" ht="18" hidden="1" customHeight="1">
      <c r="A444" s="25" t="s">
        <v>701</v>
      </c>
      <c r="B444" s="17" t="s">
        <v>340</v>
      </c>
      <c r="C444" s="20">
        <v>2247.6</v>
      </c>
      <c r="D444" s="17" t="s">
        <v>340</v>
      </c>
      <c r="E444" s="18" t="s">
        <v>340</v>
      </c>
    </row>
    <row r="445" spans="1:5" ht="18" hidden="1" customHeight="1">
      <c r="A445" s="24" t="s">
        <v>702</v>
      </c>
      <c r="B445" s="14" t="s">
        <v>340</v>
      </c>
      <c r="C445" s="19">
        <v>2247.6</v>
      </c>
      <c r="D445" s="14" t="s">
        <v>340</v>
      </c>
      <c r="E445" s="15" t="s">
        <v>340</v>
      </c>
    </row>
    <row r="446" spans="1:5" ht="18" hidden="1" customHeight="1">
      <c r="A446" s="25" t="s">
        <v>703</v>
      </c>
      <c r="B446" s="17" t="s">
        <v>340</v>
      </c>
      <c r="C446" s="20">
        <v>2247.6</v>
      </c>
      <c r="D446" s="17" t="s">
        <v>340</v>
      </c>
      <c r="E446" s="18" t="s">
        <v>340</v>
      </c>
    </row>
    <row r="447" spans="1:5" ht="18" hidden="1" customHeight="1">
      <c r="A447" s="24" t="s">
        <v>704</v>
      </c>
      <c r="B447" s="14" t="s">
        <v>340</v>
      </c>
      <c r="C447" s="19">
        <v>2247.6</v>
      </c>
      <c r="D447" s="14" t="s">
        <v>340</v>
      </c>
      <c r="E447" s="15" t="s">
        <v>340</v>
      </c>
    </row>
    <row r="448" spans="1:5" ht="18" hidden="1" customHeight="1">
      <c r="A448" s="25" t="s">
        <v>705</v>
      </c>
      <c r="B448" s="17" t="s">
        <v>340</v>
      </c>
      <c r="C448" s="20">
        <v>2306.65</v>
      </c>
      <c r="D448" s="17" t="s">
        <v>340</v>
      </c>
      <c r="E448" s="18" t="s">
        <v>340</v>
      </c>
    </row>
    <row r="449" spans="1:5" ht="0" hidden="1" customHeight="1"/>
    <row r="450" spans="1:5" ht="18" hidden="1" customHeight="1">
      <c r="A450" s="24" t="s">
        <v>706</v>
      </c>
      <c r="B450" s="14" t="s">
        <v>340</v>
      </c>
      <c r="C450" s="19">
        <v>2306.6</v>
      </c>
      <c r="D450" s="14" t="s">
        <v>340</v>
      </c>
      <c r="E450" s="15" t="s">
        <v>340</v>
      </c>
    </row>
    <row r="451" spans="1:5" ht="18" hidden="1" customHeight="1">
      <c r="A451" s="25" t="s">
        <v>707</v>
      </c>
      <c r="B451" s="17" t="s">
        <v>340</v>
      </c>
      <c r="C451" s="20">
        <v>2306.6</v>
      </c>
      <c r="D451" s="17" t="s">
        <v>340</v>
      </c>
      <c r="E451" s="18" t="s">
        <v>340</v>
      </c>
    </row>
    <row r="452" spans="1:5" ht="18" hidden="1" customHeight="1">
      <c r="A452" s="24" t="s">
        <v>708</v>
      </c>
      <c r="B452" s="14" t="s">
        <v>340</v>
      </c>
      <c r="C452" s="19">
        <v>2306.6</v>
      </c>
      <c r="D452" s="14" t="s">
        <v>340</v>
      </c>
      <c r="E452" s="15" t="s">
        <v>340</v>
      </c>
    </row>
    <row r="453" spans="1:5" ht="18" hidden="1" customHeight="1">
      <c r="A453" s="25" t="s">
        <v>709</v>
      </c>
      <c r="B453" s="17" t="s">
        <v>340</v>
      </c>
      <c r="C453" s="20">
        <v>2306.6</v>
      </c>
      <c r="D453" s="17" t="s">
        <v>340</v>
      </c>
      <c r="E453" s="18" t="s">
        <v>340</v>
      </c>
    </row>
    <row r="454" spans="1:5" ht="18" hidden="1" customHeight="1">
      <c r="A454" s="24" t="s">
        <v>710</v>
      </c>
      <c r="B454" s="14" t="s">
        <v>340</v>
      </c>
      <c r="C454" s="19">
        <v>2306.6</v>
      </c>
      <c r="D454" s="14" t="s">
        <v>340</v>
      </c>
      <c r="E454" s="15" t="s">
        <v>340</v>
      </c>
    </row>
    <row r="455" spans="1:5" ht="18" hidden="1" customHeight="1">
      <c r="A455" s="25" t="s">
        <v>711</v>
      </c>
      <c r="B455" s="17" t="s">
        <v>340</v>
      </c>
      <c r="C455" s="20">
        <v>2306.6</v>
      </c>
      <c r="D455" s="17" t="s">
        <v>340</v>
      </c>
      <c r="E455" s="18" t="s">
        <v>340</v>
      </c>
    </row>
    <row r="456" spans="1:5" ht="18" hidden="1" customHeight="1">
      <c r="A456" s="26" t="s">
        <v>182</v>
      </c>
      <c r="B456" s="27" t="s">
        <v>182</v>
      </c>
      <c r="C456" s="27" t="s">
        <v>182</v>
      </c>
      <c r="D456" s="27" t="s">
        <v>182</v>
      </c>
      <c r="E456" s="28" t="s">
        <v>182</v>
      </c>
    </row>
    <row r="457" spans="1:5" ht="17.100000000000001" hidden="1" customHeight="1">
      <c r="A457" s="24" t="s">
        <v>712</v>
      </c>
      <c r="B457" s="14" t="s">
        <v>340</v>
      </c>
      <c r="C457" s="19">
        <v>2298.5</v>
      </c>
      <c r="D457" s="14" t="s">
        <v>340</v>
      </c>
      <c r="E457" s="15" t="s">
        <v>340</v>
      </c>
    </row>
    <row r="458" spans="1:5" ht="17.100000000000001" hidden="1" customHeight="1">
      <c r="A458" s="25" t="s">
        <v>713</v>
      </c>
      <c r="B458" s="17" t="s">
        <v>340</v>
      </c>
      <c r="C458" s="20">
        <v>2298.5</v>
      </c>
      <c r="D458" s="17" t="s">
        <v>340</v>
      </c>
      <c r="E458" s="18" t="s">
        <v>340</v>
      </c>
    </row>
    <row r="459" spans="1:5" ht="17.100000000000001" hidden="1" customHeight="1">
      <c r="A459" s="24" t="s">
        <v>714</v>
      </c>
      <c r="B459" s="14" t="s">
        <v>340</v>
      </c>
      <c r="C459" s="19">
        <v>2298.5</v>
      </c>
      <c r="D459" s="14" t="s">
        <v>340</v>
      </c>
      <c r="E459" s="15" t="s">
        <v>340</v>
      </c>
    </row>
    <row r="460" spans="1:5" ht="17.100000000000001" hidden="1" customHeight="1">
      <c r="A460" s="25" t="s">
        <v>715</v>
      </c>
      <c r="B460" s="17" t="s">
        <v>340</v>
      </c>
      <c r="C460" s="20">
        <v>2298.5</v>
      </c>
      <c r="D460" s="17" t="s">
        <v>340</v>
      </c>
      <c r="E460" s="18" t="s">
        <v>340</v>
      </c>
    </row>
    <row r="461" spans="1:5" ht="17.100000000000001" hidden="1" customHeight="1">
      <c r="A461" s="24" t="s">
        <v>716</v>
      </c>
      <c r="B461" s="14" t="s">
        <v>340</v>
      </c>
      <c r="C461" s="19">
        <v>2298.5</v>
      </c>
      <c r="D461" s="14" t="s">
        <v>340</v>
      </c>
      <c r="E461" s="15" t="s">
        <v>340</v>
      </c>
    </row>
    <row r="462" spans="1:5" ht="17.100000000000001" hidden="1" customHeight="1">
      <c r="A462" s="25" t="s">
        <v>717</v>
      </c>
      <c r="B462" s="17" t="s">
        <v>340</v>
      </c>
      <c r="C462" s="20">
        <v>2298.5</v>
      </c>
      <c r="D462" s="17" t="s">
        <v>340</v>
      </c>
      <c r="E462" s="18" t="s">
        <v>340</v>
      </c>
    </row>
    <row r="463" spans="1:5" ht="17.100000000000001" hidden="1" customHeight="1">
      <c r="A463" s="24" t="s">
        <v>718</v>
      </c>
      <c r="B463" s="14" t="s">
        <v>340</v>
      </c>
      <c r="C463" s="19">
        <v>2298.5</v>
      </c>
      <c r="D463" s="14" t="s">
        <v>340</v>
      </c>
      <c r="E463" s="15" t="s">
        <v>340</v>
      </c>
    </row>
    <row r="464" spans="1:5" ht="17.100000000000001" hidden="1" customHeight="1">
      <c r="A464" s="25" t="s">
        <v>719</v>
      </c>
      <c r="B464" s="17" t="s">
        <v>340</v>
      </c>
      <c r="C464" s="20">
        <v>2298.4670000000001</v>
      </c>
      <c r="D464" s="17" t="s">
        <v>340</v>
      </c>
      <c r="E464" s="18" t="s">
        <v>340</v>
      </c>
    </row>
    <row r="465" spans="1:6" ht="17.100000000000001" hidden="1" customHeight="1">
      <c r="A465" s="24" t="s">
        <v>720</v>
      </c>
      <c r="B465" s="14" t="s">
        <v>340</v>
      </c>
      <c r="C465" s="19">
        <v>2298.4670000000001</v>
      </c>
      <c r="D465" s="14" t="s">
        <v>340</v>
      </c>
      <c r="E465" s="15" t="s">
        <v>340</v>
      </c>
    </row>
    <row r="466" spans="1:6" ht="17.100000000000001" hidden="1" customHeight="1">
      <c r="A466" s="25" t="s">
        <v>721</v>
      </c>
      <c r="B466" s="17" t="s">
        <v>340</v>
      </c>
      <c r="C466" s="20">
        <v>2298.4670000000001</v>
      </c>
      <c r="D466" s="17" t="s">
        <v>340</v>
      </c>
      <c r="E466" s="18" t="s">
        <v>340</v>
      </c>
    </row>
    <row r="467" spans="1:6" ht="17.100000000000001" hidden="1" customHeight="1">
      <c r="A467" s="24" t="s">
        <v>722</v>
      </c>
      <c r="B467" s="14" t="s">
        <v>340</v>
      </c>
      <c r="C467" s="19">
        <v>2358.4670000000001</v>
      </c>
      <c r="D467" s="14" t="s">
        <v>340</v>
      </c>
      <c r="E467" s="15" t="s">
        <v>340</v>
      </c>
    </row>
    <row r="468" spans="1:6" ht="17.100000000000001" hidden="1" customHeight="1">
      <c r="A468" s="25" t="s">
        <v>723</v>
      </c>
      <c r="B468" s="17" t="s">
        <v>340</v>
      </c>
      <c r="C468" s="20">
        <v>2358.4670000000001</v>
      </c>
      <c r="D468" s="17" t="s">
        <v>340</v>
      </c>
      <c r="E468" s="18" t="s">
        <v>340</v>
      </c>
    </row>
    <row r="469" spans="1:6" ht="18" hidden="1" customHeight="1">
      <c r="A469" s="26" t="s">
        <v>182</v>
      </c>
      <c r="B469" s="27" t="s">
        <v>182</v>
      </c>
      <c r="C469" s="27" t="s">
        <v>182</v>
      </c>
      <c r="D469" s="27"/>
      <c r="E469" s="28" t="s">
        <v>182</v>
      </c>
    </row>
    <row r="470" spans="1:6" ht="17.850000000000001" customHeight="1">
      <c r="A470" s="24" t="s">
        <v>724</v>
      </c>
      <c r="B470" s="14" t="s">
        <v>340</v>
      </c>
      <c r="C470" s="19">
        <v>2350.2849999999999</v>
      </c>
      <c r="D470" s="14" t="s">
        <v>340</v>
      </c>
      <c r="E470" s="15" t="s">
        <v>340</v>
      </c>
      <c r="F470" s="35"/>
    </row>
    <row r="471" spans="1:6" ht="17.850000000000001" customHeight="1">
      <c r="A471" s="25" t="s">
        <v>725</v>
      </c>
      <c r="B471" s="17" t="s">
        <v>340</v>
      </c>
      <c r="C471" s="20">
        <v>2350.2860000000001</v>
      </c>
      <c r="D471" s="17" t="s">
        <v>340</v>
      </c>
      <c r="E471" s="18" t="s">
        <v>340</v>
      </c>
    </row>
    <row r="472" spans="1:6" ht="17.850000000000001" customHeight="1">
      <c r="A472" s="24" t="s">
        <v>726</v>
      </c>
      <c r="B472" s="14" t="s">
        <v>340</v>
      </c>
      <c r="C472" s="19">
        <v>2350.2860000000001</v>
      </c>
      <c r="D472" s="14" t="s">
        <v>340</v>
      </c>
      <c r="E472" s="15" t="s">
        <v>340</v>
      </c>
    </row>
    <row r="473" spans="1:6" ht="17.850000000000001" customHeight="1">
      <c r="A473" s="25" t="s">
        <v>727</v>
      </c>
      <c r="B473" s="17" t="s">
        <v>340</v>
      </c>
      <c r="C473" s="20">
        <v>2350.2860000000001</v>
      </c>
      <c r="D473" s="17" t="s">
        <v>340</v>
      </c>
      <c r="E473" s="18" t="s">
        <v>340</v>
      </c>
    </row>
    <row r="474" spans="1:6" ht="17.850000000000001" customHeight="1">
      <c r="A474" s="24" t="s">
        <v>728</v>
      </c>
      <c r="B474" s="14" t="s">
        <v>340</v>
      </c>
      <c r="C474" s="19">
        <v>2350.2860000000001</v>
      </c>
      <c r="D474" s="14" t="s">
        <v>340</v>
      </c>
      <c r="E474" s="15" t="s">
        <v>340</v>
      </c>
    </row>
    <row r="475" spans="1:6" ht="17.850000000000001" customHeight="1">
      <c r="A475" s="25" t="s">
        <v>729</v>
      </c>
      <c r="B475" s="17" t="s">
        <v>340</v>
      </c>
      <c r="C475" s="20">
        <v>2350.2860000000001</v>
      </c>
      <c r="D475" s="17" t="s">
        <v>340</v>
      </c>
      <c r="E475" s="18" t="s">
        <v>340</v>
      </c>
    </row>
    <row r="476" spans="1:6" ht="17.850000000000001" customHeight="1">
      <c r="A476" s="24" t="s">
        <v>730</v>
      </c>
      <c r="B476" s="14" t="s">
        <v>340</v>
      </c>
      <c r="C476" s="19">
        <v>2350.2860000000001</v>
      </c>
      <c r="D476" s="14" t="s">
        <v>340</v>
      </c>
      <c r="E476" s="15" t="s">
        <v>340</v>
      </c>
    </row>
    <row r="477" spans="1:6" ht="17.850000000000001" customHeight="1">
      <c r="A477" s="25" t="s">
        <v>731</v>
      </c>
      <c r="B477" s="17" t="s">
        <v>340</v>
      </c>
      <c r="C477" s="20">
        <v>2350.2860000000001</v>
      </c>
      <c r="D477" s="17" t="s">
        <v>340</v>
      </c>
      <c r="E477" s="18" t="s">
        <v>340</v>
      </c>
    </row>
    <row r="478" spans="1:6" ht="17.850000000000001" customHeight="1">
      <c r="A478" s="24" t="s">
        <v>732</v>
      </c>
      <c r="B478" s="14" t="s">
        <v>340</v>
      </c>
      <c r="C478" s="19">
        <v>2350.2860000000001</v>
      </c>
      <c r="D478" s="14" t="s">
        <v>340</v>
      </c>
      <c r="E478" s="15" t="s">
        <v>340</v>
      </c>
    </row>
    <row r="479" spans="1:6" ht="17.850000000000001" customHeight="1">
      <c r="A479" s="25" t="s">
        <v>733</v>
      </c>
      <c r="B479" s="17" t="s">
        <v>340</v>
      </c>
      <c r="C479" s="20">
        <v>2350.2860000000001</v>
      </c>
      <c r="D479" s="17" t="s">
        <v>340</v>
      </c>
      <c r="E479" s="18" t="s">
        <v>340</v>
      </c>
    </row>
    <row r="480" spans="1:6" ht="17.850000000000001" customHeight="1">
      <c r="A480" s="24" t="s">
        <v>734</v>
      </c>
      <c r="B480" s="14" t="s">
        <v>340</v>
      </c>
      <c r="C480" s="19">
        <v>2350.2860000000001</v>
      </c>
      <c r="D480" s="14" t="s">
        <v>340</v>
      </c>
      <c r="E480" s="15" t="s">
        <v>340</v>
      </c>
    </row>
    <row r="481" spans="1:6" ht="17.850000000000001" customHeight="1">
      <c r="A481" s="25" t="s">
        <v>735</v>
      </c>
      <c r="B481" s="17" t="s">
        <v>340</v>
      </c>
      <c r="C481" s="20">
        <v>2350.2860000000001</v>
      </c>
      <c r="D481" s="17" t="s">
        <v>340</v>
      </c>
      <c r="E481" s="18" t="s">
        <v>340</v>
      </c>
    </row>
    <row r="482" spans="1:6" ht="18" customHeight="1">
      <c r="A482" s="26" t="s">
        <v>182</v>
      </c>
      <c r="B482" s="27" t="s">
        <v>182</v>
      </c>
      <c r="C482" s="27" t="s">
        <v>182</v>
      </c>
      <c r="D482" s="27"/>
      <c r="E482" s="28" t="s">
        <v>182</v>
      </c>
    </row>
    <row r="483" spans="1:6" ht="17.850000000000001" customHeight="1">
      <c r="A483" s="24" t="s">
        <v>736</v>
      </c>
      <c r="B483" s="14" t="s">
        <v>340</v>
      </c>
      <c r="C483" s="19">
        <v>2411.2040000000002</v>
      </c>
      <c r="D483" s="14" t="s">
        <v>340</v>
      </c>
      <c r="E483" s="15" t="s">
        <v>340</v>
      </c>
      <c r="F483" s="35"/>
    </row>
    <row r="484" spans="1:6" ht="17.850000000000001" customHeight="1">
      <c r="A484" s="25" t="s">
        <v>737</v>
      </c>
      <c r="B484" s="17" t="s">
        <v>340</v>
      </c>
      <c r="C484" s="30">
        <v>2411.2040000000002</v>
      </c>
      <c r="D484" s="17" t="s">
        <v>340</v>
      </c>
      <c r="E484" s="18" t="s">
        <v>340</v>
      </c>
    </row>
    <row r="485" spans="1:6" ht="17.850000000000001" customHeight="1">
      <c r="A485" s="24" t="s">
        <v>738</v>
      </c>
      <c r="B485" s="14" t="s">
        <v>340</v>
      </c>
      <c r="C485" s="19">
        <v>2411.2040000000002</v>
      </c>
      <c r="D485" s="14" t="s">
        <v>340</v>
      </c>
      <c r="E485" s="15" t="s">
        <v>340</v>
      </c>
    </row>
    <row r="486" spans="1:6" ht="17.850000000000001" customHeight="1">
      <c r="A486" s="25" t="s">
        <v>739</v>
      </c>
      <c r="B486" s="17" t="s">
        <v>340</v>
      </c>
      <c r="C486" s="20">
        <v>2411.2040000000002</v>
      </c>
      <c r="D486" s="17" t="s">
        <v>340</v>
      </c>
      <c r="E486" s="18" t="s">
        <v>340</v>
      </c>
    </row>
    <row r="487" spans="1:6" ht="17.850000000000001" customHeight="1">
      <c r="A487" s="24" t="s">
        <v>740</v>
      </c>
      <c r="B487" s="14" t="s">
        <v>340</v>
      </c>
      <c r="C487" s="19">
        <v>2411.2040000000002</v>
      </c>
      <c r="D487" s="14" t="s">
        <v>340</v>
      </c>
      <c r="E487" s="15" t="s">
        <v>340</v>
      </c>
    </row>
    <row r="488" spans="1:6" ht="17.850000000000001" customHeight="1">
      <c r="A488" s="25" t="s">
        <v>741</v>
      </c>
      <c r="B488" s="17" t="s">
        <v>340</v>
      </c>
      <c r="C488" s="20">
        <v>2411.2040000000002</v>
      </c>
      <c r="D488" s="17" t="s">
        <v>340</v>
      </c>
      <c r="E488" s="18" t="s">
        <v>340</v>
      </c>
    </row>
    <row r="489" spans="1:6" ht="17.850000000000001" customHeight="1">
      <c r="A489" s="24" t="s">
        <v>742</v>
      </c>
      <c r="B489" s="14" t="s">
        <v>340</v>
      </c>
      <c r="C489" s="19">
        <v>2411.2040000000002</v>
      </c>
      <c r="D489" s="14" t="s">
        <v>340</v>
      </c>
      <c r="E489" s="15" t="s">
        <v>340</v>
      </c>
    </row>
    <row r="490" spans="1:6" ht="17.850000000000001" customHeight="1">
      <c r="A490" s="25" t="s">
        <v>743</v>
      </c>
      <c r="B490" s="17" t="s">
        <v>340</v>
      </c>
      <c r="C490" s="20">
        <v>2411.2040000000002</v>
      </c>
      <c r="D490" s="17" t="s">
        <v>340</v>
      </c>
      <c r="E490" s="18" t="s">
        <v>340</v>
      </c>
    </row>
    <row r="491" spans="1:6" ht="17.850000000000001" customHeight="1">
      <c r="A491" s="24" t="s">
        <v>744</v>
      </c>
      <c r="B491" s="14" t="s">
        <v>340</v>
      </c>
      <c r="C491" s="19">
        <v>2411.2040000000002</v>
      </c>
      <c r="D491" s="14" t="s">
        <v>340</v>
      </c>
      <c r="E491" s="15" t="s">
        <v>340</v>
      </c>
    </row>
    <row r="492" spans="1:6" ht="17.850000000000001" customHeight="1">
      <c r="A492" s="25" t="s">
        <v>745</v>
      </c>
      <c r="B492" s="17" t="s">
        <v>340</v>
      </c>
      <c r="C492" s="20">
        <v>2411.2040000000002</v>
      </c>
      <c r="D492" s="17" t="s">
        <v>340</v>
      </c>
      <c r="E492" s="18" t="s">
        <v>340</v>
      </c>
    </row>
    <row r="493" spans="1:6" ht="17.850000000000001" customHeight="1">
      <c r="A493" s="24" t="s">
        <v>746</v>
      </c>
      <c r="B493" s="14" t="s">
        <v>340</v>
      </c>
      <c r="C493" s="19">
        <v>2411.2040000000002</v>
      </c>
      <c r="D493" s="14" t="s">
        <v>340</v>
      </c>
      <c r="E493" s="15" t="s">
        <v>340</v>
      </c>
    </row>
    <row r="494" spans="1:6" ht="17.850000000000001" customHeight="1">
      <c r="A494" s="25" t="s">
        <v>747</v>
      </c>
      <c r="B494" s="17" t="s">
        <v>340</v>
      </c>
      <c r="C494" s="20">
        <v>2411.2040000000002</v>
      </c>
      <c r="D494" s="17" t="s">
        <v>340</v>
      </c>
      <c r="E494" s="18" t="s">
        <v>340</v>
      </c>
    </row>
    <row r="495" spans="1:6" ht="17.850000000000001" customHeight="1">
      <c r="A495" s="25"/>
      <c r="B495" s="17"/>
      <c r="C495" s="20"/>
      <c r="D495" s="20"/>
      <c r="E495" s="18"/>
    </row>
    <row r="496" spans="1:6" ht="17.850000000000001" customHeight="1">
      <c r="A496" s="36" t="s">
        <v>748</v>
      </c>
      <c r="B496" s="14" t="s">
        <v>340</v>
      </c>
      <c r="C496" s="19">
        <v>2403.0219999999999</v>
      </c>
      <c r="D496" s="14" t="s">
        <v>340</v>
      </c>
      <c r="E496" s="15" t="s">
        <v>340</v>
      </c>
      <c r="F496" s="35"/>
    </row>
    <row r="497" spans="1:6" ht="17.850000000000001" customHeight="1">
      <c r="A497" s="37" t="s">
        <v>749</v>
      </c>
      <c r="B497" s="17" t="s">
        <v>340</v>
      </c>
      <c r="C497" s="38">
        <v>2403.0219999999999</v>
      </c>
      <c r="D497" s="17" t="s">
        <v>340</v>
      </c>
      <c r="E497" s="18" t="s">
        <v>340</v>
      </c>
    </row>
    <row r="498" spans="1:6" ht="17.850000000000001" customHeight="1">
      <c r="A498" s="36" t="s">
        <v>750</v>
      </c>
      <c r="B498" s="14" t="s">
        <v>340</v>
      </c>
      <c r="C498" s="19">
        <v>2403.0219999999999</v>
      </c>
      <c r="D498" s="14" t="s">
        <v>340</v>
      </c>
      <c r="E498" s="15" t="s">
        <v>340</v>
      </c>
    </row>
    <row r="499" spans="1:6" ht="17.850000000000001" customHeight="1">
      <c r="A499" s="39">
        <v>43922</v>
      </c>
      <c r="B499" s="40">
        <v>0</v>
      </c>
      <c r="C499" s="30">
        <v>2403.0219999999999</v>
      </c>
      <c r="D499" s="40">
        <v>0</v>
      </c>
      <c r="E499" s="31">
        <v>177</v>
      </c>
    </row>
    <row r="500" spans="1:6" ht="17.850000000000001" customHeight="1">
      <c r="A500" s="36" t="s">
        <v>751</v>
      </c>
      <c r="B500" s="14" t="s">
        <v>340</v>
      </c>
      <c r="C500" s="19">
        <v>2403.0219999999999</v>
      </c>
      <c r="D500" s="14" t="s">
        <v>340</v>
      </c>
      <c r="E500" s="32">
        <v>318</v>
      </c>
    </row>
    <row r="501" spans="1:6" ht="17.850000000000001" customHeight="1">
      <c r="A501" s="39">
        <v>43983</v>
      </c>
      <c r="B501" s="40">
        <v>0</v>
      </c>
      <c r="C501" s="30">
        <v>2403.0219999999999</v>
      </c>
      <c r="D501" s="40">
        <v>0</v>
      </c>
      <c r="E501" s="31">
        <v>381</v>
      </c>
    </row>
    <row r="502" spans="1:6" ht="17.850000000000001" customHeight="1">
      <c r="A502" s="24" t="s">
        <v>752</v>
      </c>
      <c r="B502" s="14" t="s">
        <v>340</v>
      </c>
      <c r="C502" s="19">
        <v>2403.0219999999999</v>
      </c>
      <c r="D502" s="14" t="s">
        <v>340</v>
      </c>
      <c r="E502" s="32">
        <v>381</v>
      </c>
    </row>
    <row r="503" spans="1:6" ht="17.850000000000001" customHeight="1">
      <c r="A503" s="25" t="s">
        <v>753</v>
      </c>
      <c r="B503" s="17" t="s">
        <v>340</v>
      </c>
      <c r="C503" s="20">
        <v>2403.0219999999999</v>
      </c>
      <c r="D503" s="17" t="s">
        <v>340</v>
      </c>
      <c r="E503" s="31">
        <v>381</v>
      </c>
    </row>
    <row r="504" spans="1:6" ht="17.850000000000001" customHeight="1">
      <c r="A504" s="24" t="s">
        <v>754</v>
      </c>
      <c r="B504" s="14" t="s">
        <v>340</v>
      </c>
      <c r="C504" s="19">
        <v>2403.0219999999999</v>
      </c>
      <c r="D504" s="14" t="s">
        <v>340</v>
      </c>
      <c r="E504" s="32">
        <v>381</v>
      </c>
    </row>
    <row r="505" spans="1:6" ht="17.850000000000001" customHeight="1">
      <c r="A505" s="25" t="s">
        <v>755</v>
      </c>
      <c r="B505" s="17" t="s">
        <v>340</v>
      </c>
      <c r="C505" s="20">
        <v>2303</v>
      </c>
      <c r="D505" s="17" t="s">
        <v>340</v>
      </c>
      <c r="E505" s="31">
        <v>381</v>
      </c>
    </row>
    <row r="506" spans="1:6" ht="17.850000000000001" customHeight="1">
      <c r="A506" s="24" t="s">
        <v>756</v>
      </c>
      <c r="B506" s="14" t="s">
        <v>340</v>
      </c>
      <c r="C506" s="19">
        <v>2303</v>
      </c>
      <c r="D506" s="14" t="s">
        <v>340</v>
      </c>
      <c r="E506" s="32">
        <v>486</v>
      </c>
    </row>
    <row r="507" spans="1:6" ht="17.850000000000001" customHeight="1">
      <c r="A507" s="25" t="s">
        <v>757</v>
      </c>
      <c r="B507" s="17" t="s">
        <v>340</v>
      </c>
      <c r="C507" s="20">
        <v>2303.0219999999999</v>
      </c>
      <c r="D507" s="17" t="s">
        <v>340</v>
      </c>
      <c r="E507" s="31">
        <v>568</v>
      </c>
    </row>
    <row r="508" spans="1:6" ht="17.850000000000001" customHeight="1">
      <c r="A508" s="78"/>
      <c r="B508" s="17"/>
      <c r="C508" s="20"/>
      <c r="D508" s="17"/>
      <c r="E508" s="31"/>
    </row>
    <row r="509" spans="1:6" ht="17.850000000000001" customHeight="1">
      <c r="A509" s="36" t="s">
        <v>758</v>
      </c>
      <c r="B509" s="14" t="s">
        <v>340</v>
      </c>
      <c r="C509" s="19">
        <v>2294.84</v>
      </c>
      <c r="D509" s="14" t="s">
        <v>340</v>
      </c>
      <c r="E509" s="32">
        <v>568</v>
      </c>
      <c r="F509" s="35"/>
    </row>
    <row r="510" spans="1:6" ht="17.850000000000001" customHeight="1">
      <c r="A510" s="37" t="s">
        <v>759</v>
      </c>
      <c r="B510" s="17" t="s">
        <v>340</v>
      </c>
      <c r="C510" s="38">
        <v>2294.84</v>
      </c>
      <c r="D510" s="17" t="s">
        <v>340</v>
      </c>
      <c r="E510" s="31">
        <v>568</v>
      </c>
    </row>
    <row r="511" spans="1:6" ht="17.850000000000001" customHeight="1">
      <c r="A511" s="36" t="s">
        <v>760</v>
      </c>
      <c r="B511" s="14" t="s">
        <v>340</v>
      </c>
      <c r="C511" s="19">
        <v>2294.84</v>
      </c>
      <c r="D511" s="14" t="s">
        <v>340</v>
      </c>
      <c r="E511" s="32">
        <v>568</v>
      </c>
    </row>
    <row r="512" spans="1:6" ht="14.45" customHeight="1">
      <c r="A512" s="39">
        <v>44287</v>
      </c>
      <c r="B512" s="40">
        <v>0</v>
      </c>
      <c r="C512" s="30">
        <v>2294.84</v>
      </c>
      <c r="D512" s="40">
        <v>0</v>
      </c>
      <c r="E512" s="31">
        <v>568</v>
      </c>
    </row>
    <row r="513" spans="1:6" ht="17.850000000000001" customHeight="1">
      <c r="A513" s="36" t="s">
        <v>761</v>
      </c>
      <c r="B513" s="14" t="s">
        <v>340</v>
      </c>
      <c r="C513" s="19">
        <v>2294.84</v>
      </c>
      <c r="D513" s="14" t="s">
        <v>340</v>
      </c>
      <c r="E513" s="32">
        <v>568</v>
      </c>
    </row>
    <row r="514" spans="1:6" ht="14.45" customHeight="1">
      <c r="A514" s="39">
        <v>44348</v>
      </c>
      <c r="B514" s="40">
        <v>0</v>
      </c>
      <c r="C514" s="30">
        <v>2294.84</v>
      </c>
      <c r="D514" s="40">
        <v>0</v>
      </c>
      <c r="E514" s="31">
        <v>568</v>
      </c>
    </row>
    <row r="515" spans="1:6" ht="17.850000000000001" customHeight="1">
      <c r="A515" s="36" t="s">
        <v>762</v>
      </c>
      <c r="B515" s="14" t="s">
        <v>340</v>
      </c>
      <c r="C515" s="19">
        <v>2294.84</v>
      </c>
      <c r="D515" s="14" t="s">
        <v>340</v>
      </c>
      <c r="E515" s="32">
        <v>568</v>
      </c>
    </row>
    <row r="516" spans="1:6" ht="14.45" customHeight="1">
      <c r="A516" s="39">
        <v>44409</v>
      </c>
      <c r="B516" s="40">
        <v>0</v>
      </c>
      <c r="C516" s="30">
        <v>2294.84</v>
      </c>
      <c r="D516" s="40">
        <v>0</v>
      </c>
      <c r="E516" s="31">
        <v>568</v>
      </c>
    </row>
    <row r="517" spans="1:6" ht="17.850000000000001" customHeight="1">
      <c r="A517" s="36" t="s">
        <v>763</v>
      </c>
      <c r="B517" s="14" t="s">
        <v>340</v>
      </c>
      <c r="C517" s="19">
        <v>2294.84</v>
      </c>
      <c r="D517" s="14" t="s">
        <v>340</v>
      </c>
      <c r="E517" s="32">
        <v>736</v>
      </c>
    </row>
    <row r="518" spans="1:6" ht="14.45" customHeight="1">
      <c r="A518" s="39">
        <v>44470</v>
      </c>
      <c r="B518" s="40">
        <v>0</v>
      </c>
      <c r="C518" s="102">
        <v>2294.84</v>
      </c>
      <c r="D518" s="123" t="s">
        <v>340</v>
      </c>
      <c r="E518" s="124">
        <v>736</v>
      </c>
    </row>
    <row r="519" spans="1:6" ht="17.850000000000001" customHeight="1">
      <c r="A519" s="36" t="s">
        <v>764</v>
      </c>
      <c r="B519" s="14" t="s">
        <v>340</v>
      </c>
      <c r="C519" s="19">
        <v>2294.84</v>
      </c>
      <c r="D519" s="14" t="s">
        <v>340</v>
      </c>
      <c r="E519" s="32">
        <v>815</v>
      </c>
      <c r="F519" s="115"/>
    </row>
    <row r="520" spans="1:6" ht="14.45" customHeight="1">
      <c r="A520" s="39">
        <v>44531</v>
      </c>
      <c r="B520" s="40">
        <v>0</v>
      </c>
      <c r="C520" s="102">
        <v>2294.84</v>
      </c>
      <c r="D520" s="123" t="s">
        <v>340</v>
      </c>
      <c r="E520" s="124">
        <v>815</v>
      </c>
    </row>
    <row r="521" spans="1:6" ht="14.45" customHeight="1">
      <c r="A521" s="39"/>
      <c r="B521" s="40"/>
      <c r="C521" s="102"/>
      <c r="D521" s="123"/>
      <c r="E521" s="124"/>
    </row>
    <row r="522" spans="1:6" ht="17.850000000000001" customHeight="1">
      <c r="A522" s="36" t="s">
        <v>765</v>
      </c>
      <c r="B522" s="14" t="s">
        <v>340</v>
      </c>
      <c r="C522" s="19">
        <v>2286.6579999999999</v>
      </c>
      <c r="D522" s="14" t="s">
        <v>340</v>
      </c>
      <c r="E522" s="32">
        <v>815</v>
      </c>
      <c r="F522" s="35"/>
    </row>
    <row r="523" spans="1:6" ht="17.850000000000001" customHeight="1">
      <c r="A523" s="37" t="s">
        <v>766</v>
      </c>
      <c r="B523" s="17" t="s">
        <v>340</v>
      </c>
      <c r="C523" s="102">
        <v>2286.6579999999999</v>
      </c>
      <c r="D523" s="17" t="s">
        <v>340</v>
      </c>
      <c r="E523" s="124">
        <v>815</v>
      </c>
    </row>
    <row r="524" spans="1:6" ht="14.1" customHeight="1">
      <c r="A524" s="41" t="s">
        <v>182</v>
      </c>
      <c r="B524" s="42" t="s">
        <v>182</v>
      </c>
      <c r="C524" s="42" t="s">
        <v>182</v>
      </c>
      <c r="D524" s="42"/>
      <c r="E524" s="43" t="s">
        <v>182</v>
      </c>
    </row>
    <row r="525" spans="1:6" ht="26.85" customHeight="1">
      <c r="A525" s="457" t="s">
        <v>182</v>
      </c>
      <c r="B525" s="486"/>
      <c r="C525" s="486"/>
      <c r="D525" s="486"/>
      <c r="E525" s="486"/>
    </row>
  </sheetData>
  <mergeCells count="10">
    <mergeCell ref="A525:E525"/>
    <mergeCell ref="A1:C1"/>
    <mergeCell ref="A2:C2"/>
    <mergeCell ref="B3:C3"/>
    <mergeCell ref="E3:E4"/>
    <mergeCell ref="A169:A170"/>
    <mergeCell ref="B169:B170"/>
    <mergeCell ref="C169:C170"/>
    <mergeCell ref="D169:D170"/>
    <mergeCell ref="E169:E170"/>
  </mergeCells>
  <pageMargins left="0.25" right="0.25" top="0.25" bottom="0.25" header="0" footer="0"/>
  <pageSetup paperSize="9" orientation="portrait" horizontalDpi="300" verticalDpi="300" r:id="rId1"/>
  <headerFooter alignWithMargins="0"/>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2"/>
  <sheetViews>
    <sheetView showGridLines="0" workbookViewId="0" xr3:uid="{9B253EF2-77E0-53E3-AE26-4D66ECD923F3}">
      <selection activeCell="H168" sqref="H168"/>
    </sheetView>
  </sheetViews>
  <sheetFormatPr defaultColWidth="8.6640625" defaultRowHeight="14.45"/>
  <cols>
    <col min="1" max="1" width="23.5" style="4" customWidth="1"/>
    <col min="2" max="2" width="17.6640625" style="4" customWidth="1"/>
    <col min="3" max="3" width="19" style="4" customWidth="1"/>
    <col min="4" max="4" width="14.5" style="4" customWidth="1"/>
    <col min="5" max="16384" width="8.6640625" style="4"/>
  </cols>
  <sheetData>
    <row r="1" spans="1:4" ht="15.95">
      <c r="A1" s="458" t="s">
        <v>767</v>
      </c>
      <c r="B1" s="459"/>
      <c r="C1" s="2"/>
      <c r="D1" s="3" t="s">
        <v>768</v>
      </c>
    </row>
    <row r="2" spans="1:4">
      <c r="A2" s="460" t="s">
        <v>333</v>
      </c>
      <c r="B2" s="486"/>
      <c r="C2" s="5"/>
      <c r="D2" s="6" t="s">
        <v>182</v>
      </c>
    </row>
    <row r="3" spans="1:4">
      <c r="A3" s="7" t="s">
        <v>182</v>
      </c>
      <c r="B3" s="44" t="s">
        <v>182</v>
      </c>
      <c r="C3" s="44"/>
      <c r="D3" s="6" t="s">
        <v>182</v>
      </c>
    </row>
    <row r="4" spans="1:4">
      <c r="A4" s="7" t="s">
        <v>182</v>
      </c>
      <c r="B4" s="44" t="s">
        <v>334</v>
      </c>
      <c r="C4" s="44"/>
      <c r="D4" s="470" t="s">
        <v>335</v>
      </c>
    </row>
    <row r="5" spans="1:4" ht="15">
      <c r="A5" s="8" t="s">
        <v>336</v>
      </c>
      <c r="B5" s="9" t="s">
        <v>337</v>
      </c>
      <c r="C5" s="9" t="s">
        <v>338</v>
      </c>
      <c r="D5" s="471"/>
    </row>
    <row r="6" spans="1:4" ht="15">
      <c r="A6" s="10" t="s">
        <v>182</v>
      </c>
      <c r="B6" s="11" t="s">
        <v>283</v>
      </c>
      <c r="C6" s="11" t="s">
        <v>284</v>
      </c>
      <c r="D6" s="46" t="s">
        <v>285</v>
      </c>
    </row>
    <row r="7" spans="1:4" ht="18" customHeight="1">
      <c r="A7" s="16">
        <v>2010</v>
      </c>
      <c r="B7" s="17" t="s">
        <v>340</v>
      </c>
      <c r="C7" s="20">
        <v>302.10000000000002</v>
      </c>
      <c r="D7" s="47" t="s">
        <v>340</v>
      </c>
    </row>
    <row r="8" spans="1:4" ht="18" customHeight="1">
      <c r="A8" s="13">
        <v>2011</v>
      </c>
      <c r="B8" s="14" t="s">
        <v>340</v>
      </c>
      <c r="C8" s="19">
        <v>328.1</v>
      </c>
      <c r="D8" s="29" t="s">
        <v>340</v>
      </c>
    </row>
    <row r="9" spans="1:4" ht="18" customHeight="1">
      <c r="A9" s="16">
        <v>2012</v>
      </c>
      <c r="B9" s="17" t="s">
        <v>340</v>
      </c>
      <c r="C9" s="20">
        <v>328.1</v>
      </c>
      <c r="D9" s="47" t="s">
        <v>340</v>
      </c>
    </row>
    <row r="10" spans="1:4" ht="18" customHeight="1">
      <c r="A10" s="13">
        <v>2013</v>
      </c>
      <c r="B10" s="14" t="s">
        <v>340</v>
      </c>
      <c r="C10" s="19">
        <v>328.1</v>
      </c>
      <c r="D10" s="29" t="s">
        <v>340</v>
      </c>
    </row>
    <row r="11" spans="1:4" ht="18" customHeight="1">
      <c r="A11" s="16">
        <v>2014</v>
      </c>
      <c r="B11" s="17" t="s">
        <v>340</v>
      </c>
      <c r="C11" s="20">
        <v>501.3</v>
      </c>
      <c r="D11" s="47" t="s">
        <v>340</v>
      </c>
    </row>
    <row r="12" spans="1:4" ht="18" customHeight="1">
      <c r="A12" s="13">
        <v>2015</v>
      </c>
      <c r="B12" s="14" t="s">
        <v>340</v>
      </c>
      <c r="C12" s="19">
        <v>501.3</v>
      </c>
      <c r="D12" s="29" t="s">
        <v>340</v>
      </c>
    </row>
    <row r="13" spans="1:4" ht="18" customHeight="1">
      <c r="A13" s="16">
        <v>2016</v>
      </c>
      <c r="B13" s="17" t="s">
        <v>340</v>
      </c>
      <c r="C13" s="20">
        <v>499.32</v>
      </c>
      <c r="D13" s="47" t="s">
        <v>340</v>
      </c>
    </row>
    <row r="14" spans="1:4" ht="18" customHeight="1">
      <c r="A14" s="13">
        <v>2017</v>
      </c>
      <c r="B14" s="14" t="s">
        <v>340</v>
      </c>
      <c r="C14" s="19">
        <v>520.01499999999999</v>
      </c>
      <c r="D14" s="29" t="s">
        <v>340</v>
      </c>
    </row>
    <row r="15" spans="1:4" ht="18" customHeight="1">
      <c r="A15" s="16">
        <v>2018</v>
      </c>
      <c r="B15" s="17" t="s">
        <v>340</v>
      </c>
      <c r="C15" s="20">
        <v>567.55999999999995</v>
      </c>
      <c r="D15" s="47" t="s">
        <v>340</v>
      </c>
    </row>
    <row r="16" spans="1:4" ht="18" customHeight="1">
      <c r="A16" s="13">
        <v>2019</v>
      </c>
      <c r="B16" s="14" t="s">
        <v>340</v>
      </c>
      <c r="C16" s="19">
        <v>592.79999999999995</v>
      </c>
      <c r="D16" s="29" t="s">
        <v>340</v>
      </c>
    </row>
    <row r="17" spans="1:4" ht="18" customHeight="1">
      <c r="A17" s="16">
        <v>2020</v>
      </c>
      <c r="B17" s="17" t="s">
        <v>340</v>
      </c>
      <c r="C17" s="20">
        <v>535.1</v>
      </c>
      <c r="D17" s="47">
        <v>174.8</v>
      </c>
    </row>
    <row r="18" spans="1:4" ht="18" customHeight="1">
      <c r="A18" s="13">
        <v>2021</v>
      </c>
      <c r="B18" s="51" t="str">
        <f>+B63</f>
        <v>-</v>
      </c>
      <c r="C18" s="51">
        <f t="shared" ref="C18:D18" si="0">+C63</f>
        <v>476.35700000000003</v>
      </c>
      <c r="D18" s="52">
        <f t="shared" si="0"/>
        <v>434.57499999999999</v>
      </c>
    </row>
    <row r="19" spans="1:4">
      <c r="A19" s="48" t="s">
        <v>182</v>
      </c>
      <c r="B19" s="27" t="s">
        <v>182</v>
      </c>
      <c r="C19" s="27" t="s">
        <v>182</v>
      </c>
      <c r="D19" s="49" t="s">
        <v>182</v>
      </c>
    </row>
    <row r="20" spans="1:4" ht="15" hidden="1">
      <c r="A20" s="24" t="s">
        <v>413</v>
      </c>
      <c r="B20" s="14" t="s">
        <v>340</v>
      </c>
      <c r="C20" s="19">
        <v>328.1</v>
      </c>
      <c r="D20" s="29" t="s">
        <v>340</v>
      </c>
    </row>
    <row r="21" spans="1:4" ht="15" hidden="1">
      <c r="A21" s="25" t="s">
        <v>414</v>
      </c>
      <c r="B21" s="17" t="s">
        <v>340</v>
      </c>
      <c r="C21" s="20">
        <v>328.1</v>
      </c>
      <c r="D21" s="47" t="s">
        <v>340</v>
      </c>
    </row>
    <row r="22" spans="1:4" ht="15" hidden="1">
      <c r="A22" s="24" t="s">
        <v>415</v>
      </c>
      <c r="B22" s="14" t="s">
        <v>340</v>
      </c>
      <c r="C22" s="19">
        <v>328.1</v>
      </c>
      <c r="D22" s="29" t="s">
        <v>340</v>
      </c>
    </row>
    <row r="23" spans="1:4" ht="15" hidden="1">
      <c r="A23" s="25" t="s">
        <v>416</v>
      </c>
      <c r="B23" s="17" t="s">
        <v>340</v>
      </c>
      <c r="C23" s="20">
        <v>328.1</v>
      </c>
      <c r="D23" s="47" t="s">
        <v>340</v>
      </c>
    </row>
    <row r="24" spans="1:4" hidden="1">
      <c r="A24" s="26" t="s">
        <v>182</v>
      </c>
      <c r="B24" s="27" t="s">
        <v>182</v>
      </c>
      <c r="C24" s="27" t="s">
        <v>182</v>
      </c>
      <c r="D24" s="49" t="s">
        <v>182</v>
      </c>
    </row>
    <row r="25" spans="1:4" ht="15" hidden="1">
      <c r="A25" s="24" t="s">
        <v>417</v>
      </c>
      <c r="B25" s="14" t="s">
        <v>340</v>
      </c>
      <c r="C25" s="19">
        <v>328.1</v>
      </c>
      <c r="D25" s="29" t="s">
        <v>340</v>
      </c>
    </row>
    <row r="26" spans="1:4" ht="15" hidden="1">
      <c r="A26" s="25" t="s">
        <v>418</v>
      </c>
      <c r="B26" s="17" t="s">
        <v>340</v>
      </c>
      <c r="C26" s="20">
        <v>471.1</v>
      </c>
      <c r="D26" s="47" t="s">
        <v>340</v>
      </c>
    </row>
    <row r="27" spans="1:4" ht="15" hidden="1">
      <c r="A27" s="24" t="s">
        <v>419</v>
      </c>
      <c r="B27" s="14" t="s">
        <v>340</v>
      </c>
      <c r="C27" s="19">
        <v>471.1</v>
      </c>
      <c r="D27" s="29" t="s">
        <v>340</v>
      </c>
    </row>
    <row r="28" spans="1:4" ht="15" hidden="1">
      <c r="A28" s="25" t="s">
        <v>420</v>
      </c>
      <c r="B28" s="17" t="s">
        <v>340</v>
      </c>
      <c r="C28" s="20">
        <v>501.3</v>
      </c>
      <c r="D28" s="47" t="s">
        <v>340</v>
      </c>
    </row>
    <row r="29" spans="1:4" hidden="1">
      <c r="A29" s="26" t="s">
        <v>182</v>
      </c>
      <c r="B29" s="27" t="s">
        <v>182</v>
      </c>
      <c r="C29" s="27" t="s">
        <v>182</v>
      </c>
      <c r="D29" s="49" t="s">
        <v>182</v>
      </c>
    </row>
    <row r="30" spans="1:4" ht="15" hidden="1">
      <c r="A30" s="24" t="s">
        <v>421</v>
      </c>
      <c r="B30" s="14" t="s">
        <v>340</v>
      </c>
      <c r="C30" s="19">
        <v>501.3</v>
      </c>
      <c r="D30" s="29" t="s">
        <v>340</v>
      </c>
    </row>
    <row r="31" spans="1:4" ht="15" hidden="1">
      <c r="A31" s="25" t="s">
        <v>422</v>
      </c>
      <c r="B31" s="17" t="s">
        <v>340</v>
      </c>
      <c r="C31" s="20">
        <v>501.3</v>
      </c>
      <c r="D31" s="47" t="s">
        <v>340</v>
      </c>
    </row>
    <row r="32" spans="1:4" ht="15" hidden="1">
      <c r="A32" s="24" t="s">
        <v>423</v>
      </c>
      <c r="B32" s="14" t="s">
        <v>340</v>
      </c>
      <c r="C32" s="19">
        <v>501.3</v>
      </c>
      <c r="D32" s="29" t="s">
        <v>340</v>
      </c>
    </row>
    <row r="33" spans="1:4" ht="15" hidden="1">
      <c r="A33" s="25" t="s">
        <v>424</v>
      </c>
      <c r="B33" s="17" t="s">
        <v>340</v>
      </c>
      <c r="C33" s="20">
        <v>501.3</v>
      </c>
      <c r="D33" s="47" t="s">
        <v>340</v>
      </c>
    </row>
    <row r="34" spans="1:4" hidden="1">
      <c r="A34" s="26" t="s">
        <v>182</v>
      </c>
      <c r="B34" s="27" t="s">
        <v>182</v>
      </c>
      <c r="C34" s="27" t="s">
        <v>182</v>
      </c>
      <c r="D34" s="49" t="s">
        <v>182</v>
      </c>
    </row>
    <row r="35" spans="1:4" ht="15" hidden="1">
      <c r="A35" s="24" t="s">
        <v>425</v>
      </c>
      <c r="B35" s="14" t="s">
        <v>340</v>
      </c>
      <c r="C35" s="19">
        <v>500.3</v>
      </c>
      <c r="D35" s="29" t="s">
        <v>340</v>
      </c>
    </row>
    <row r="36" spans="1:4" ht="15" hidden="1">
      <c r="A36" s="25" t="s">
        <v>426</v>
      </c>
      <c r="B36" s="17" t="s">
        <v>340</v>
      </c>
      <c r="C36" s="20">
        <v>500.3</v>
      </c>
      <c r="D36" s="47" t="s">
        <v>340</v>
      </c>
    </row>
    <row r="37" spans="1:4" ht="15" hidden="1">
      <c r="A37" s="24" t="s">
        <v>427</v>
      </c>
      <c r="B37" s="14" t="s">
        <v>340</v>
      </c>
      <c r="C37" s="19">
        <v>500.3</v>
      </c>
      <c r="D37" s="29" t="s">
        <v>340</v>
      </c>
    </row>
    <row r="38" spans="1:4" ht="15" hidden="1">
      <c r="A38" s="25" t="s">
        <v>428</v>
      </c>
      <c r="B38" s="17" t="s">
        <v>340</v>
      </c>
      <c r="C38" s="20">
        <v>499.32</v>
      </c>
      <c r="D38" s="47" t="s">
        <v>340</v>
      </c>
    </row>
    <row r="39" spans="1:4" hidden="1">
      <c r="A39" s="26" t="s">
        <v>182</v>
      </c>
      <c r="B39" s="27" t="s">
        <v>182</v>
      </c>
      <c r="C39" s="27" t="s">
        <v>182</v>
      </c>
      <c r="D39" s="49" t="s">
        <v>182</v>
      </c>
    </row>
    <row r="40" spans="1:4" ht="15" hidden="1">
      <c r="A40" s="24" t="s">
        <v>429</v>
      </c>
      <c r="B40" s="14" t="s">
        <v>340</v>
      </c>
      <c r="C40" s="19">
        <v>499.32</v>
      </c>
      <c r="D40" s="29" t="s">
        <v>340</v>
      </c>
    </row>
    <row r="41" spans="1:4" ht="15" hidden="1">
      <c r="A41" s="25" t="s">
        <v>430</v>
      </c>
      <c r="B41" s="17" t="s">
        <v>340</v>
      </c>
      <c r="C41" s="20">
        <v>499.32</v>
      </c>
      <c r="D41" s="47" t="s">
        <v>340</v>
      </c>
    </row>
    <row r="42" spans="1:4" ht="15" hidden="1">
      <c r="A42" s="24" t="s">
        <v>431</v>
      </c>
      <c r="B42" s="14" t="s">
        <v>340</v>
      </c>
      <c r="C42" s="19">
        <v>521.02499999999998</v>
      </c>
      <c r="D42" s="29" t="s">
        <v>340</v>
      </c>
    </row>
    <row r="43" spans="1:4" ht="15" hidden="1">
      <c r="A43" s="25" t="s">
        <v>432</v>
      </c>
      <c r="B43" s="17" t="s">
        <v>340</v>
      </c>
      <c r="C43" s="20">
        <v>520.01499999999999</v>
      </c>
      <c r="D43" s="47" t="s">
        <v>340</v>
      </c>
    </row>
    <row r="44" spans="1:4" ht="15" hidden="1">
      <c r="A44" s="25"/>
      <c r="B44" s="17"/>
      <c r="C44" s="20"/>
      <c r="D44" s="50"/>
    </row>
    <row r="45" spans="1:4" ht="15">
      <c r="A45" s="24" t="s">
        <v>433</v>
      </c>
      <c r="B45" s="14" t="s">
        <v>340</v>
      </c>
      <c r="C45" s="19">
        <v>570.01599999999996</v>
      </c>
      <c r="D45" s="29" t="s">
        <v>340</v>
      </c>
    </row>
    <row r="46" spans="1:4" ht="15">
      <c r="A46" s="25" t="s">
        <v>434</v>
      </c>
      <c r="B46" s="17" t="s">
        <v>340</v>
      </c>
      <c r="C46" s="20">
        <v>570.01599999999996</v>
      </c>
      <c r="D46" s="47" t="s">
        <v>340</v>
      </c>
    </row>
    <row r="47" spans="1:4" ht="15">
      <c r="A47" s="24" t="s">
        <v>435</v>
      </c>
      <c r="B47" s="14" t="s">
        <v>340</v>
      </c>
      <c r="C47" s="19">
        <v>570.01599999999996</v>
      </c>
      <c r="D47" s="29" t="s">
        <v>340</v>
      </c>
    </row>
    <row r="48" spans="1:4" ht="15">
      <c r="A48" s="25" t="s">
        <v>436</v>
      </c>
      <c r="B48" s="17" t="s">
        <v>340</v>
      </c>
      <c r="C48" s="20">
        <v>567.55999999999995</v>
      </c>
      <c r="D48" s="47" t="s">
        <v>340</v>
      </c>
    </row>
    <row r="49" spans="1:4" ht="15">
      <c r="A49" s="25"/>
      <c r="B49" s="17"/>
      <c r="C49" s="20"/>
      <c r="D49" s="47"/>
    </row>
    <row r="50" spans="1:4" ht="15">
      <c r="A50" s="24" t="s">
        <v>437</v>
      </c>
      <c r="B50" s="14" t="s">
        <v>340</v>
      </c>
      <c r="C50" s="19">
        <v>567.55999999999995</v>
      </c>
      <c r="D50" s="29" t="s">
        <v>340</v>
      </c>
    </row>
    <row r="51" spans="1:4" ht="15">
      <c r="A51" s="25" t="s">
        <v>438</v>
      </c>
      <c r="B51" s="17" t="s">
        <v>340</v>
      </c>
      <c r="C51" s="20">
        <v>600.46</v>
      </c>
      <c r="D51" s="47" t="s">
        <v>340</v>
      </c>
    </row>
    <row r="52" spans="1:4" ht="15">
      <c r="A52" s="24" t="s">
        <v>439</v>
      </c>
      <c r="B52" s="14" t="s">
        <v>340</v>
      </c>
      <c r="C52" s="19">
        <v>599.01300000000003</v>
      </c>
      <c r="D52" s="29" t="s">
        <v>340</v>
      </c>
    </row>
    <row r="53" spans="1:4" ht="15">
      <c r="A53" s="25" t="s">
        <v>440</v>
      </c>
      <c r="B53" s="17" t="s">
        <v>340</v>
      </c>
      <c r="C53" s="20">
        <v>592.79999999999995</v>
      </c>
      <c r="D53" s="47" t="s">
        <v>340</v>
      </c>
    </row>
    <row r="54" spans="1:4" ht="15">
      <c r="A54" s="25"/>
      <c r="B54" s="17"/>
      <c r="C54" s="20"/>
      <c r="D54" s="50"/>
    </row>
    <row r="55" spans="1:4" ht="15">
      <c r="A55" s="24" t="s">
        <v>441</v>
      </c>
      <c r="B55" s="14" t="str">
        <f>+B145</f>
        <v>-</v>
      </c>
      <c r="C55" s="51">
        <f>+C145</f>
        <v>592.80399999999997</v>
      </c>
      <c r="D55" s="52" t="str">
        <f>+D145</f>
        <v>-</v>
      </c>
    </row>
    <row r="56" spans="1:4" ht="15">
      <c r="A56" s="25" t="s">
        <v>442</v>
      </c>
      <c r="B56" s="17" t="s">
        <v>340</v>
      </c>
      <c r="C56" s="20">
        <v>592.80399999999997</v>
      </c>
      <c r="D56" s="50">
        <v>94.2</v>
      </c>
    </row>
    <row r="57" spans="1:4" ht="15">
      <c r="A57" s="24" t="s">
        <v>443</v>
      </c>
      <c r="B57" s="14" t="s">
        <v>340</v>
      </c>
      <c r="C57" s="19">
        <v>591.4</v>
      </c>
      <c r="D57" s="29">
        <v>113.6</v>
      </c>
    </row>
    <row r="58" spans="1:4" s="55" customFormat="1" ht="14.65" customHeight="1">
      <c r="A58" s="53" t="s">
        <v>444</v>
      </c>
      <c r="B58" s="40">
        <f>+B206</f>
        <v>0</v>
      </c>
      <c r="C58" s="40">
        <v>535.1</v>
      </c>
      <c r="D58" s="54">
        <v>174.8</v>
      </c>
    </row>
    <row r="59" spans="1:4" s="55" customFormat="1" ht="14.65" customHeight="1">
      <c r="A59" s="87"/>
      <c r="B59" s="40"/>
      <c r="C59" s="40"/>
      <c r="D59" s="54"/>
    </row>
    <row r="60" spans="1:4" ht="15">
      <c r="A60" s="24" t="s">
        <v>445</v>
      </c>
      <c r="B60" s="14" t="str">
        <f>+B150</f>
        <v>-</v>
      </c>
      <c r="C60" s="51">
        <f>C158</f>
        <v>485.14800000000002</v>
      </c>
      <c r="D60" s="52">
        <f>D158</f>
        <v>224.47499999999999</v>
      </c>
    </row>
    <row r="61" spans="1:4" ht="15">
      <c r="A61" s="25" t="s">
        <v>446</v>
      </c>
      <c r="B61" s="17" t="str">
        <f>+B161</f>
        <v>-</v>
      </c>
      <c r="C61" s="109">
        <f t="shared" ref="C61:D61" si="1">+C161</f>
        <v>484.01299999999998</v>
      </c>
      <c r="D61" s="110">
        <f t="shared" si="1"/>
        <v>224.47499999999999</v>
      </c>
    </row>
    <row r="62" spans="1:4" ht="15">
      <c r="A62" s="24" t="s">
        <v>447</v>
      </c>
      <c r="B62" s="14" t="str">
        <f>+B164</f>
        <v>-</v>
      </c>
      <c r="C62" s="51">
        <f t="shared" ref="C62:D62" si="2">+C164</f>
        <v>482.56599999999997</v>
      </c>
      <c r="D62" s="52">
        <f t="shared" si="2"/>
        <v>412.57499999999999</v>
      </c>
    </row>
    <row r="63" spans="1:4" ht="15">
      <c r="A63" s="25" t="s">
        <v>306</v>
      </c>
      <c r="B63" s="109" t="str">
        <f>+B167</f>
        <v>-</v>
      </c>
      <c r="C63" s="109">
        <f>+C167</f>
        <v>476.35700000000003</v>
      </c>
      <c r="D63" s="110">
        <f>+D167</f>
        <v>434.57499999999999</v>
      </c>
    </row>
    <row r="64" spans="1:4">
      <c r="A64" s="26" t="s">
        <v>182</v>
      </c>
      <c r="B64" s="27" t="s">
        <v>182</v>
      </c>
      <c r="C64" s="27" t="s">
        <v>182</v>
      </c>
      <c r="D64" s="49" t="s">
        <v>182</v>
      </c>
    </row>
    <row r="65" spans="1:4" ht="15" hidden="1">
      <c r="A65" s="24" t="s">
        <v>676</v>
      </c>
      <c r="B65" s="14" t="s">
        <v>340</v>
      </c>
      <c r="C65" s="19">
        <v>328.1</v>
      </c>
      <c r="D65" s="56">
        <v>328.1</v>
      </c>
    </row>
    <row r="66" spans="1:4" ht="15" hidden="1">
      <c r="A66" s="25" t="s">
        <v>677</v>
      </c>
      <c r="B66" s="17" t="s">
        <v>340</v>
      </c>
      <c r="C66" s="20">
        <v>328.1</v>
      </c>
      <c r="D66" s="50">
        <v>328.1</v>
      </c>
    </row>
    <row r="67" spans="1:4" ht="15" hidden="1">
      <c r="A67" s="24" t="s">
        <v>678</v>
      </c>
      <c r="B67" s="14" t="s">
        <v>340</v>
      </c>
      <c r="C67" s="19">
        <v>328.1</v>
      </c>
      <c r="D67" s="56">
        <v>328.1</v>
      </c>
    </row>
    <row r="68" spans="1:4" ht="15" hidden="1">
      <c r="A68" s="25" t="s">
        <v>679</v>
      </c>
      <c r="B68" s="17" t="s">
        <v>340</v>
      </c>
      <c r="C68" s="20">
        <v>328.1</v>
      </c>
      <c r="D68" s="50">
        <v>328.1</v>
      </c>
    </row>
    <row r="69" spans="1:4" ht="15" hidden="1">
      <c r="A69" s="24" t="s">
        <v>680</v>
      </c>
      <c r="B69" s="14" t="s">
        <v>340</v>
      </c>
      <c r="C69" s="19">
        <v>328.1</v>
      </c>
      <c r="D69" s="56">
        <v>328.1</v>
      </c>
    </row>
    <row r="70" spans="1:4" ht="15" hidden="1">
      <c r="A70" s="25" t="s">
        <v>681</v>
      </c>
      <c r="B70" s="17" t="s">
        <v>340</v>
      </c>
      <c r="C70" s="20">
        <v>471.1</v>
      </c>
      <c r="D70" s="50">
        <v>471.1</v>
      </c>
    </row>
    <row r="71" spans="1:4" ht="15" hidden="1">
      <c r="A71" s="24" t="s">
        <v>682</v>
      </c>
      <c r="B71" s="14" t="s">
        <v>340</v>
      </c>
      <c r="C71" s="19">
        <v>471.1</v>
      </c>
      <c r="D71" s="56">
        <v>471.1</v>
      </c>
    </row>
    <row r="72" spans="1:4" ht="15" hidden="1">
      <c r="A72" s="25" t="s">
        <v>683</v>
      </c>
      <c r="B72" s="17" t="s">
        <v>340</v>
      </c>
      <c r="C72" s="20">
        <v>471.1</v>
      </c>
      <c r="D72" s="50">
        <v>471.1</v>
      </c>
    </row>
    <row r="73" spans="1:4" ht="15" hidden="1">
      <c r="A73" s="24" t="s">
        <v>684</v>
      </c>
      <c r="B73" s="14" t="s">
        <v>340</v>
      </c>
      <c r="C73" s="19">
        <v>471.1</v>
      </c>
      <c r="D73" s="56">
        <v>471.1</v>
      </c>
    </row>
    <row r="74" spans="1:4" ht="15" hidden="1">
      <c r="A74" s="25" t="s">
        <v>685</v>
      </c>
      <c r="B74" s="17" t="s">
        <v>340</v>
      </c>
      <c r="C74" s="20">
        <v>471.1</v>
      </c>
      <c r="D74" s="50">
        <v>471.1</v>
      </c>
    </row>
    <row r="75" spans="1:4" ht="15" hidden="1">
      <c r="A75" s="24" t="s">
        <v>686</v>
      </c>
      <c r="B75" s="14" t="s">
        <v>340</v>
      </c>
      <c r="C75" s="19">
        <v>501.3</v>
      </c>
      <c r="D75" s="56">
        <v>501.3</v>
      </c>
    </row>
    <row r="76" spans="1:4" ht="15" hidden="1">
      <c r="A76" s="25" t="s">
        <v>687</v>
      </c>
      <c r="B76" s="17" t="s">
        <v>340</v>
      </c>
      <c r="C76" s="20">
        <v>501.3</v>
      </c>
      <c r="D76" s="50">
        <v>501.3</v>
      </c>
    </row>
    <row r="77" spans="1:4" hidden="1">
      <c r="A77" s="26" t="s">
        <v>182</v>
      </c>
      <c r="B77" s="27" t="s">
        <v>182</v>
      </c>
      <c r="C77" s="27" t="s">
        <v>182</v>
      </c>
      <c r="D77" s="49" t="s">
        <v>182</v>
      </c>
    </row>
    <row r="78" spans="1:4" ht="15" hidden="1">
      <c r="A78" s="24" t="s">
        <v>688</v>
      </c>
      <c r="B78" s="14" t="s">
        <v>340</v>
      </c>
      <c r="C78" s="19">
        <v>501.3</v>
      </c>
      <c r="D78" s="56">
        <v>501.3</v>
      </c>
    </row>
    <row r="79" spans="1:4" ht="15" hidden="1">
      <c r="A79" s="25" t="s">
        <v>689</v>
      </c>
      <c r="B79" s="17" t="s">
        <v>340</v>
      </c>
      <c r="C79" s="20">
        <v>501.3</v>
      </c>
      <c r="D79" s="50">
        <v>501.3</v>
      </c>
    </row>
    <row r="80" spans="1:4" ht="15" hidden="1">
      <c r="A80" s="24" t="s">
        <v>690</v>
      </c>
      <c r="B80" s="14" t="s">
        <v>340</v>
      </c>
      <c r="C80" s="19">
        <v>501.3</v>
      </c>
      <c r="D80" s="56">
        <v>501.3</v>
      </c>
    </row>
    <row r="81" spans="1:4" ht="15" hidden="1">
      <c r="A81" s="25" t="s">
        <v>691</v>
      </c>
      <c r="B81" s="17" t="s">
        <v>340</v>
      </c>
      <c r="C81" s="20">
        <v>501.3</v>
      </c>
      <c r="D81" s="50">
        <v>501.3</v>
      </c>
    </row>
    <row r="82" spans="1:4" ht="15" hidden="1">
      <c r="A82" s="24" t="s">
        <v>692</v>
      </c>
      <c r="B82" s="14" t="s">
        <v>340</v>
      </c>
      <c r="C82" s="19">
        <v>501.3</v>
      </c>
      <c r="D82" s="56">
        <v>501.3</v>
      </c>
    </row>
    <row r="83" spans="1:4" ht="15" hidden="1">
      <c r="A83" s="25" t="s">
        <v>693</v>
      </c>
      <c r="B83" s="17" t="s">
        <v>340</v>
      </c>
      <c r="C83" s="20">
        <v>501.3</v>
      </c>
      <c r="D83" s="50">
        <v>501.3</v>
      </c>
    </row>
    <row r="84" spans="1:4" ht="15" hidden="1">
      <c r="A84" s="24" t="s">
        <v>694</v>
      </c>
      <c r="B84" s="14" t="s">
        <v>340</v>
      </c>
      <c r="C84" s="19">
        <v>501.3</v>
      </c>
      <c r="D84" s="56">
        <v>501.3</v>
      </c>
    </row>
    <row r="85" spans="1:4" ht="15" hidden="1">
      <c r="A85" s="25" t="s">
        <v>695</v>
      </c>
      <c r="B85" s="17" t="s">
        <v>340</v>
      </c>
      <c r="C85" s="20">
        <v>501.3</v>
      </c>
      <c r="D85" s="50">
        <v>501.3</v>
      </c>
    </row>
    <row r="86" spans="1:4" ht="15" hidden="1">
      <c r="A86" s="24" t="s">
        <v>696</v>
      </c>
      <c r="B86" s="14" t="s">
        <v>340</v>
      </c>
      <c r="C86" s="19">
        <v>501.3</v>
      </c>
      <c r="D86" s="56">
        <v>501.3</v>
      </c>
    </row>
    <row r="87" spans="1:4" ht="15" hidden="1">
      <c r="A87" s="25" t="s">
        <v>697</v>
      </c>
      <c r="B87" s="17" t="s">
        <v>340</v>
      </c>
      <c r="C87" s="20">
        <v>501.3</v>
      </c>
      <c r="D87" s="50">
        <v>501.3</v>
      </c>
    </row>
    <row r="88" spans="1:4" ht="15" hidden="1">
      <c r="A88" s="24" t="s">
        <v>698</v>
      </c>
      <c r="B88" s="14" t="s">
        <v>340</v>
      </c>
      <c r="C88" s="19">
        <v>500.3</v>
      </c>
      <c r="D88" s="56">
        <v>500.3</v>
      </c>
    </row>
    <row r="89" spans="1:4" ht="15" hidden="1">
      <c r="A89" s="25" t="s">
        <v>699</v>
      </c>
      <c r="B89" s="17" t="s">
        <v>340</v>
      </c>
      <c r="C89" s="20">
        <v>500.3</v>
      </c>
      <c r="D89" s="50">
        <v>500.3</v>
      </c>
    </row>
    <row r="90" spans="1:4" hidden="1">
      <c r="A90" s="26" t="s">
        <v>182</v>
      </c>
      <c r="B90" s="27" t="s">
        <v>182</v>
      </c>
      <c r="C90" s="27" t="s">
        <v>182</v>
      </c>
      <c r="D90" s="49" t="s">
        <v>182</v>
      </c>
    </row>
    <row r="91" spans="1:4" ht="15" hidden="1">
      <c r="A91" s="24" t="s">
        <v>700</v>
      </c>
      <c r="B91" s="14" t="s">
        <v>340</v>
      </c>
      <c r="C91" s="19">
        <v>500.3</v>
      </c>
      <c r="D91" s="56">
        <v>500.3</v>
      </c>
    </row>
    <row r="92" spans="1:4" ht="15" hidden="1">
      <c r="A92" s="25" t="s">
        <v>701</v>
      </c>
      <c r="B92" s="17" t="s">
        <v>340</v>
      </c>
      <c r="C92" s="20">
        <v>500.3</v>
      </c>
      <c r="D92" s="50">
        <v>500.3</v>
      </c>
    </row>
    <row r="93" spans="1:4" ht="15" hidden="1">
      <c r="A93" s="24" t="s">
        <v>702</v>
      </c>
      <c r="B93" s="14" t="s">
        <v>340</v>
      </c>
      <c r="C93" s="19">
        <v>500.3</v>
      </c>
      <c r="D93" s="56">
        <v>500.3</v>
      </c>
    </row>
    <row r="94" spans="1:4" ht="15" hidden="1">
      <c r="A94" s="25" t="s">
        <v>703</v>
      </c>
      <c r="B94" s="17" t="s">
        <v>340</v>
      </c>
      <c r="C94" s="20">
        <v>500.3</v>
      </c>
      <c r="D94" s="50">
        <v>500.3</v>
      </c>
    </row>
    <row r="95" spans="1:4" ht="15" hidden="1">
      <c r="A95" s="24" t="s">
        <v>704</v>
      </c>
      <c r="B95" s="14" t="s">
        <v>340</v>
      </c>
      <c r="C95" s="19">
        <v>500.3</v>
      </c>
      <c r="D95" s="56">
        <v>500.3</v>
      </c>
    </row>
    <row r="96" spans="1:4" ht="15" hidden="1">
      <c r="A96" s="25" t="s">
        <v>705</v>
      </c>
      <c r="B96" s="17" t="s">
        <v>340</v>
      </c>
      <c r="C96" s="20">
        <v>500.3</v>
      </c>
      <c r="D96" s="50">
        <v>500.3</v>
      </c>
    </row>
    <row r="97" spans="1:4" ht="15" hidden="1">
      <c r="A97" s="24" t="s">
        <v>706</v>
      </c>
      <c r="B97" s="14" t="s">
        <v>340</v>
      </c>
      <c r="C97" s="19">
        <v>500.3</v>
      </c>
      <c r="D97" s="56">
        <v>500.3</v>
      </c>
    </row>
    <row r="98" spans="1:4" ht="15" hidden="1">
      <c r="A98" s="25" t="s">
        <v>707</v>
      </c>
      <c r="B98" s="17" t="s">
        <v>340</v>
      </c>
      <c r="C98" s="20">
        <v>500.3</v>
      </c>
      <c r="D98" s="50">
        <v>500.3</v>
      </c>
    </row>
    <row r="99" spans="1:4" ht="15" hidden="1">
      <c r="A99" s="24" t="s">
        <v>708</v>
      </c>
      <c r="B99" s="14" t="s">
        <v>340</v>
      </c>
      <c r="C99" s="19">
        <v>500.3</v>
      </c>
      <c r="D99" s="56">
        <v>500.3</v>
      </c>
    </row>
    <row r="100" spans="1:4" ht="15" hidden="1">
      <c r="A100" s="25" t="s">
        <v>709</v>
      </c>
      <c r="B100" s="17" t="s">
        <v>340</v>
      </c>
      <c r="C100" s="20">
        <v>500.3</v>
      </c>
      <c r="D100" s="50">
        <v>500.3</v>
      </c>
    </row>
    <row r="101" spans="1:4" ht="15" hidden="1">
      <c r="A101" s="24" t="s">
        <v>710</v>
      </c>
      <c r="B101" s="14" t="s">
        <v>340</v>
      </c>
      <c r="C101" s="19">
        <v>499.32</v>
      </c>
      <c r="D101" s="56">
        <v>499.32</v>
      </c>
    </row>
    <row r="102" spans="1:4" ht="15" hidden="1">
      <c r="A102" s="25" t="s">
        <v>711</v>
      </c>
      <c r="B102" s="17" t="s">
        <v>340</v>
      </c>
      <c r="C102" s="20">
        <v>499.32</v>
      </c>
      <c r="D102" s="50">
        <v>499.32</v>
      </c>
    </row>
    <row r="103" spans="1:4" hidden="1">
      <c r="A103" s="26" t="s">
        <v>182</v>
      </c>
      <c r="B103" s="27" t="s">
        <v>182</v>
      </c>
      <c r="C103" s="27" t="s">
        <v>182</v>
      </c>
      <c r="D103" s="49" t="s">
        <v>182</v>
      </c>
    </row>
    <row r="104" spans="1:4" ht="15" hidden="1">
      <c r="A104" s="24" t="s">
        <v>712</v>
      </c>
      <c r="B104" s="14" t="s">
        <v>340</v>
      </c>
      <c r="C104" s="19">
        <v>499.32</v>
      </c>
      <c r="D104" s="29" t="s">
        <v>340</v>
      </c>
    </row>
    <row r="105" spans="1:4" ht="15" hidden="1">
      <c r="A105" s="25" t="s">
        <v>713</v>
      </c>
      <c r="B105" s="17" t="s">
        <v>340</v>
      </c>
      <c r="C105" s="20">
        <v>499.32</v>
      </c>
      <c r="D105" s="47" t="s">
        <v>340</v>
      </c>
    </row>
    <row r="106" spans="1:4" ht="15" hidden="1">
      <c r="A106" s="24" t="s">
        <v>714</v>
      </c>
      <c r="B106" s="14" t="s">
        <v>340</v>
      </c>
      <c r="C106" s="19">
        <v>499.32</v>
      </c>
      <c r="D106" s="29" t="s">
        <v>340</v>
      </c>
    </row>
    <row r="107" spans="1:4" ht="15" hidden="1">
      <c r="A107" s="25" t="s">
        <v>715</v>
      </c>
      <c r="B107" s="17" t="s">
        <v>340</v>
      </c>
      <c r="C107" s="20">
        <v>499.32</v>
      </c>
      <c r="D107" s="47" t="s">
        <v>340</v>
      </c>
    </row>
    <row r="108" spans="1:4" ht="15" hidden="1">
      <c r="A108" s="24" t="s">
        <v>716</v>
      </c>
      <c r="B108" s="14" t="s">
        <v>340</v>
      </c>
      <c r="C108" s="19">
        <v>499.32</v>
      </c>
      <c r="D108" s="29" t="s">
        <v>340</v>
      </c>
    </row>
    <row r="109" spans="1:4" ht="15" hidden="1">
      <c r="A109" s="25" t="s">
        <v>717</v>
      </c>
      <c r="B109" s="17" t="s">
        <v>340</v>
      </c>
      <c r="C109" s="20">
        <v>499.32</v>
      </c>
      <c r="D109" s="47" t="s">
        <v>340</v>
      </c>
    </row>
    <row r="110" spans="1:4" ht="15" hidden="1">
      <c r="A110" s="24" t="s">
        <v>718</v>
      </c>
      <c r="B110" s="14" t="s">
        <v>340</v>
      </c>
      <c r="C110" s="19">
        <v>499.32</v>
      </c>
      <c r="D110" s="29" t="s">
        <v>340</v>
      </c>
    </row>
    <row r="111" spans="1:4" ht="15" hidden="1">
      <c r="A111" s="25" t="s">
        <v>719</v>
      </c>
      <c r="B111" s="17" t="s">
        <v>340</v>
      </c>
      <c r="C111" s="20">
        <v>499.32</v>
      </c>
      <c r="D111" s="47" t="s">
        <v>340</v>
      </c>
    </row>
    <row r="112" spans="1:4" ht="15" hidden="1">
      <c r="A112" s="24" t="s">
        <v>720</v>
      </c>
      <c r="B112" s="14" t="s">
        <v>340</v>
      </c>
      <c r="C112" s="19">
        <v>521.02499999999998</v>
      </c>
      <c r="D112" s="29" t="s">
        <v>340</v>
      </c>
    </row>
    <row r="113" spans="1:4" ht="15" hidden="1">
      <c r="A113" s="25" t="s">
        <v>721</v>
      </c>
      <c r="B113" s="17" t="s">
        <v>340</v>
      </c>
      <c r="C113" s="20">
        <v>521.02499999999998</v>
      </c>
      <c r="D113" s="47" t="s">
        <v>340</v>
      </c>
    </row>
    <row r="114" spans="1:4" ht="15" hidden="1">
      <c r="A114" s="24" t="s">
        <v>722</v>
      </c>
      <c r="B114" s="14" t="s">
        <v>340</v>
      </c>
      <c r="C114" s="19">
        <v>520.01599999999996</v>
      </c>
      <c r="D114" s="29" t="s">
        <v>340</v>
      </c>
    </row>
    <row r="115" spans="1:4" ht="15" hidden="1">
      <c r="A115" s="25" t="s">
        <v>723</v>
      </c>
      <c r="B115" s="17" t="s">
        <v>340</v>
      </c>
      <c r="C115" s="20">
        <v>520.01499999999999</v>
      </c>
      <c r="D115" s="47" t="s">
        <v>340</v>
      </c>
    </row>
    <row r="116" spans="1:4" hidden="1">
      <c r="A116" s="26" t="s">
        <v>182</v>
      </c>
      <c r="B116" s="27" t="s">
        <v>182</v>
      </c>
      <c r="C116" s="27" t="s">
        <v>182</v>
      </c>
      <c r="D116" s="49" t="s">
        <v>182</v>
      </c>
    </row>
    <row r="117" spans="1:4" ht="15">
      <c r="A117" s="24" t="s">
        <v>724</v>
      </c>
      <c r="B117" s="14" t="s">
        <v>340</v>
      </c>
      <c r="C117" s="19">
        <v>520.01599999999996</v>
      </c>
      <c r="D117" s="29" t="s">
        <v>340</v>
      </c>
    </row>
    <row r="118" spans="1:4" ht="15">
      <c r="A118" s="25" t="s">
        <v>725</v>
      </c>
      <c r="B118" s="17" t="s">
        <v>340</v>
      </c>
      <c r="C118" s="20">
        <v>520.01599999999996</v>
      </c>
      <c r="D118" s="47" t="s">
        <v>340</v>
      </c>
    </row>
    <row r="119" spans="1:4" ht="15">
      <c r="A119" s="24" t="s">
        <v>726</v>
      </c>
      <c r="B119" s="14" t="s">
        <v>340</v>
      </c>
      <c r="C119" s="19">
        <v>570.01599999999996</v>
      </c>
      <c r="D119" s="29" t="s">
        <v>340</v>
      </c>
    </row>
    <row r="120" spans="1:4" ht="15">
      <c r="A120" s="25" t="s">
        <v>727</v>
      </c>
      <c r="B120" s="17" t="s">
        <v>340</v>
      </c>
      <c r="C120" s="20">
        <v>570.01599999999996</v>
      </c>
      <c r="D120" s="47" t="s">
        <v>340</v>
      </c>
    </row>
    <row r="121" spans="1:4" ht="15">
      <c r="A121" s="24" t="s">
        <v>728</v>
      </c>
      <c r="B121" s="14" t="s">
        <v>340</v>
      </c>
      <c r="C121" s="19">
        <v>570.01599999999996</v>
      </c>
      <c r="D121" s="29" t="s">
        <v>340</v>
      </c>
    </row>
    <row r="122" spans="1:4" ht="15">
      <c r="A122" s="25" t="s">
        <v>729</v>
      </c>
      <c r="B122" s="17" t="s">
        <v>340</v>
      </c>
      <c r="C122" s="20">
        <v>570.01599999999996</v>
      </c>
      <c r="D122" s="47" t="s">
        <v>340</v>
      </c>
    </row>
    <row r="123" spans="1:4" ht="15">
      <c r="A123" s="24" t="s">
        <v>730</v>
      </c>
      <c r="B123" s="14" t="s">
        <v>340</v>
      </c>
      <c r="C123" s="19">
        <v>570.01599999999996</v>
      </c>
      <c r="D123" s="29" t="s">
        <v>340</v>
      </c>
    </row>
    <row r="124" spans="1:4" ht="15">
      <c r="A124" s="25" t="s">
        <v>731</v>
      </c>
      <c r="B124" s="17" t="s">
        <v>340</v>
      </c>
      <c r="C124" s="20">
        <v>568.56899999999996</v>
      </c>
      <c r="D124" s="47" t="s">
        <v>340</v>
      </c>
    </row>
    <row r="125" spans="1:4" ht="15">
      <c r="A125" s="24" t="s">
        <v>732</v>
      </c>
      <c r="B125" s="14" t="s">
        <v>340</v>
      </c>
      <c r="C125" s="19">
        <v>568.56899999999996</v>
      </c>
      <c r="D125" s="29" t="s">
        <v>340</v>
      </c>
    </row>
    <row r="126" spans="1:4" ht="15">
      <c r="A126" s="25" t="s">
        <v>733</v>
      </c>
      <c r="B126" s="17" t="s">
        <v>340</v>
      </c>
      <c r="C126" s="20">
        <v>568.56899999999996</v>
      </c>
      <c r="D126" s="47" t="s">
        <v>340</v>
      </c>
    </row>
    <row r="127" spans="1:4" ht="15">
      <c r="A127" s="24" t="s">
        <v>734</v>
      </c>
      <c r="B127" s="14" t="s">
        <v>340</v>
      </c>
      <c r="C127" s="19">
        <v>567.55999999999995</v>
      </c>
      <c r="D127" s="29" t="s">
        <v>340</v>
      </c>
    </row>
    <row r="128" spans="1:4" ht="15">
      <c r="A128" s="25" t="s">
        <v>735</v>
      </c>
      <c r="B128" s="17" t="s">
        <v>340</v>
      </c>
      <c r="C128" s="20">
        <v>567.55999999999995</v>
      </c>
      <c r="D128" s="47" t="s">
        <v>340</v>
      </c>
    </row>
    <row r="129" spans="1:4">
      <c r="A129" s="26" t="s">
        <v>182</v>
      </c>
      <c r="B129" s="27" t="s">
        <v>182</v>
      </c>
      <c r="C129" s="27" t="s">
        <v>182</v>
      </c>
      <c r="D129" s="49" t="s">
        <v>182</v>
      </c>
    </row>
    <row r="130" spans="1:4" ht="15">
      <c r="A130" s="24" t="s">
        <v>736</v>
      </c>
      <c r="B130" s="14" t="s">
        <v>340</v>
      </c>
      <c r="C130" s="19">
        <v>567.55999999999995</v>
      </c>
      <c r="D130" s="29" t="s">
        <v>340</v>
      </c>
    </row>
    <row r="131" spans="1:4" ht="15">
      <c r="A131" s="25" t="s">
        <v>737</v>
      </c>
      <c r="B131" s="17" t="s">
        <v>340</v>
      </c>
      <c r="C131" s="20">
        <v>567.55999999999995</v>
      </c>
      <c r="D131" s="47" t="s">
        <v>340</v>
      </c>
    </row>
    <row r="132" spans="1:4" ht="15">
      <c r="A132" s="24" t="s">
        <v>738</v>
      </c>
      <c r="B132" s="14" t="s">
        <v>340</v>
      </c>
      <c r="C132" s="19">
        <v>567.55999999999995</v>
      </c>
      <c r="D132" s="29" t="s">
        <v>340</v>
      </c>
    </row>
    <row r="133" spans="1:4" ht="15">
      <c r="A133" s="25" t="s">
        <v>739</v>
      </c>
      <c r="B133" s="17" t="s">
        <v>340</v>
      </c>
      <c r="C133" s="20">
        <v>567.55999999999995</v>
      </c>
      <c r="D133" s="47" t="s">
        <v>340</v>
      </c>
    </row>
    <row r="134" spans="1:4" ht="15">
      <c r="A134" s="24" t="s">
        <v>740</v>
      </c>
      <c r="B134" s="14" t="s">
        <v>340</v>
      </c>
      <c r="C134" s="19">
        <v>600.46</v>
      </c>
      <c r="D134" s="29" t="s">
        <v>340</v>
      </c>
    </row>
    <row r="135" spans="1:4" ht="15">
      <c r="A135" s="25" t="s">
        <v>741</v>
      </c>
      <c r="B135" s="17" t="s">
        <v>340</v>
      </c>
      <c r="C135" s="20">
        <v>600.46</v>
      </c>
      <c r="D135" s="47" t="s">
        <v>340</v>
      </c>
    </row>
    <row r="136" spans="1:4" ht="15">
      <c r="A136" s="24" t="s">
        <v>742</v>
      </c>
      <c r="B136" s="14" t="s">
        <v>340</v>
      </c>
      <c r="C136" s="19">
        <v>600.46</v>
      </c>
      <c r="D136" s="29" t="s">
        <v>340</v>
      </c>
    </row>
    <row r="137" spans="1:4" ht="15">
      <c r="A137" s="25" t="s">
        <v>743</v>
      </c>
      <c r="B137" s="17" t="s">
        <v>340</v>
      </c>
      <c r="C137" s="20">
        <v>599.01300000000003</v>
      </c>
      <c r="D137" s="47" t="s">
        <v>340</v>
      </c>
    </row>
    <row r="138" spans="1:4" ht="15">
      <c r="A138" s="24" t="s">
        <v>744</v>
      </c>
      <c r="B138" s="14" t="s">
        <v>340</v>
      </c>
      <c r="C138" s="19">
        <v>599.01300000000003</v>
      </c>
      <c r="D138" s="29" t="s">
        <v>340</v>
      </c>
    </row>
    <row r="139" spans="1:4" ht="15">
      <c r="A139" s="25" t="s">
        <v>745</v>
      </c>
      <c r="B139" s="17" t="s">
        <v>340</v>
      </c>
      <c r="C139" s="20">
        <v>593.81299999999999</v>
      </c>
      <c r="D139" s="47" t="s">
        <v>340</v>
      </c>
    </row>
    <row r="140" spans="1:4" ht="15">
      <c r="A140" s="24" t="s">
        <v>746</v>
      </c>
      <c r="B140" s="14" t="s">
        <v>340</v>
      </c>
      <c r="C140" s="19">
        <v>592.80399999999997</v>
      </c>
      <c r="D140" s="29" t="s">
        <v>340</v>
      </c>
    </row>
    <row r="141" spans="1:4" ht="15">
      <c r="A141" s="25" t="s">
        <v>747</v>
      </c>
      <c r="B141" s="17" t="s">
        <v>340</v>
      </c>
      <c r="C141" s="20">
        <v>592.80399999999997</v>
      </c>
      <c r="D141" s="47" t="s">
        <v>340</v>
      </c>
    </row>
    <row r="142" spans="1:4" ht="13.5" customHeight="1">
      <c r="A142" s="25"/>
      <c r="B142" s="17"/>
      <c r="C142" s="20"/>
      <c r="D142" s="33"/>
    </row>
    <row r="143" spans="1:4" ht="15">
      <c r="A143" s="24" t="s">
        <v>748</v>
      </c>
      <c r="B143" s="14" t="s">
        <v>340</v>
      </c>
      <c r="C143" s="19">
        <v>592.80399999999997</v>
      </c>
      <c r="D143" s="34" t="s">
        <v>340</v>
      </c>
    </row>
    <row r="144" spans="1:4" ht="15">
      <c r="A144" s="25" t="s">
        <v>749</v>
      </c>
      <c r="B144" s="17" t="s">
        <v>340</v>
      </c>
      <c r="C144" s="20">
        <v>592.80399999999997</v>
      </c>
      <c r="D144" s="33" t="s">
        <v>340</v>
      </c>
    </row>
    <row r="145" spans="1:4" ht="15">
      <c r="A145" s="24" t="s">
        <v>750</v>
      </c>
      <c r="B145" s="14" t="s">
        <v>340</v>
      </c>
      <c r="C145" s="19">
        <v>592.80399999999997</v>
      </c>
      <c r="D145" s="34" t="s">
        <v>340</v>
      </c>
    </row>
    <row r="146" spans="1:4" ht="15">
      <c r="A146" s="25" t="s">
        <v>769</v>
      </c>
      <c r="B146" s="17" t="s">
        <v>340</v>
      </c>
      <c r="C146" s="20">
        <v>592.80399999999997</v>
      </c>
      <c r="D146" s="33">
        <v>50.2</v>
      </c>
    </row>
    <row r="147" spans="1:4" ht="15">
      <c r="A147" s="24" t="s">
        <v>751</v>
      </c>
      <c r="B147" s="14" t="s">
        <v>340</v>
      </c>
      <c r="C147" s="19">
        <v>592.80399999999997</v>
      </c>
      <c r="D147" s="34">
        <v>94.2</v>
      </c>
    </row>
    <row r="148" spans="1:4" ht="15">
      <c r="A148" s="25" t="s">
        <v>770</v>
      </c>
      <c r="B148" s="17" t="s">
        <v>340</v>
      </c>
      <c r="C148" s="20">
        <v>592.80399999999997</v>
      </c>
      <c r="D148" s="33">
        <v>94.2</v>
      </c>
    </row>
    <row r="149" spans="1:4" ht="15">
      <c r="A149" s="24" t="s">
        <v>752</v>
      </c>
      <c r="B149" s="14" t="s">
        <v>340</v>
      </c>
      <c r="C149" s="19">
        <v>592.80399999999997</v>
      </c>
      <c r="D149" s="34">
        <v>94.2</v>
      </c>
    </row>
    <row r="150" spans="1:4" ht="15">
      <c r="A150" s="25" t="s">
        <v>753</v>
      </c>
      <c r="B150" s="17" t="s">
        <v>340</v>
      </c>
      <c r="C150" s="20">
        <v>591.35699999999997</v>
      </c>
      <c r="D150" s="47">
        <v>113.6</v>
      </c>
    </row>
    <row r="151" spans="1:4" ht="15">
      <c r="A151" s="24" t="s">
        <v>754</v>
      </c>
      <c r="B151" s="14" t="s">
        <v>340</v>
      </c>
      <c r="C151" s="19">
        <v>591.35699999999997</v>
      </c>
      <c r="D151" s="34">
        <v>113.6</v>
      </c>
    </row>
    <row r="152" spans="1:4" ht="15">
      <c r="A152" s="25" t="s">
        <v>755</v>
      </c>
      <c r="B152" s="17" t="s">
        <v>340</v>
      </c>
      <c r="C152" s="20">
        <v>536.15700000000004</v>
      </c>
      <c r="D152" s="47">
        <v>113.6</v>
      </c>
    </row>
    <row r="153" spans="1:4" ht="15">
      <c r="A153" s="24" t="s">
        <v>756</v>
      </c>
      <c r="B153" s="14" t="s">
        <v>340</v>
      </c>
      <c r="C153" s="19">
        <v>535.14800000000002</v>
      </c>
      <c r="D153" s="29">
        <v>113.6</v>
      </c>
    </row>
    <row r="154" spans="1:4" s="59" customFormat="1" ht="16.149999999999999" customHeight="1">
      <c r="A154" s="57">
        <v>44166</v>
      </c>
      <c r="B154" s="30">
        <v>0</v>
      </c>
      <c r="C154" s="30">
        <v>535.14800000000002</v>
      </c>
      <c r="D154" s="58">
        <v>174.8</v>
      </c>
    </row>
    <row r="155" spans="1:4" s="59" customFormat="1" ht="16.149999999999999" customHeight="1">
      <c r="A155" s="86"/>
      <c r="B155" s="30"/>
      <c r="C155" s="30"/>
      <c r="D155" s="58"/>
    </row>
    <row r="156" spans="1:4" s="59" customFormat="1" ht="16.149999999999999" customHeight="1">
      <c r="A156" s="24" t="s">
        <v>758</v>
      </c>
      <c r="B156" s="14" t="s">
        <v>340</v>
      </c>
      <c r="C156" s="19">
        <v>485.14800000000002</v>
      </c>
      <c r="D156" s="56">
        <v>224.47499999999999</v>
      </c>
    </row>
    <row r="157" spans="1:4" s="59" customFormat="1" ht="16.149999999999999" customHeight="1">
      <c r="A157" s="25" t="s">
        <v>759</v>
      </c>
      <c r="B157" s="17" t="s">
        <v>340</v>
      </c>
      <c r="C157" s="20">
        <v>485.14800000000002</v>
      </c>
      <c r="D157" s="33">
        <v>224.47499999999999</v>
      </c>
    </row>
    <row r="158" spans="1:4" s="59" customFormat="1" ht="15" customHeight="1">
      <c r="A158" s="24" t="s">
        <v>760</v>
      </c>
      <c r="B158" s="14" t="s">
        <v>340</v>
      </c>
      <c r="C158" s="19">
        <v>485.14800000000002</v>
      </c>
      <c r="D158" s="34">
        <v>224.47499999999999</v>
      </c>
    </row>
    <row r="159" spans="1:4" s="59" customFormat="1" ht="13.15" customHeight="1">
      <c r="A159" s="25" t="s">
        <v>771</v>
      </c>
      <c r="B159" s="17" t="s">
        <v>340</v>
      </c>
      <c r="C159" s="20">
        <v>485.14800000000002</v>
      </c>
      <c r="D159" s="50">
        <v>224.47499999999999</v>
      </c>
    </row>
    <row r="160" spans="1:4" s="59" customFormat="1" ht="15" customHeight="1">
      <c r="A160" s="24" t="s">
        <v>761</v>
      </c>
      <c r="B160" s="14" t="s">
        <v>340</v>
      </c>
      <c r="C160" s="19">
        <v>484.01299999999998</v>
      </c>
      <c r="D160" s="34">
        <v>224.47499999999999</v>
      </c>
    </row>
    <row r="161" spans="1:4" s="59" customFormat="1" ht="13.15" customHeight="1">
      <c r="A161" s="25" t="s">
        <v>772</v>
      </c>
      <c r="B161" s="17" t="s">
        <v>340</v>
      </c>
      <c r="C161" s="102">
        <v>484.01299999999998</v>
      </c>
      <c r="D161" s="50">
        <v>224.47499999999999</v>
      </c>
    </row>
    <row r="162" spans="1:4" s="59" customFormat="1" ht="15" customHeight="1">
      <c r="A162" s="24" t="s">
        <v>762</v>
      </c>
      <c r="B162" s="14" t="s">
        <v>340</v>
      </c>
      <c r="C162" s="19">
        <v>484.01299999999998</v>
      </c>
      <c r="D162" s="34">
        <v>338.97500000000002</v>
      </c>
    </row>
    <row r="163" spans="1:4" s="59" customFormat="1" ht="15" customHeight="1">
      <c r="A163" s="25" t="s">
        <v>773</v>
      </c>
      <c r="B163" s="17" t="s">
        <v>340</v>
      </c>
      <c r="C163" s="118">
        <v>482.56599999999997</v>
      </c>
      <c r="D163" s="119">
        <v>338.97500000000002</v>
      </c>
    </row>
    <row r="164" spans="1:4" s="59" customFormat="1" ht="15" customHeight="1">
      <c r="A164" s="24" t="s">
        <v>763</v>
      </c>
      <c r="B164" s="14" t="s">
        <v>340</v>
      </c>
      <c r="C164" s="19">
        <v>482.56599999999997</v>
      </c>
      <c r="D164" s="34">
        <v>412.57499999999999</v>
      </c>
    </row>
    <row r="165" spans="1:4" s="59" customFormat="1" ht="15" customHeight="1">
      <c r="A165" s="25" t="s">
        <v>774</v>
      </c>
      <c r="B165" s="17" t="s">
        <v>340</v>
      </c>
      <c r="C165" s="118">
        <v>477.36599999999999</v>
      </c>
      <c r="D165" s="119">
        <v>412.57499999999999</v>
      </c>
    </row>
    <row r="166" spans="1:4" s="59" customFormat="1" ht="15" customHeight="1">
      <c r="A166" s="24" t="s">
        <v>764</v>
      </c>
      <c r="B166" s="14" t="s">
        <v>340</v>
      </c>
      <c r="C166" s="19">
        <v>476.35700000000003</v>
      </c>
      <c r="D166" s="34">
        <v>434.57499999999999</v>
      </c>
    </row>
    <row r="167" spans="1:4" s="59" customFormat="1" ht="15" customHeight="1">
      <c r="A167" s="122" t="s">
        <v>775</v>
      </c>
      <c r="B167" s="123" t="s">
        <v>340</v>
      </c>
      <c r="C167" s="102">
        <v>476.35700000000003</v>
      </c>
      <c r="D167" s="125">
        <v>434.57499999999999</v>
      </c>
    </row>
    <row r="168" spans="1:4" s="59" customFormat="1" ht="15" customHeight="1">
      <c r="A168" s="122"/>
      <c r="B168" s="123"/>
      <c r="C168" s="102"/>
      <c r="D168" s="125"/>
    </row>
    <row r="169" spans="1:4" s="59" customFormat="1" ht="16.149999999999999" customHeight="1">
      <c r="A169" s="24" t="s">
        <v>765</v>
      </c>
      <c r="B169" s="14" t="s">
        <v>340</v>
      </c>
      <c r="C169" s="19">
        <v>476.35700000000003</v>
      </c>
      <c r="D169" s="34">
        <v>434.57499999999999</v>
      </c>
    </row>
    <row r="170" spans="1:4" s="59" customFormat="1" ht="16.149999999999999" customHeight="1">
      <c r="A170" s="25" t="s">
        <v>766</v>
      </c>
      <c r="B170" s="17" t="s">
        <v>340</v>
      </c>
      <c r="C170" s="20">
        <v>476.35700000000003</v>
      </c>
      <c r="D170" s="33">
        <v>434.57499999999999</v>
      </c>
    </row>
    <row r="171" spans="1:4">
      <c r="A171" s="60" t="s">
        <v>182</v>
      </c>
      <c r="B171" s="42" t="s">
        <v>182</v>
      </c>
      <c r="C171" s="42"/>
      <c r="D171" s="43" t="s">
        <v>182</v>
      </c>
    </row>
    <row r="172" spans="1:4" ht="21" customHeight="1">
      <c r="A172" s="457" t="s">
        <v>182</v>
      </c>
      <c r="B172" s="486"/>
      <c r="C172" s="486"/>
      <c r="D172" s="486"/>
    </row>
  </sheetData>
  <mergeCells count="4">
    <mergeCell ref="A1:B1"/>
    <mergeCell ref="A2:B2"/>
    <mergeCell ref="D4:D5"/>
    <mergeCell ref="A172:D172"/>
  </mergeCells>
  <pageMargins left="0.25" right="0.25" top="0.25" bottom="0.25" header="0" footer="0"/>
  <pageSetup paperSize="9" orientation="portrait" horizontalDpi="300" verticalDpi="300"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19"/>
  <sheetViews>
    <sheetView showGridLines="0" workbookViewId="0" xr3:uid="{85D5C41F-068E-5C55-9968-509E7C2A5619}">
      <selection activeCell="L23" sqref="L23"/>
    </sheetView>
  </sheetViews>
  <sheetFormatPr defaultColWidth="8.6640625" defaultRowHeight="14.45"/>
  <cols>
    <col min="1" max="1" width="18.5" style="4" customWidth="1"/>
    <col min="2" max="2" width="10" style="4" customWidth="1"/>
    <col min="3" max="3" width="10.6640625" style="4" hidden="1" customWidth="1"/>
    <col min="4" max="4" width="10.5" style="4" hidden="1" customWidth="1"/>
    <col min="5" max="6" width="9.1640625" style="4" hidden="1" customWidth="1"/>
    <col min="7" max="7" width="11" style="4" hidden="1" customWidth="1"/>
    <col min="8" max="8" width="7.5" style="4" hidden="1" customWidth="1"/>
    <col min="9" max="9" width="10" style="4" customWidth="1"/>
    <col min="10" max="10" width="10.5" style="4" customWidth="1"/>
    <col min="11" max="13" width="11" style="4" customWidth="1"/>
    <col min="14" max="45" width="11" style="4" hidden="1" customWidth="1"/>
    <col min="46" max="46" width="9.5" style="4" hidden="1" customWidth="1"/>
    <col min="47" max="54" width="10.6640625" style="4" customWidth="1"/>
    <col min="55" max="57" width="12.33203125" style="4" customWidth="1"/>
    <col min="58" max="16384" width="8.6640625" style="4"/>
  </cols>
  <sheetData>
    <row r="1" spans="1:57" ht="23.45" customHeight="1">
      <c r="A1" s="476" t="s">
        <v>776</v>
      </c>
      <c r="B1" s="477"/>
      <c r="C1" s="477"/>
      <c r="D1" s="477"/>
      <c r="E1" s="477"/>
      <c r="F1" s="477"/>
      <c r="G1" s="477"/>
      <c r="H1" s="477"/>
      <c r="I1" s="477"/>
      <c r="J1" s="477"/>
      <c r="K1" s="477"/>
      <c r="L1" s="47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474"/>
      <c r="AT1" s="474"/>
      <c r="AU1" s="474"/>
      <c r="AV1" s="474"/>
      <c r="AW1" s="474"/>
      <c r="AX1" s="474"/>
      <c r="AY1" s="112"/>
      <c r="AZ1" s="112"/>
      <c r="BA1" s="112"/>
      <c r="BB1" s="112"/>
      <c r="BC1" s="112"/>
      <c r="BD1" s="472" t="s">
        <v>777</v>
      </c>
      <c r="BE1" s="473"/>
    </row>
    <row r="2" spans="1:57">
      <c r="A2" s="89" t="s">
        <v>182</v>
      </c>
      <c r="B2" s="76" t="s">
        <v>182</v>
      </c>
      <c r="C2" s="76"/>
      <c r="D2" s="76"/>
      <c r="E2" s="76"/>
      <c r="F2" s="76"/>
      <c r="G2" s="475" t="s">
        <v>182</v>
      </c>
      <c r="H2" s="486"/>
      <c r="I2" s="486"/>
      <c r="J2" s="486"/>
      <c r="K2" s="486"/>
      <c r="L2" s="486"/>
      <c r="M2" s="475" t="s">
        <v>182</v>
      </c>
      <c r="N2" s="486"/>
      <c r="O2" s="486"/>
      <c r="P2" s="486"/>
      <c r="Q2" s="486"/>
      <c r="R2" s="486"/>
      <c r="S2" s="90" t="s">
        <v>778</v>
      </c>
      <c r="T2" s="90"/>
      <c r="U2" s="90"/>
      <c r="V2" s="90"/>
      <c r="W2" s="90" t="s">
        <v>779</v>
      </c>
      <c r="X2" s="90"/>
      <c r="Y2" s="90"/>
      <c r="Z2" s="90"/>
      <c r="AA2" s="90" t="s">
        <v>780</v>
      </c>
      <c r="AB2" s="90"/>
      <c r="AC2" s="90"/>
      <c r="AD2" s="90"/>
      <c r="AE2" s="90" t="s">
        <v>781</v>
      </c>
      <c r="AF2" s="90"/>
      <c r="AG2" s="90"/>
      <c r="AH2" s="90"/>
      <c r="AI2" s="90" t="s">
        <v>782</v>
      </c>
      <c r="AJ2" s="90"/>
      <c r="AK2" s="90"/>
      <c r="AL2" s="90"/>
      <c r="AM2" s="90" t="s">
        <v>783</v>
      </c>
      <c r="AN2" s="90"/>
      <c r="AO2" s="90"/>
      <c r="AP2" s="90"/>
      <c r="AQ2" s="90" t="s">
        <v>784</v>
      </c>
      <c r="AR2" s="90"/>
      <c r="AS2" s="90"/>
      <c r="AT2" s="90"/>
      <c r="AU2" s="90" t="s">
        <v>785</v>
      </c>
      <c r="AV2" s="90"/>
      <c r="AW2" s="90"/>
      <c r="AX2" s="90"/>
      <c r="AY2" s="44">
        <v>2020</v>
      </c>
      <c r="AZ2" s="44"/>
      <c r="BA2" s="44"/>
      <c r="BB2" s="44"/>
      <c r="BC2" s="111">
        <v>2021</v>
      </c>
      <c r="BD2" s="111"/>
      <c r="BE2" s="111"/>
    </row>
    <row r="3" spans="1:57">
      <c r="A3" s="89" t="s">
        <v>182</v>
      </c>
      <c r="B3" s="76" t="s">
        <v>182</v>
      </c>
      <c r="C3" s="91">
        <v>2010</v>
      </c>
      <c r="D3" s="91">
        <v>2011</v>
      </c>
      <c r="E3" s="91">
        <v>2012</v>
      </c>
      <c r="F3" s="91">
        <v>2013</v>
      </c>
      <c r="G3" s="91">
        <v>2014</v>
      </c>
      <c r="H3" s="91">
        <v>2015</v>
      </c>
      <c r="I3" s="91">
        <v>2016</v>
      </c>
      <c r="J3" s="91">
        <v>2017</v>
      </c>
      <c r="K3" s="91">
        <v>2018</v>
      </c>
      <c r="L3" s="91">
        <v>2019</v>
      </c>
      <c r="M3" s="91">
        <v>2020</v>
      </c>
      <c r="N3" s="91">
        <v>2021</v>
      </c>
      <c r="O3" s="91">
        <v>2022</v>
      </c>
      <c r="P3" s="91">
        <v>2023</v>
      </c>
      <c r="Q3" s="91">
        <v>2024</v>
      </c>
      <c r="R3" s="91">
        <v>2025</v>
      </c>
      <c r="S3" s="92" t="s">
        <v>198</v>
      </c>
      <c r="T3" s="92" t="s">
        <v>199</v>
      </c>
      <c r="U3" s="92" t="s">
        <v>200</v>
      </c>
      <c r="V3" s="92" t="s">
        <v>201</v>
      </c>
      <c r="W3" s="90" t="s">
        <v>198</v>
      </c>
      <c r="X3" s="90" t="s">
        <v>199</v>
      </c>
      <c r="Y3" s="90" t="s">
        <v>200</v>
      </c>
      <c r="Z3" s="90" t="s">
        <v>201</v>
      </c>
      <c r="AA3" s="90" t="s">
        <v>198</v>
      </c>
      <c r="AB3" s="90" t="s">
        <v>199</v>
      </c>
      <c r="AC3" s="90" t="s">
        <v>200</v>
      </c>
      <c r="AD3" s="90" t="s">
        <v>201</v>
      </c>
      <c r="AE3" s="90" t="s">
        <v>198</v>
      </c>
      <c r="AF3" s="90" t="s">
        <v>199</v>
      </c>
      <c r="AG3" s="90" t="s">
        <v>200</v>
      </c>
      <c r="AH3" s="90" t="s">
        <v>201</v>
      </c>
      <c r="AI3" s="90" t="s">
        <v>198</v>
      </c>
      <c r="AJ3" s="90" t="s">
        <v>199</v>
      </c>
      <c r="AK3" s="90" t="s">
        <v>200</v>
      </c>
      <c r="AL3" s="90" t="s">
        <v>201</v>
      </c>
      <c r="AM3" s="90" t="s">
        <v>198</v>
      </c>
      <c r="AN3" s="90" t="s">
        <v>199</v>
      </c>
      <c r="AO3" s="90" t="s">
        <v>200</v>
      </c>
      <c r="AP3" s="90" t="s">
        <v>201</v>
      </c>
      <c r="AQ3" s="90" t="s">
        <v>198</v>
      </c>
      <c r="AR3" s="90" t="s">
        <v>199</v>
      </c>
      <c r="AS3" s="90" t="s">
        <v>200</v>
      </c>
      <c r="AT3" s="90" t="s">
        <v>201</v>
      </c>
      <c r="AU3" s="90" t="s">
        <v>198</v>
      </c>
      <c r="AV3" s="44" t="s">
        <v>199</v>
      </c>
      <c r="AW3" s="44" t="s">
        <v>786</v>
      </c>
      <c r="AX3" s="44" t="s">
        <v>201</v>
      </c>
      <c r="AY3" s="44" t="s">
        <v>198</v>
      </c>
      <c r="AZ3" s="44" t="s">
        <v>199</v>
      </c>
      <c r="BA3" s="44" t="s">
        <v>786</v>
      </c>
      <c r="BB3" s="44" t="s">
        <v>201</v>
      </c>
      <c r="BC3" s="111" t="s">
        <v>198</v>
      </c>
      <c r="BD3" s="111" t="s">
        <v>199</v>
      </c>
      <c r="BE3" s="111" t="s">
        <v>200</v>
      </c>
    </row>
    <row r="4" spans="1:57">
      <c r="A4" s="84" t="s">
        <v>182</v>
      </c>
      <c r="B4" s="93" t="s">
        <v>182</v>
      </c>
      <c r="C4" s="93"/>
      <c r="D4" s="93"/>
      <c r="E4" s="93"/>
      <c r="F4" s="93"/>
      <c r="G4" s="27" t="s">
        <v>182</v>
      </c>
      <c r="H4" s="27" t="s">
        <v>182</v>
      </c>
      <c r="I4" s="27" t="s">
        <v>182</v>
      </c>
      <c r="J4" s="27"/>
      <c r="K4" s="27" t="s">
        <v>182</v>
      </c>
      <c r="L4" s="27" t="s">
        <v>182</v>
      </c>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t="s">
        <v>182</v>
      </c>
      <c r="AU4" s="27" t="s">
        <v>182</v>
      </c>
      <c r="AV4" s="27" t="s">
        <v>182</v>
      </c>
      <c r="AW4" s="27" t="s">
        <v>182</v>
      </c>
      <c r="AX4" s="27" t="s">
        <v>182</v>
      </c>
      <c r="AY4" s="27" t="s">
        <v>182</v>
      </c>
      <c r="AZ4" s="27"/>
      <c r="BA4" s="27"/>
      <c r="BB4" s="27"/>
      <c r="BC4" s="27"/>
      <c r="BD4" s="27"/>
      <c r="BE4" s="49"/>
    </row>
    <row r="5" spans="1:57">
      <c r="A5" s="84" t="s">
        <v>182</v>
      </c>
      <c r="B5" s="93" t="s">
        <v>182</v>
      </c>
      <c r="C5" s="93"/>
      <c r="D5" s="93"/>
      <c r="E5" s="93"/>
      <c r="F5" s="93"/>
      <c r="G5" s="27" t="s">
        <v>182</v>
      </c>
      <c r="H5" s="27" t="s">
        <v>182</v>
      </c>
      <c r="I5" s="27" t="s">
        <v>182</v>
      </c>
      <c r="J5" s="27"/>
      <c r="K5" s="27" t="s">
        <v>182</v>
      </c>
      <c r="L5" s="27" t="s">
        <v>182</v>
      </c>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t="s">
        <v>182</v>
      </c>
      <c r="AU5" s="27" t="s">
        <v>182</v>
      </c>
      <c r="AV5" s="27" t="s">
        <v>182</v>
      </c>
      <c r="AW5" s="27" t="s">
        <v>182</v>
      </c>
      <c r="AX5" s="27" t="s">
        <v>182</v>
      </c>
      <c r="AY5" s="27" t="s">
        <v>182</v>
      </c>
      <c r="AZ5" s="27"/>
      <c r="BA5" s="27"/>
      <c r="BB5" s="27"/>
      <c r="BC5" s="27"/>
      <c r="BD5" s="27"/>
      <c r="BE5" s="49"/>
    </row>
    <row r="6" spans="1:57">
      <c r="A6" s="83" t="s">
        <v>787</v>
      </c>
      <c r="B6" s="94" t="s">
        <v>182</v>
      </c>
      <c r="C6" s="95">
        <v>403.43500000000006</v>
      </c>
      <c r="D6" s="95">
        <v>392.76400000000001</v>
      </c>
      <c r="E6" s="95">
        <v>412.55600000000004</v>
      </c>
      <c r="F6" s="95">
        <v>425.97199999999998</v>
      </c>
      <c r="G6" s="95">
        <v>435.75</v>
      </c>
      <c r="H6" s="95">
        <v>456.08800000000002</v>
      </c>
      <c r="I6" s="95" t="e">
        <f>#REF!</f>
        <v>#REF!</v>
      </c>
      <c r="J6" s="95" t="e">
        <f>#REF!</f>
        <v>#REF!</v>
      </c>
      <c r="K6" s="95" t="e">
        <f>#REF!</f>
        <v>#REF!</v>
      </c>
      <c r="L6" s="95" t="e">
        <f>#REF!</f>
        <v>#REF!</v>
      </c>
      <c r="M6" s="95" t="e">
        <f>#REF!</f>
        <v>#REF!</v>
      </c>
      <c r="N6" s="95" t="e">
        <f>#REF!</f>
        <v>#REF!</v>
      </c>
      <c r="O6" s="95"/>
      <c r="P6" s="95"/>
      <c r="Q6" s="95"/>
      <c r="R6" s="95"/>
      <c r="S6" s="95" t="e">
        <f>#REF!</f>
        <v>#REF!</v>
      </c>
      <c r="T6" s="95" t="e">
        <f>+#REF!</f>
        <v>#REF!</v>
      </c>
      <c r="U6" s="95" t="e">
        <f>+#REF!</f>
        <v>#REF!</v>
      </c>
      <c r="V6" s="95" t="e">
        <f>+#REF!</f>
        <v>#REF!</v>
      </c>
      <c r="W6" s="95" t="e">
        <f>+#REF!</f>
        <v>#REF!</v>
      </c>
      <c r="X6" s="95" t="e">
        <f>+#REF!</f>
        <v>#REF!</v>
      </c>
      <c r="Y6" s="95" t="e">
        <f>+#REF!</f>
        <v>#REF!</v>
      </c>
      <c r="Z6" s="95" t="e">
        <f>+#REF!</f>
        <v>#REF!</v>
      </c>
      <c r="AA6" s="95" t="e">
        <f>+#REF!</f>
        <v>#REF!</v>
      </c>
      <c r="AB6" s="95" t="e">
        <f>+#REF!</f>
        <v>#REF!</v>
      </c>
      <c r="AC6" s="95" t="e">
        <f>+#REF!</f>
        <v>#REF!</v>
      </c>
      <c r="AD6" s="95" t="e">
        <f>+#REF!</f>
        <v>#REF!</v>
      </c>
      <c r="AE6" s="95" t="e">
        <f>+#REF!</f>
        <v>#REF!</v>
      </c>
      <c r="AF6" s="95" t="e">
        <f>+#REF!</f>
        <v>#REF!</v>
      </c>
      <c r="AG6" s="95" t="e">
        <f>+#REF!</f>
        <v>#REF!</v>
      </c>
      <c r="AH6" s="95" t="e">
        <f>+#REF!</f>
        <v>#REF!</v>
      </c>
      <c r="AI6" s="95" t="e">
        <f>+#REF!</f>
        <v>#REF!</v>
      </c>
      <c r="AJ6" s="95" t="e">
        <f>+#REF!</f>
        <v>#REF!</v>
      </c>
      <c r="AK6" s="95" t="e">
        <f>+#REF!</f>
        <v>#REF!</v>
      </c>
      <c r="AL6" s="95" t="e">
        <f>+#REF!</f>
        <v>#REF!</v>
      </c>
      <c r="AM6" s="95" t="e">
        <f>+#REF!</f>
        <v>#REF!</v>
      </c>
      <c r="AN6" s="95" t="e">
        <f>+#REF!</f>
        <v>#REF!</v>
      </c>
      <c r="AO6" s="95" t="e">
        <f>+#REF!</f>
        <v>#REF!</v>
      </c>
      <c r="AP6" s="95" t="e">
        <f>+#REF!</f>
        <v>#REF!</v>
      </c>
      <c r="AQ6" s="95" t="e">
        <f>+#REF!</f>
        <v>#REF!</v>
      </c>
      <c r="AR6" s="95" t="e">
        <f>+#REF!</f>
        <v>#REF!</v>
      </c>
      <c r="AS6" s="95" t="e">
        <f>+#REF!</f>
        <v>#REF!</v>
      </c>
      <c r="AT6" s="95" t="e">
        <f>+#REF!</f>
        <v>#REF!</v>
      </c>
      <c r="AU6" s="95" t="e">
        <f>#REF!</f>
        <v>#REF!</v>
      </c>
      <c r="AV6" s="95" t="e">
        <f>#REF!</f>
        <v>#REF!</v>
      </c>
      <c r="AW6" s="95" t="e">
        <f>#REF!</f>
        <v>#REF!</v>
      </c>
      <c r="AX6" s="121" t="e">
        <f>#REF!</f>
        <v>#REF!</v>
      </c>
      <c r="AY6" s="95" t="e">
        <f>#REF!</f>
        <v>#REF!</v>
      </c>
      <c r="AZ6" s="95" t="e">
        <f>#REF!</f>
        <v>#REF!</v>
      </c>
      <c r="BA6" s="95" t="e">
        <f>#REF!</f>
        <v>#REF!</v>
      </c>
      <c r="BB6" s="95" t="e">
        <f>#REF!</f>
        <v>#REF!</v>
      </c>
      <c r="BC6" s="95" t="e">
        <f>#REF!</f>
        <v>#REF!</v>
      </c>
      <c r="BD6" s="95" t="e">
        <f>#REF!</f>
        <v>#REF!</v>
      </c>
      <c r="BE6" s="114" t="e">
        <f>#REF!</f>
        <v>#REF!</v>
      </c>
    </row>
    <row r="7" spans="1:57">
      <c r="A7" s="84" t="s">
        <v>182</v>
      </c>
      <c r="B7" s="27" t="s">
        <v>788</v>
      </c>
      <c r="C7" s="27"/>
      <c r="D7" s="27"/>
      <c r="E7" s="27"/>
      <c r="F7" s="27"/>
      <c r="G7" s="27" t="s">
        <v>182</v>
      </c>
      <c r="H7" s="27" t="s">
        <v>182</v>
      </c>
      <c r="I7" s="27" t="s">
        <v>182</v>
      </c>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t="s">
        <v>182</v>
      </c>
      <c r="AZ7" s="27"/>
      <c r="BA7" s="27"/>
      <c r="BB7" s="27"/>
      <c r="BC7" s="27"/>
      <c r="BD7" s="27"/>
      <c r="BE7" s="49"/>
    </row>
    <row r="8" spans="1:57">
      <c r="A8" s="83" t="s">
        <v>182</v>
      </c>
      <c r="B8" s="74" t="s">
        <v>789</v>
      </c>
      <c r="C8" s="74"/>
      <c r="D8" s="74"/>
      <c r="E8" s="74"/>
      <c r="F8" s="74"/>
      <c r="G8" s="74" t="s">
        <v>182</v>
      </c>
      <c r="H8" s="74" t="s">
        <v>182</v>
      </c>
      <c r="I8" s="74" t="s">
        <v>182</v>
      </c>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t="s">
        <v>182</v>
      </c>
      <c r="AZ8" s="74"/>
      <c r="BA8" s="74"/>
      <c r="BB8" s="74"/>
      <c r="BC8" s="74"/>
      <c r="BD8" s="74"/>
      <c r="BE8" s="105"/>
    </row>
    <row r="9" spans="1:57">
      <c r="A9" s="84" t="s">
        <v>182</v>
      </c>
      <c r="B9" s="27" t="s">
        <v>790</v>
      </c>
      <c r="C9" s="27"/>
      <c r="D9" s="27"/>
      <c r="E9" s="27"/>
      <c r="F9" s="27"/>
      <c r="G9" s="27" t="s">
        <v>182</v>
      </c>
      <c r="H9" s="27" t="s">
        <v>182</v>
      </c>
      <c r="I9" s="27" t="s">
        <v>182</v>
      </c>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t="s">
        <v>182</v>
      </c>
      <c r="AZ9" s="27"/>
      <c r="BA9" s="27"/>
      <c r="BB9" s="27"/>
      <c r="BC9" s="27"/>
      <c r="BD9" s="27"/>
      <c r="BE9" s="49"/>
    </row>
    <row r="10" spans="1:57">
      <c r="A10" s="83" t="s">
        <v>182</v>
      </c>
      <c r="B10" s="74" t="s">
        <v>791</v>
      </c>
      <c r="C10" s="74"/>
      <c r="D10" s="74"/>
      <c r="E10" s="74"/>
      <c r="F10" s="74"/>
      <c r="G10" s="74" t="s">
        <v>182</v>
      </c>
      <c r="H10" s="74" t="s">
        <v>182</v>
      </c>
      <c r="I10" s="74" t="s">
        <v>182</v>
      </c>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t="s">
        <v>182</v>
      </c>
      <c r="AZ10" s="74"/>
      <c r="BA10" s="74"/>
      <c r="BB10" s="74"/>
      <c r="BC10" s="74"/>
      <c r="BD10" s="74"/>
      <c r="BE10" s="105"/>
    </row>
    <row r="11" spans="1:57">
      <c r="A11" s="84" t="s">
        <v>182</v>
      </c>
      <c r="B11" s="27" t="s">
        <v>792</v>
      </c>
      <c r="C11" s="27"/>
      <c r="D11" s="27"/>
      <c r="E11" s="27"/>
      <c r="F11" s="27"/>
      <c r="G11" s="27" t="s">
        <v>182</v>
      </c>
      <c r="H11" s="27" t="s">
        <v>182</v>
      </c>
      <c r="I11" s="27" t="s">
        <v>182</v>
      </c>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t="s">
        <v>182</v>
      </c>
      <c r="AZ11" s="27"/>
      <c r="BA11" s="27"/>
      <c r="BB11" s="27"/>
      <c r="BC11" s="27"/>
      <c r="BD11" s="27"/>
      <c r="BE11" s="49"/>
    </row>
    <row r="12" spans="1:57">
      <c r="A12" s="83" t="s">
        <v>182</v>
      </c>
      <c r="B12" s="74" t="s">
        <v>793</v>
      </c>
      <c r="C12" s="74"/>
      <c r="D12" s="74"/>
      <c r="E12" s="74"/>
      <c r="F12" s="74"/>
      <c r="G12" s="74" t="s">
        <v>182</v>
      </c>
      <c r="H12" s="74" t="s">
        <v>182</v>
      </c>
      <c r="I12" s="74" t="s">
        <v>182</v>
      </c>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t="s">
        <v>182</v>
      </c>
      <c r="AZ12" s="74"/>
      <c r="BA12" s="74"/>
      <c r="BB12" s="74"/>
      <c r="BC12" s="74"/>
      <c r="BD12" s="74"/>
      <c r="BE12" s="105"/>
    </row>
    <row r="13" spans="1:57">
      <c r="A13" s="84" t="s">
        <v>182</v>
      </c>
      <c r="B13" s="27" t="s">
        <v>794</v>
      </c>
      <c r="C13" s="27"/>
      <c r="D13" s="27"/>
      <c r="E13" s="27"/>
      <c r="F13" s="27"/>
      <c r="G13" s="27" t="s">
        <v>182</v>
      </c>
      <c r="H13" s="27" t="s">
        <v>182</v>
      </c>
      <c r="I13" s="27" t="s">
        <v>182</v>
      </c>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t="s">
        <v>182</v>
      </c>
      <c r="AZ13" s="27"/>
      <c r="BA13" s="27"/>
      <c r="BB13" s="27"/>
      <c r="BC13" s="27"/>
      <c r="BD13" s="27"/>
      <c r="BE13" s="49"/>
    </row>
    <row r="14" spans="1:57">
      <c r="A14" s="84" t="s">
        <v>182</v>
      </c>
      <c r="B14" s="93" t="s">
        <v>182</v>
      </c>
      <c r="C14" s="93"/>
      <c r="D14" s="93"/>
      <c r="E14" s="93"/>
      <c r="F14" s="93"/>
      <c r="G14" s="27" t="s">
        <v>182</v>
      </c>
      <c r="H14" s="27" t="s">
        <v>182</v>
      </c>
      <c r="I14" s="27" t="s">
        <v>182</v>
      </c>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t="s">
        <v>182</v>
      </c>
      <c r="AZ14" s="27"/>
      <c r="BA14" s="27"/>
      <c r="BB14" s="27"/>
      <c r="BC14" s="27"/>
      <c r="BD14" s="27"/>
      <c r="BE14" s="49"/>
    </row>
    <row r="15" spans="1:57">
      <c r="A15" s="84" t="s">
        <v>795</v>
      </c>
      <c r="B15" s="93" t="s">
        <v>182</v>
      </c>
      <c r="C15" s="93"/>
      <c r="D15" s="93"/>
      <c r="E15" s="93"/>
      <c r="F15" s="93"/>
      <c r="G15" s="27" t="s">
        <v>182</v>
      </c>
      <c r="H15" s="27" t="s">
        <v>182</v>
      </c>
      <c r="I15" s="27" t="s">
        <v>182</v>
      </c>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t="s">
        <v>182</v>
      </c>
      <c r="AZ15" s="27"/>
      <c r="BA15" s="27"/>
      <c r="BB15" s="27"/>
      <c r="BC15" s="27"/>
      <c r="BD15" s="27"/>
      <c r="BE15" s="49"/>
    </row>
    <row r="16" spans="1:57">
      <c r="A16" s="83" t="s">
        <v>796</v>
      </c>
      <c r="B16" s="94" t="s">
        <v>182</v>
      </c>
      <c r="C16" s="95" t="e">
        <f>+#REF!</f>
        <v>#REF!</v>
      </c>
      <c r="D16" s="95" t="e">
        <f>+#REF!</f>
        <v>#REF!</v>
      </c>
      <c r="E16" s="95" t="e">
        <f>+#REF!</f>
        <v>#REF!</v>
      </c>
      <c r="F16" s="95" t="e">
        <f>+#REF!</f>
        <v>#REF!</v>
      </c>
      <c r="G16" s="95" t="e">
        <f>+#REF!</f>
        <v>#REF!</v>
      </c>
      <c r="H16" s="95" t="e">
        <f>+#REF!</f>
        <v>#REF!</v>
      </c>
      <c r="I16" s="95" t="e">
        <f>+#REF!</f>
        <v>#REF!</v>
      </c>
      <c r="J16" s="95" t="e">
        <f>+#REF!</f>
        <v>#REF!</v>
      </c>
      <c r="K16" s="69" t="e">
        <f>+#REF!</f>
        <v>#REF!</v>
      </c>
      <c r="L16" s="69" t="e">
        <f>+#REF!</f>
        <v>#REF!</v>
      </c>
      <c r="M16" s="69" t="e">
        <f>+#REF!</f>
        <v>#REF!</v>
      </c>
      <c r="N16" s="69"/>
      <c r="O16" s="69"/>
      <c r="P16" s="69"/>
      <c r="Q16" s="69"/>
      <c r="R16" s="69"/>
      <c r="S16" s="69" t="e">
        <f>+#REF!</f>
        <v>#REF!</v>
      </c>
      <c r="T16" s="69" t="e">
        <f>+#REF!</f>
        <v>#REF!</v>
      </c>
      <c r="U16" s="69" t="e">
        <f>+#REF!</f>
        <v>#REF!</v>
      </c>
      <c r="V16" s="69" t="e">
        <f>+#REF!</f>
        <v>#REF!</v>
      </c>
      <c r="W16" s="69" t="e">
        <f>+#REF!</f>
        <v>#REF!</v>
      </c>
      <c r="X16" s="69" t="e">
        <f>+#REF!</f>
        <v>#REF!</v>
      </c>
      <c r="Y16" s="69" t="e">
        <f>+#REF!</f>
        <v>#REF!</v>
      </c>
      <c r="Z16" s="69" t="e">
        <f>+#REF!</f>
        <v>#REF!</v>
      </c>
      <c r="AA16" s="69" t="e">
        <f>+#REF!</f>
        <v>#REF!</v>
      </c>
      <c r="AB16" s="69" t="e">
        <f>+#REF!</f>
        <v>#REF!</v>
      </c>
      <c r="AC16" s="69" t="e">
        <f>+#REF!</f>
        <v>#REF!</v>
      </c>
      <c r="AD16" s="69" t="e">
        <f>+#REF!</f>
        <v>#REF!</v>
      </c>
      <c r="AE16" s="69" t="e">
        <f>+#REF!</f>
        <v>#REF!</v>
      </c>
      <c r="AF16" s="69" t="e">
        <f>+#REF!</f>
        <v>#REF!</v>
      </c>
      <c r="AG16" s="69" t="e">
        <f>+#REF!</f>
        <v>#REF!</v>
      </c>
      <c r="AH16" s="69" t="e">
        <f>+#REF!</f>
        <v>#REF!</v>
      </c>
      <c r="AI16" s="69" t="e">
        <f>+#REF!</f>
        <v>#REF!</v>
      </c>
      <c r="AJ16" s="69" t="e">
        <f>+#REF!</f>
        <v>#REF!</v>
      </c>
      <c r="AK16" s="69" t="e">
        <f>+#REF!</f>
        <v>#REF!</v>
      </c>
      <c r="AL16" s="69" t="e">
        <f>+#REF!</f>
        <v>#REF!</v>
      </c>
      <c r="AM16" s="69" t="e">
        <f>+#REF!</f>
        <v>#REF!</v>
      </c>
      <c r="AN16" s="69" t="e">
        <f>+#REF!</f>
        <v>#REF!</v>
      </c>
      <c r="AO16" s="69" t="e">
        <f>+#REF!</f>
        <v>#REF!</v>
      </c>
      <c r="AP16" s="69" t="e">
        <f>+#REF!</f>
        <v>#REF!</v>
      </c>
      <c r="AQ16" s="69" t="e">
        <f>+#REF!</f>
        <v>#REF!</v>
      </c>
      <c r="AR16" s="69" t="e">
        <f>+#REF!</f>
        <v>#REF!</v>
      </c>
      <c r="AS16" s="69" t="e">
        <f>+#REF!</f>
        <v>#REF!</v>
      </c>
      <c r="AT16" s="69" t="e">
        <f>+#REF!</f>
        <v>#REF!</v>
      </c>
      <c r="AU16" s="69" t="e">
        <f>+#REF!</f>
        <v>#REF!</v>
      </c>
      <c r="AV16" s="69" t="e">
        <f>+#REF!</f>
        <v>#REF!</v>
      </c>
      <c r="AW16" s="69" t="e">
        <f>+#REF!</f>
        <v>#REF!</v>
      </c>
      <c r="AX16" s="106" t="e">
        <f>+#REF!</f>
        <v>#REF!</v>
      </c>
      <c r="AY16" s="69" t="e">
        <f>+#REF!</f>
        <v>#REF!</v>
      </c>
      <c r="AZ16" s="69" t="e">
        <f>+#REF!</f>
        <v>#REF!</v>
      </c>
      <c r="BA16" s="69" t="e">
        <f>+#REF!</f>
        <v>#REF!</v>
      </c>
      <c r="BB16" s="69" t="e">
        <f>+#REF!</f>
        <v>#REF!</v>
      </c>
      <c r="BC16" s="69" t="e">
        <f>+#REF!</f>
        <v>#REF!</v>
      </c>
      <c r="BD16" s="69" t="e">
        <f>+#REF!</f>
        <v>#REF!</v>
      </c>
      <c r="BE16" s="77" t="e">
        <f>+#REF!</f>
        <v>#REF!</v>
      </c>
    </row>
    <row r="17" spans="1:57">
      <c r="A17" s="84" t="s">
        <v>797</v>
      </c>
      <c r="B17" s="93" t="s">
        <v>182</v>
      </c>
      <c r="C17" s="96">
        <v>82.7</v>
      </c>
      <c r="D17" s="96">
        <v>91.012</v>
      </c>
      <c r="E17" s="96">
        <v>80.316000000000003</v>
      </c>
      <c r="F17" s="96">
        <v>85.283000000000001</v>
      </c>
      <c r="G17" s="96">
        <v>84.353999999999999</v>
      </c>
      <c r="H17" s="96">
        <v>88.504000000000005</v>
      </c>
      <c r="I17" s="96" t="e">
        <f>#REF!</f>
        <v>#REF!</v>
      </c>
      <c r="J17" s="96" t="e">
        <f>+#REF!</f>
        <v>#REF!</v>
      </c>
      <c r="K17" s="79" t="e">
        <f>+#REF!</f>
        <v>#REF!</v>
      </c>
      <c r="L17" s="120" t="e">
        <f>+#REF!</f>
        <v>#REF!</v>
      </c>
      <c r="M17" s="79" t="e">
        <f>+#REF!</f>
        <v>#REF!</v>
      </c>
      <c r="N17" s="79"/>
      <c r="O17" s="79"/>
      <c r="P17" s="79"/>
      <c r="Q17" s="79"/>
      <c r="R17" s="79"/>
      <c r="S17" s="79">
        <v>75.122</v>
      </c>
      <c r="T17" s="79">
        <v>73.087000000000003</v>
      </c>
      <c r="U17" s="79">
        <v>75.075000000000003</v>
      </c>
      <c r="V17" s="79">
        <v>80.316000000000003</v>
      </c>
      <c r="W17" s="79">
        <v>75.218999999999994</v>
      </c>
      <c r="X17" s="79">
        <v>64.123000000000005</v>
      </c>
      <c r="Y17" s="79">
        <v>68.031000000000006</v>
      </c>
      <c r="Z17" s="79">
        <v>85.283000000000001</v>
      </c>
      <c r="AA17" s="79">
        <v>66.634</v>
      </c>
      <c r="AB17" s="79">
        <v>81.863</v>
      </c>
      <c r="AC17" s="79">
        <v>82.701999999999998</v>
      </c>
      <c r="AD17" s="79">
        <v>84.353999999999999</v>
      </c>
      <c r="AE17" s="79">
        <v>79.941999999999993</v>
      </c>
      <c r="AF17" s="79">
        <v>83.7</v>
      </c>
      <c r="AG17" s="79">
        <v>80.364999999999995</v>
      </c>
      <c r="AH17" s="79">
        <v>88.504000000000005</v>
      </c>
      <c r="AI17" s="79">
        <v>90.620999999999995</v>
      </c>
      <c r="AJ17" s="79">
        <v>86.835999999999999</v>
      </c>
      <c r="AK17" s="79" t="e">
        <f>+#REF!</f>
        <v>#REF!</v>
      </c>
      <c r="AL17" s="79" t="e">
        <f>+#REF!</f>
        <v>#REF!</v>
      </c>
      <c r="AM17" s="79" t="e">
        <f>+#REF!</f>
        <v>#REF!</v>
      </c>
      <c r="AN17" s="79" t="e">
        <f>+#REF!</f>
        <v>#REF!</v>
      </c>
      <c r="AO17" s="79" t="e">
        <f>+#REF!</f>
        <v>#REF!</v>
      </c>
      <c r="AP17" s="79" t="e">
        <f>+#REF!</f>
        <v>#REF!</v>
      </c>
      <c r="AQ17" s="79" t="e">
        <f>+#REF!</f>
        <v>#REF!</v>
      </c>
      <c r="AR17" s="79" t="e">
        <f>+#REF!</f>
        <v>#REF!</v>
      </c>
      <c r="AS17" s="79" t="e">
        <f>+#REF!</f>
        <v>#REF!</v>
      </c>
      <c r="AT17" s="79" t="e">
        <f>+#REF!</f>
        <v>#REF!</v>
      </c>
      <c r="AU17" s="79" t="e">
        <f>+#REF!</f>
        <v>#REF!</v>
      </c>
      <c r="AV17" s="79" t="e">
        <f>+#REF!</f>
        <v>#REF!</v>
      </c>
      <c r="AW17" s="79" t="e">
        <f>+#REF!</f>
        <v>#REF!</v>
      </c>
      <c r="AX17" s="120" t="e">
        <f>+#REF!</f>
        <v>#REF!</v>
      </c>
      <c r="AY17" s="79" t="e">
        <f>+#REF!</f>
        <v>#REF!</v>
      </c>
      <c r="AZ17" s="79" t="e">
        <f>+#REF!</f>
        <v>#REF!</v>
      </c>
      <c r="BA17" s="79" t="e">
        <f>+#REF!</f>
        <v>#REF!</v>
      </c>
      <c r="BB17" s="79" t="e">
        <f>+#REF!</f>
        <v>#REF!</v>
      </c>
      <c r="BC17" s="79" t="e">
        <f>+#REF!</f>
        <v>#REF!</v>
      </c>
      <c r="BD17" s="79" t="e">
        <f>+#REF!</f>
        <v>#REF!</v>
      </c>
      <c r="BE17" s="88" t="e">
        <f>+#REF!</f>
        <v>#REF!</v>
      </c>
    </row>
    <row r="18" spans="1:57">
      <c r="A18" s="97" t="s">
        <v>798</v>
      </c>
      <c r="B18" s="98" t="s">
        <v>182</v>
      </c>
      <c r="C18" s="99" t="e">
        <f>C6-C16-C17</f>
        <v>#REF!</v>
      </c>
      <c r="D18" s="99" t="e">
        <f t="shared" ref="D18:I18" si="0">D6-D16-D17</f>
        <v>#REF!</v>
      </c>
      <c r="E18" s="99" t="e">
        <f t="shared" si="0"/>
        <v>#REF!</v>
      </c>
      <c r="F18" s="99" t="e">
        <f t="shared" si="0"/>
        <v>#REF!</v>
      </c>
      <c r="G18" s="99" t="e">
        <f t="shared" si="0"/>
        <v>#REF!</v>
      </c>
      <c r="H18" s="99" t="e">
        <f t="shared" si="0"/>
        <v>#REF!</v>
      </c>
      <c r="I18" s="99" t="e">
        <f t="shared" si="0"/>
        <v>#REF!</v>
      </c>
      <c r="J18" s="99" t="e">
        <f>J6-J16-J17</f>
        <v>#REF!</v>
      </c>
      <c r="K18" s="99" t="e">
        <f t="shared" ref="K18:L18" si="1">K6-K16-K17</f>
        <v>#REF!</v>
      </c>
      <c r="L18" s="99" t="e">
        <f t="shared" si="1"/>
        <v>#REF!</v>
      </c>
      <c r="M18" s="99" t="e">
        <f>M6-M16-M17</f>
        <v>#REF!</v>
      </c>
      <c r="N18" s="100"/>
      <c r="O18" s="100"/>
      <c r="P18" s="100"/>
      <c r="Q18" s="100"/>
      <c r="R18" s="100"/>
      <c r="S18" s="100" t="e">
        <f>S6-S16-S17</f>
        <v>#REF!</v>
      </c>
      <c r="T18" s="100" t="e">
        <f t="shared" ref="T18:AJ18" si="2">T6-T16-T17</f>
        <v>#REF!</v>
      </c>
      <c r="U18" s="100" t="e">
        <f t="shared" si="2"/>
        <v>#REF!</v>
      </c>
      <c r="V18" s="100" t="e">
        <f t="shared" si="2"/>
        <v>#REF!</v>
      </c>
      <c r="W18" s="100" t="e">
        <f t="shared" si="2"/>
        <v>#REF!</v>
      </c>
      <c r="X18" s="100" t="e">
        <f t="shared" si="2"/>
        <v>#REF!</v>
      </c>
      <c r="Y18" s="100" t="e">
        <f t="shared" si="2"/>
        <v>#REF!</v>
      </c>
      <c r="Z18" s="100" t="e">
        <f t="shared" si="2"/>
        <v>#REF!</v>
      </c>
      <c r="AA18" s="100" t="e">
        <f t="shared" si="2"/>
        <v>#REF!</v>
      </c>
      <c r="AB18" s="100" t="e">
        <f t="shared" si="2"/>
        <v>#REF!</v>
      </c>
      <c r="AC18" s="100" t="e">
        <f t="shared" si="2"/>
        <v>#REF!</v>
      </c>
      <c r="AD18" s="100" t="e">
        <f t="shared" si="2"/>
        <v>#REF!</v>
      </c>
      <c r="AE18" s="100" t="e">
        <f t="shared" si="2"/>
        <v>#REF!</v>
      </c>
      <c r="AF18" s="100" t="e">
        <f t="shared" si="2"/>
        <v>#REF!</v>
      </c>
      <c r="AG18" s="100" t="e">
        <f t="shared" si="2"/>
        <v>#REF!</v>
      </c>
      <c r="AH18" s="100" t="e">
        <f t="shared" si="2"/>
        <v>#REF!</v>
      </c>
      <c r="AI18" s="100" t="e">
        <f t="shared" si="2"/>
        <v>#REF!</v>
      </c>
      <c r="AJ18" s="100" t="e">
        <f t="shared" si="2"/>
        <v>#REF!</v>
      </c>
      <c r="AK18" s="100" t="e">
        <f t="shared" ref="AK18" si="3">AK6-AK16-AK17</f>
        <v>#REF!</v>
      </c>
      <c r="AL18" s="100" t="e">
        <f t="shared" ref="AL18" si="4">AL6-AL16-AL17</f>
        <v>#REF!</v>
      </c>
      <c r="AM18" s="100" t="e">
        <f t="shared" ref="AM18" si="5">AM6-AM16-AM17</f>
        <v>#REF!</v>
      </c>
      <c r="AN18" s="116" t="e">
        <f t="shared" ref="AN18" si="6">AN6-AN16-AN17</f>
        <v>#REF!</v>
      </c>
      <c r="AO18" s="100" t="e">
        <f t="shared" ref="AO18" si="7">AO6-AO16-AO17</f>
        <v>#REF!</v>
      </c>
      <c r="AP18" s="100" t="e">
        <f t="shared" ref="AP18" si="8">AP6-AP16-AP17</f>
        <v>#REF!</v>
      </c>
      <c r="AQ18" s="100" t="e">
        <f t="shared" ref="AQ18" si="9">AQ6-AQ16-AQ17</f>
        <v>#REF!</v>
      </c>
      <c r="AR18" s="100" t="e">
        <f t="shared" ref="AR18" si="10">AR6-AR16-AR17</f>
        <v>#REF!</v>
      </c>
      <c r="AS18" s="100" t="e">
        <f t="shared" ref="AS18" si="11">AS6-AS16-AS17</f>
        <v>#REF!</v>
      </c>
      <c r="AT18" s="116" t="e">
        <f t="shared" ref="AT18" si="12">AT6-AT16-AT17</f>
        <v>#REF!</v>
      </c>
      <c r="AU18" s="116" t="e">
        <f t="shared" ref="AU18" si="13">AU6-AU16-AU17</f>
        <v>#REF!</v>
      </c>
      <c r="AV18" s="116" t="e">
        <f t="shared" ref="AV18" si="14">AV6-AV16-AV17</f>
        <v>#REF!</v>
      </c>
      <c r="AW18" s="116" t="e">
        <f t="shared" ref="AW18" si="15">AW6-AW16-AW17</f>
        <v>#REF!</v>
      </c>
      <c r="AX18" s="116" t="e">
        <f t="shared" ref="AX18" si="16">AX6-AX16-AX17</f>
        <v>#REF!</v>
      </c>
      <c r="AY18" s="116" t="e">
        <f t="shared" ref="AY18" si="17">AY6-AY16-AY17</f>
        <v>#REF!</v>
      </c>
      <c r="AZ18" s="116" t="e">
        <f t="shared" ref="AZ18" si="18">AZ6-AZ16-AZ17</f>
        <v>#REF!</v>
      </c>
      <c r="BA18" s="116" t="e">
        <f t="shared" ref="BA18" si="19">BA6-BA16-BA17</f>
        <v>#REF!</v>
      </c>
      <c r="BB18" s="116" t="e">
        <f t="shared" ref="BB18" si="20">BB6-BB16-BB17</f>
        <v>#REF!</v>
      </c>
      <c r="BC18" s="116" t="e">
        <f t="shared" ref="BC18" si="21">BC6-BC16-BC17</f>
        <v>#REF!</v>
      </c>
      <c r="BD18" s="116" t="e">
        <f t="shared" ref="BD18:BE18" si="22">BD6-BD16-BD17</f>
        <v>#REF!</v>
      </c>
      <c r="BE18" s="117" t="e">
        <f t="shared" si="22"/>
        <v>#REF!</v>
      </c>
    </row>
    <row r="19" spans="1:57">
      <c r="AK19" s="115"/>
      <c r="AL19" s="115"/>
      <c r="AM19" s="115"/>
      <c r="AN19" s="115"/>
      <c r="AO19" s="115"/>
      <c r="AP19" s="115"/>
      <c r="AQ19" s="115"/>
      <c r="AR19" s="115"/>
      <c r="AS19" s="115"/>
      <c r="AT19" s="115"/>
      <c r="AU19" s="115"/>
      <c r="AV19" s="115"/>
      <c r="AW19" s="115"/>
      <c r="AX19" s="115"/>
      <c r="AY19" s="115"/>
      <c r="AZ19" s="115"/>
      <c r="BA19" s="115"/>
      <c r="BB19" s="115"/>
      <c r="BC19" s="115"/>
      <c r="BD19" s="115"/>
      <c r="BE19" s="115"/>
    </row>
  </sheetData>
  <mergeCells count="5">
    <mergeCell ref="BD1:BE1"/>
    <mergeCell ref="AS1:AX1"/>
    <mergeCell ref="G2:L2"/>
    <mergeCell ref="M2:R2"/>
    <mergeCell ref="A1:L1"/>
  </mergeCells>
  <pageMargins left="0.25" right="0.25" top="0.25" bottom="0" header="0" footer="0"/>
  <pageSetup paperSize="9" scale="95" orientation="landscape"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12"/>
  <sheetViews>
    <sheetView showGridLines="0" topLeftCell="A34" workbookViewId="0" xr3:uid="{33642244-9AC9-5136-AF77-195C889548CE}">
      <selection activeCell="N24" sqref="N24:N25"/>
    </sheetView>
  </sheetViews>
  <sheetFormatPr defaultColWidth="8.6640625" defaultRowHeight="14.45"/>
  <cols>
    <col min="1" max="1" width="12.5" style="4" customWidth="1"/>
    <col min="2" max="2" width="14.5" style="4" customWidth="1"/>
    <col min="3" max="3" width="10.1640625" style="4" customWidth="1"/>
    <col min="4" max="4" width="13.6640625" style="4" customWidth="1"/>
    <col min="5" max="5" width="10.6640625" style="4" customWidth="1"/>
    <col min="6" max="6" width="11" style="4" customWidth="1"/>
    <col min="7" max="7" width="9.6640625" style="4" customWidth="1"/>
    <col min="8" max="8" width="10.1640625" style="4" customWidth="1"/>
    <col min="9" max="10" width="12.5" style="4" customWidth="1"/>
    <col min="11" max="11" width="0" style="4" hidden="1" customWidth="1"/>
    <col min="12" max="16384" width="8.6640625" style="4"/>
  </cols>
  <sheetData>
    <row r="1" spans="1:10" ht="18" customHeight="1">
      <c r="A1" s="478" t="s">
        <v>799</v>
      </c>
      <c r="B1" s="479"/>
      <c r="C1" s="479"/>
      <c r="D1" s="479"/>
      <c r="E1" s="479"/>
      <c r="F1" s="479"/>
      <c r="G1" s="479"/>
      <c r="H1" s="479"/>
      <c r="I1" s="103" t="s">
        <v>182</v>
      </c>
      <c r="J1" s="104" t="s">
        <v>800</v>
      </c>
    </row>
    <row r="2" spans="1:10" ht="23.65" customHeight="1">
      <c r="A2" s="62" t="s">
        <v>182</v>
      </c>
      <c r="B2" s="461" t="s">
        <v>801</v>
      </c>
      <c r="C2" s="486"/>
      <c r="D2" s="486"/>
      <c r="E2" s="486"/>
      <c r="F2" s="486"/>
      <c r="G2" s="486"/>
      <c r="H2" s="486"/>
      <c r="I2" s="44" t="s">
        <v>182</v>
      </c>
      <c r="J2" s="45" t="s">
        <v>182</v>
      </c>
    </row>
    <row r="3" spans="1:10" ht="50.65" customHeight="1">
      <c r="A3" s="63" t="s">
        <v>336</v>
      </c>
      <c r="B3" s="61" t="s">
        <v>802</v>
      </c>
      <c r="C3" s="61" t="s">
        <v>803</v>
      </c>
      <c r="D3" s="61" t="s">
        <v>804</v>
      </c>
      <c r="E3" s="61" t="s">
        <v>805</v>
      </c>
      <c r="F3" s="61" t="s">
        <v>806</v>
      </c>
      <c r="G3" s="61" t="s">
        <v>807</v>
      </c>
      <c r="H3" s="61" t="s">
        <v>191</v>
      </c>
      <c r="I3" s="61" t="s">
        <v>808</v>
      </c>
      <c r="J3" s="71" t="s">
        <v>809</v>
      </c>
    </row>
    <row r="4" spans="1:10" ht="26.1">
      <c r="A4" s="64" t="s">
        <v>182</v>
      </c>
      <c r="B4" s="11" t="s">
        <v>283</v>
      </c>
      <c r="C4" s="11" t="s">
        <v>284</v>
      </c>
      <c r="D4" s="11" t="s">
        <v>285</v>
      </c>
      <c r="E4" s="11" t="s">
        <v>286</v>
      </c>
      <c r="F4" s="11" t="s">
        <v>287</v>
      </c>
      <c r="G4" s="11" t="s">
        <v>288</v>
      </c>
      <c r="H4" s="11" t="s">
        <v>289</v>
      </c>
      <c r="I4" s="11" t="s">
        <v>290</v>
      </c>
      <c r="J4" s="65" t="s">
        <v>810</v>
      </c>
    </row>
    <row r="5" spans="1:10">
      <c r="A5" s="66">
        <v>2016</v>
      </c>
      <c r="B5" s="72" t="s">
        <v>811</v>
      </c>
      <c r="C5" s="72" t="s">
        <v>811</v>
      </c>
      <c r="D5" s="72" t="s">
        <v>811</v>
      </c>
      <c r="E5" s="72" t="s">
        <v>811</v>
      </c>
      <c r="F5" s="72" t="s">
        <v>811</v>
      </c>
      <c r="G5" s="72" t="s">
        <v>811</v>
      </c>
      <c r="H5" s="72" t="s">
        <v>811</v>
      </c>
      <c r="I5" s="72" t="s">
        <v>811</v>
      </c>
      <c r="J5" s="73" t="s">
        <v>811</v>
      </c>
    </row>
    <row r="6" spans="1:10">
      <c r="A6" s="68">
        <v>2017</v>
      </c>
      <c r="B6" s="69">
        <v>62.704999999999998</v>
      </c>
      <c r="C6" s="69">
        <v>-10.506</v>
      </c>
      <c r="D6" s="69">
        <v>20.562000000000001</v>
      </c>
      <c r="E6" s="69">
        <v>72.760999999999996</v>
      </c>
      <c r="F6" s="69">
        <v>58.154000000000003</v>
      </c>
      <c r="G6" s="69">
        <v>-183.494</v>
      </c>
      <c r="H6" s="69">
        <v>-52.579000000000001</v>
      </c>
      <c r="I6" s="69">
        <v>611.375</v>
      </c>
      <c r="J6" s="70">
        <v>558.79600000000005</v>
      </c>
    </row>
    <row r="7" spans="1:10">
      <c r="A7" s="66">
        <v>2018</v>
      </c>
      <c r="B7" s="1">
        <v>-0.56200000000000006</v>
      </c>
      <c r="C7" s="1">
        <v>275.63400000000001</v>
      </c>
      <c r="D7" s="1">
        <v>17.881</v>
      </c>
      <c r="E7" s="1">
        <v>292.95299999999997</v>
      </c>
      <c r="F7" s="1">
        <v>1.081</v>
      </c>
      <c r="G7" s="1">
        <v>-326.23200000000003</v>
      </c>
      <c r="H7" s="1">
        <v>-32.198</v>
      </c>
      <c r="I7" s="1">
        <v>27.207000000000001</v>
      </c>
      <c r="J7" s="67">
        <v>-4.9909999999999997</v>
      </c>
    </row>
    <row r="8" spans="1:10">
      <c r="A8" s="68">
        <v>2019</v>
      </c>
      <c r="B8" s="69">
        <v>1.141</v>
      </c>
      <c r="C8" s="69">
        <v>-8.7119999999999997</v>
      </c>
      <c r="D8" s="69">
        <v>30.152000000000001</v>
      </c>
      <c r="E8" s="69">
        <v>22.581</v>
      </c>
      <c r="F8" s="69">
        <v>-17.234000000000002</v>
      </c>
      <c r="G8" s="69">
        <v>-202.892</v>
      </c>
      <c r="H8" s="69">
        <v>-197.54499999999999</v>
      </c>
      <c r="I8" s="69">
        <v>193.161</v>
      </c>
      <c r="J8" s="70">
        <v>-4.3840000000000003</v>
      </c>
    </row>
    <row r="9" spans="1:10">
      <c r="A9" s="66">
        <v>2020</v>
      </c>
      <c r="B9" s="1" t="e">
        <f>#REF!-#REF!</f>
        <v>#REF!</v>
      </c>
      <c r="C9" s="1" t="e">
        <f>#REF!-#REF!</f>
        <v>#REF!</v>
      </c>
      <c r="D9" s="1" t="e">
        <f>#REF!-#REF!</f>
        <v>#REF!</v>
      </c>
      <c r="E9" s="1" t="e">
        <f>#REF!-#REF!</f>
        <v>#REF!</v>
      </c>
      <c r="F9" s="1" t="e">
        <f>#REF!-#REF!</f>
        <v>#REF!</v>
      </c>
      <c r="G9" s="1" t="e">
        <f>#REF!-#REF!</f>
        <v>#REF!</v>
      </c>
      <c r="H9" s="1" t="e">
        <f>#REF!-#REF!</f>
        <v>#REF!</v>
      </c>
      <c r="I9" s="1" t="e">
        <f>#REF!-#REF!</f>
        <v>#REF!</v>
      </c>
      <c r="J9" s="80" t="e">
        <f>#REF!-#REF!</f>
        <v>#REF!</v>
      </c>
    </row>
    <row r="10" spans="1:10" ht="12.4" customHeight="1">
      <c r="A10" s="21"/>
      <c r="J10" s="23"/>
    </row>
    <row r="11" spans="1:10" hidden="1">
      <c r="A11" s="68" t="s">
        <v>427</v>
      </c>
      <c r="B11" s="74" t="s">
        <v>811</v>
      </c>
      <c r="C11" s="74" t="s">
        <v>811</v>
      </c>
      <c r="D11" s="74" t="s">
        <v>811</v>
      </c>
      <c r="E11" s="74" t="s">
        <v>811</v>
      </c>
      <c r="F11" s="74" t="s">
        <v>811</v>
      </c>
      <c r="G11" s="74" t="s">
        <v>811</v>
      </c>
      <c r="H11" s="74" t="s">
        <v>811</v>
      </c>
      <c r="I11" s="74" t="s">
        <v>811</v>
      </c>
      <c r="J11" s="75" t="s">
        <v>811</v>
      </c>
    </row>
    <row r="12" spans="1:10" hidden="1">
      <c r="A12" s="66" t="s">
        <v>428</v>
      </c>
      <c r="B12" s="1">
        <v>-9.6000000000000002E-2</v>
      </c>
      <c r="C12" s="1">
        <v>110.378</v>
      </c>
      <c r="D12" s="1">
        <v>-14.565</v>
      </c>
      <c r="E12" s="1">
        <v>95.716999999999999</v>
      </c>
      <c r="F12" s="1">
        <v>-36.851999999999997</v>
      </c>
      <c r="G12" s="1">
        <v>186.71199999999999</v>
      </c>
      <c r="H12" s="1">
        <v>245.577</v>
      </c>
      <c r="I12" s="1">
        <v>-133.55199999999999</v>
      </c>
      <c r="J12" s="67">
        <v>112.02500000000001</v>
      </c>
    </row>
    <row r="13" spans="1:10" hidden="1">
      <c r="A13" s="48" t="s">
        <v>182</v>
      </c>
      <c r="B13" s="27" t="s">
        <v>182</v>
      </c>
      <c r="C13" s="27" t="s">
        <v>182</v>
      </c>
      <c r="D13" s="27" t="s">
        <v>182</v>
      </c>
      <c r="E13" s="27" t="s">
        <v>182</v>
      </c>
      <c r="F13" s="27" t="s">
        <v>182</v>
      </c>
      <c r="G13" s="27" t="s">
        <v>182</v>
      </c>
      <c r="H13" s="27" t="s">
        <v>182</v>
      </c>
      <c r="I13" s="27" t="s">
        <v>182</v>
      </c>
      <c r="J13" s="28" t="s">
        <v>182</v>
      </c>
    </row>
    <row r="14" spans="1:10" hidden="1">
      <c r="A14" s="68" t="s">
        <v>429</v>
      </c>
      <c r="B14" s="69">
        <v>-7.6999999999999999E-2</v>
      </c>
      <c r="C14" s="69">
        <v>-11.513999999999999</v>
      </c>
      <c r="D14" s="69">
        <v>-8.9629999999999992</v>
      </c>
      <c r="E14" s="69">
        <v>-20.553999999999998</v>
      </c>
      <c r="F14" s="69">
        <v>56.579000000000001</v>
      </c>
      <c r="G14" s="69">
        <v>-152.48599999999999</v>
      </c>
      <c r="H14" s="69">
        <v>-116.461</v>
      </c>
      <c r="I14" s="69">
        <v>248.16200000000001</v>
      </c>
      <c r="J14" s="70">
        <v>131.70099999999999</v>
      </c>
    </row>
    <row r="15" spans="1:10" hidden="1">
      <c r="A15" s="66" t="s">
        <v>430</v>
      </c>
      <c r="B15" s="1">
        <v>62.944000000000003</v>
      </c>
      <c r="C15" s="1">
        <v>74.8</v>
      </c>
      <c r="D15" s="1">
        <v>-80.174000000000007</v>
      </c>
      <c r="E15" s="1">
        <v>57.57</v>
      </c>
      <c r="F15" s="1">
        <v>-31.291</v>
      </c>
      <c r="G15" s="1">
        <v>-16.321999999999999</v>
      </c>
      <c r="H15" s="1">
        <v>9.9570000000000007</v>
      </c>
      <c r="I15" s="1">
        <v>14.65</v>
      </c>
      <c r="J15" s="67">
        <v>24.606999999999999</v>
      </c>
    </row>
    <row r="16" spans="1:10" hidden="1">
      <c r="A16" s="68" t="s">
        <v>431</v>
      </c>
      <c r="B16" s="69">
        <v>-8.4000000000000005E-2</v>
      </c>
      <c r="C16" s="69">
        <v>3.4910000000000001</v>
      </c>
      <c r="D16" s="69">
        <v>46.962000000000003</v>
      </c>
      <c r="E16" s="69">
        <v>50.369</v>
      </c>
      <c r="F16" s="69">
        <v>91.796000000000006</v>
      </c>
      <c r="G16" s="69">
        <v>-39.680999999999997</v>
      </c>
      <c r="H16" s="69">
        <v>102.48399999999999</v>
      </c>
      <c r="I16" s="69">
        <v>168.2</v>
      </c>
      <c r="J16" s="70">
        <v>270.68400000000003</v>
      </c>
    </row>
    <row r="17" spans="1:10" hidden="1">
      <c r="A17" s="66" t="s">
        <v>432</v>
      </c>
      <c r="B17" s="1">
        <v>-7.2999999999999995E-2</v>
      </c>
      <c r="C17" s="1">
        <v>-77.283000000000001</v>
      </c>
      <c r="D17" s="1">
        <v>62.737000000000002</v>
      </c>
      <c r="E17" s="1">
        <v>-14.619</v>
      </c>
      <c r="F17" s="1">
        <v>-58.93</v>
      </c>
      <c r="G17" s="1">
        <v>24.995000000000001</v>
      </c>
      <c r="H17" s="1">
        <v>-48.554000000000002</v>
      </c>
      <c r="I17" s="1">
        <v>180.363</v>
      </c>
      <c r="J17" s="67">
        <v>131.809</v>
      </c>
    </row>
    <row r="18" spans="1:10" hidden="1">
      <c r="A18" s="48" t="s">
        <v>182</v>
      </c>
      <c r="B18" s="27" t="s">
        <v>182</v>
      </c>
      <c r="C18" s="27" t="s">
        <v>182</v>
      </c>
      <c r="D18" s="27" t="s">
        <v>182</v>
      </c>
      <c r="E18" s="27" t="s">
        <v>182</v>
      </c>
      <c r="F18" s="27" t="s">
        <v>182</v>
      </c>
      <c r="G18" s="27" t="s">
        <v>182</v>
      </c>
      <c r="H18" s="27" t="s">
        <v>182</v>
      </c>
      <c r="I18" s="27" t="s">
        <v>182</v>
      </c>
      <c r="J18" s="28" t="s">
        <v>182</v>
      </c>
    </row>
    <row r="19" spans="1:10">
      <c r="A19" s="68" t="s">
        <v>433</v>
      </c>
      <c r="B19" s="69">
        <v>-0.36299999999999999</v>
      </c>
      <c r="C19" s="69">
        <v>7.202</v>
      </c>
      <c r="D19" s="69">
        <v>-36.131</v>
      </c>
      <c r="E19" s="69">
        <v>-29.292000000000002</v>
      </c>
      <c r="F19" s="69">
        <v>-19.641999999999999</v>
      </c>
      <c r="G19" s="69">
        <v>-111.233</v>
      </c>
      <c r="H19" s="69">
        <v>-160.167</v>
      </c>
      <c r="I19" s="69">
        <v>384.09399999999999</v>
      </c>
      <c r="J19" s="70">
        <v>223.92699999999999</v>
      </c>
    </row>
    <row r="20" spans="1:10">
      <c r="A20" s="66" t="s">
        <v>434</v>
      </c>
      <c r="B20" s="1">
        <v>-7.2999999999999995E-2</v>
      </c>
      <c r="C20" s="1">
        <v>117.976</v>
      </c>
      <c r="D20" s="1">
        <v>29.405999999999999</v>
      </c>
      <c r="E20" s="1">
        <v>147.309</v>
      </c>
      <c r="F20" s="1">
        <v>-43.161000000000001</v>
      </c>
      <c r="G20" s="1">
        <v>63.701999999999998</v>
      </c>
      <c r="H20" s="1">
        <v>167.85</v>
      </c>
      <c r="I20" s="1">
        <v>-164.916</v>
      </c>
      <c r="J20" s="67">
        <v>2.9340000000000002</v>
      </c>
    </row>
    <row r="21" spans="1:10">
      <c r="A21" s="68" t="s">
        <v>435</v>
      </c>
      <c r="B21" s="69">
        <v>-7.0999999999999994E-2</v>
      </c>
      <c r="C21" s="69">
        <v>35.777000000000001</v>
      </c>
      <c r="D21" s="69">
        <v>21.798999999999999</v>
      </c>
      <c r="E21" s="69">
        <v>57.505000000000003</v>
      </c>
      <c r="F21" s="69">
        <v>30.881</v>
      </c>
      <c r="G21" s="69">
        <v>-225.00399999999999</v>
      </c>
      <c r="H21" s="69">
        <v>-136.61799999999999</v>
      </c>
      <c r="I21" s="69">
        <v>-118.262</v>
      </c>
      <c r="J21" s="70">
        <v>-254.88</v>
      </c>
    </row>
    <row r="22" spans="1:10">
      <c r="A22" s="66" t="s">
        <v>436</v>
      </c>
      <c r="B22" s="1">
        <v>-5.5E-2</v>
      </c>
      <c r="C22" s="1">
        <v>114.679</v>
      </c>
      <c r="D22" s="1">
        <v>2.8069999999999999</v>
      </c>
      <c r="E22" s="1">
        <v>117.431</v>
      </c>
      <c r="F22" s="1">
        <v>33.003</v>
      </c>
      <c r="G22" s="1">
        <v>-53.697000000000003</v>
      </c>
      <c r="H22" s="1">
        <v>96.736999999999995</v>
      </c>
      <c r="I22" s="1">
        <v>-78.561999999999998</v>
      </c>
      <c r="J22" s="67">
        <v>18.175000000000001</v>
      </c>
    </row>
    <row r="23" spans="1:10">
      <c r="A23" s="48" t="s">
        <v>182</v>
      </c>
      <c r="B23" s="27" t="s">
        <v>182</v>
      </c>
      <c r="C23" s="27" t="s">
        <v>182</v>
      </c>
      <c r="D23" s="27" t="s">
        <v>182</v>
      </c>
      <c r="E23" s="27" t="s">
        <v>182</v>
      </c>
      <c r="F23" s="27" t="s">
        <v>182</v>
      </c>
      <c r="G23" s="27" t="s">
        <v>182</v>
      </c>
      <c r="H23" s="27" t="s">
        <v>182</v>
      </c>
      <c r="I23" s="27" t="s">
        <v>182</v>
      </c>
      <c r="J23" s="28" t="s">
        <v>182</v>
      </c>
    </row>
    <row r="24" spans="1:10">
      <c r="A24" s="68" t="s">
        <v>437</v>
      </c>
      <c r="B24" s="69">
        <v>-6.8000000000000005E-2</v>
      </c>
      <c r="C24" s="69">
        <v>-184.16</v>
      </c>
      <c r="D24" s="69">
        <v>-3.0739999999999998</v>
      </c>
      <c r="E24" s="69">
        <v>-187.30199999999999</v>
      </c>
      <c r="F24" s="69">
        <v>7.5140000000000002</v>
      </c>
      <c r="G24" s="69">
        <v>-182.131</v>
      </c>
      <c r="H24" s="69">
        <v>-361.91899999999998</v>
      </c>
      <c r="I24" s="69">
        <v>522.572</v>
      </c>
      <c r="J24" s="70">
        <v>160.65299999999999</v>
      </c>
    </row>
    <row r="25" spans="1:10">
      <c r="A25" s="66" t="s">
        <v>438</v>
      </c>
      <c r="B25" s="1">
        <v>1.0289999999999999</v>
      </c>
      <c r="C25" s="1">
        <v>53.329000000000001</v>
      </c>
      <c r="D25" s="1">
        <v>-16.434000000000001</v>
      </c>
      <c r="E25" s="1">
        <v>37.923999999999999</v>
      </c>
      <c r="F25" s="1">
        <v>49.430999999999997</v>
      </c>
      <c r="G25" s="1">
        <v>57.878999999999998</v>
      </c>
      <c r="H25" s="1">
        <v>145.23400000000001</v>
      </c>
      <c r="I25" s="1">
        <v>26.824000000000002</v>
      </c>
      <c r="J25" s="67">
        <v>172.05799999999999</v>
      </c>
    </row>
    <row r="26" spans="1:10">
      <c r="A26" s="68" t="s">
        <v>439</v>
      </c>
      <c r="B26" s="69">
        <v>0.189</v>
      </c>
      <c r="C26" s="69">
        <v>26.443999999999999</v>
      </c>
      <c r="D26" s="69">
        <v>20.103999999999999</v>
      </c>
      <c r="E26" s="69">
        <v>46.737000000000002</v>
      </c>
      <c r="F26" s="69">
        <v>-30.422000000000001</v>
      </c>
      <c r="G26" s="69">
        <v>-104.428</v>
      </c>
      <c r="H26" s="69">
        <v>-88.113</v>
      </c>
      <c r="I26" s="69">
        <v>-294.68599999999998</v>
      </c>
      <c r="J26" s="70">
        <v>-382.79899999999998</v>
      </c>
    </row>
    <row r="27" spans="1:10">
      <c r="A27" s="66" t="s">
        <v>440</v>
      </c>
      <c r="B27" s="1">
        <v>-1.4E-2</v>
      </c>
      <c r="C27" s="1">
        <v>95.674999999999997</v>
      </c>
      <c r="D27" s="1">
        <v>29.556000000000001</v>
      </c>
      <c r="E27" s="1">
        <v>125.217</v>
      </c>
      <c r="F27" s="1">
        <v>-43.756999999999998</v>
      </c>
      <c r="G27" s="1">
        <v>25.788</v>
      </c>
      <c r="H27" s="1">
        <v>107.248</v>
      </c>
      <c r="I27" s="1">
        <v>-61.548999999999999</v>
      </c>
      <c r="J27" s="67">
        <v>45.698999999999998</v>
      </c>
    </row>
    <row r="28" spans="1:10">
      <c r="A28" s="48" t="s">
        <v>182</v>
      </c>
      <c r="B28" s="27" t="s">
        <v>182</v>
      </c>
      <c r="C28" s="27" t="s">
        <v>182</v>
      </c>
      <c r="D28" s="27" t="s">
        <v>182</v>
      </c>
      <c r="E28" s="27" t="s">
        <v>182</v>
      </c>
      <c r="F28" s="27" t="s">
        <v>182</v>
      </c>
      <c r="G28" s="27" t="s">
        <v>182</v>
      </c>
      <c r="H28" s="27" t="s">
        <v>182</v>
      </c>
      <c r="I28" s="27" t="s">
        <v>182</v>
      </c>
      <c r="J28" s="28" t="s">
        <v>182</v>
      </c>
    </row>
    <row r="29" spans="1:10">
      <c r="A29" s="68" t="s">
        <v>441</v>
      </c>
      <c r="B29" s="69">
        <v>3.2629999999999999</v>
      </c>
      <c r="C29" s="69">
        <v>-9.5310000000000006</v>
      </c>
      <c r="D29" s="69">
        <v>-40.158999999999999</v>
      </c>
      <c r="E29" s="69">
        <v>-46.427</v>
      </c>
      <c r="F29" s="69">
        <v>-17.007999999999999</v>
      </c>
      <c r="G29" s="69">
        <v>3.117</v>
      </c>
      <c r="H29" s="69">
        <v>-60.317999999999998</v>
      </c>
      <c r="I29" s="69">
        <v>33.4</v>
      </c>
      <c r="J29" s="70">
        <v>-26.917999999999999</v>
      </c>
    </row>
    <row r="30" spans="1:10">
      <c r="A30" s="66" t="s">
        <v>442</v>
      </c>
      <c r="B30" s="1">
        <v>0.127</v>
      </c>
      <c r="C30" s="1">
        <v>-272.56099999999998</v>
      </c>
      <c r="D30" s="1">
        <v>-35.935000000000002</v>
      </c>
      <c r="E30" s="1">
        <v>-308.36900000000003</v>
      </c>
      <c r="F30" s="1">
        <v>87.375</v>
      </c>
      <c r="G30" s="1">
        <v>-80.281000000000006</v>
      </c>
      <c r="H30" s="1">
        <v>-301.27499999999998</v>
      </c>
      <c r="I30" s="1">
        <v>455.202</v>
      </c>
      <c r="J30" s="67">
        <v>153.92699999999999</v>
      </c>
    </row>
    <row r="31" spans="1:10">
      <c r="A31" s="68" t="s">
        <v>443</v>
      </c>
      <c r="B31" s="69">
        <v>-0.26400000000000001</v>
      </c>
      <c r="C31" s="69">
        <v>152.64599999999999</v>
      </c>
      <c r="D31" s="69">
        <v>31.695</v>
      </c>
      <c r="E31" s="69">
        <v>184.077</v>
      </c>
      <c r="F31" s="69">
        <v>68.75</v>
      </c>
      <c r="G31" s="69">
        <v>-174.042</v>
      </c>
      <c r="H31" s="69">
        <v>78.784999999999997</v>
      </c>
      <c r="I31" s="69">
        <v>-102.50700000000001</v>
      </c>
      <c r="J31" s="70">
        <v>-23.722000000000001</v>
      </c>
    </row>
    <row r="32" spans="1:10">
      <c r="A32" s="66" t="s">
        <v>444</v>
      </c>
      <c r="B32" s="1" t="e">
        <f>#REF!-#REF!</f>
        <v>#REF!</v>
      </c>
      <c r="C32" s="1" t="e">
        <f>#REF!-#REF!</f>
        <v>#REF!</v>
      </c>
      <c r="D32" s="1" t="e">
        <f>#REF!-#REF!</f>
        <v>#REF!</v>
      </c>
      <c r="E32" s="1" t="e">
        <f>#REF!-#REF!</f>
        <v>#REF!</v>
      </c>
      <c r="F32" s="1" t="e">
        <f>#REF!-#REF!</f>
        <v>#REF!</v>
      </c>
      <c r="G32" s="1" t="e">
        <f>#REF!-#REF!</f>
        <v>#REF!</v>
      </c>
      <c r="H32" s="1" t="e">
        <f>#REF!-#REF!</f>
        <v>#REF!</v>
      </c>
      <c r="I32" s="1" t="e">
        <f>#REF!-#REF!</f>
        <v>#REF!</v>
      </c>
      <c r="J32" s="80" t="e">
        <f>#REF!-#REF!</f>
        <v>#REF!</v>
      </c>
    </row>
    <row r="33" spans="1:11">
      <c r="A33" s="66"/>
      <c r="B33" s="1"/>
      <c r="C33" s="1"/>
      <c r="D33" s="1"/>
      <c r="E33" s="1"/>
      <c r="F33" s="1"/>
      <c r="G33" s="1"/>
      <c r="H33" s="1"/>
      <c r="I33" s="1"/>
      <c r="J33" s="80"/>
    </row>
    <row r="34" spans="1:11">
      <c r="A34" s="68" t="s">
        <v>445</v>
      </c>
      <c r="B34" s="69" t="e">
        <f>#REF!-#REF!</f>
        <v>#REF!</v>
      </c>
      <c r="C34" s="69" t="e">
        <f>#REF!-#REF!</f>
        <v>#REF!</v>
      </c>
      <c r="D34" s="69" t="e">
        <f>#REF!-#REF!</f>
        <v>#REF!</v>
      </c>
      <c r="E34" s="69" t="e">
        <f>#REF!-#REF!</f>
        <v>#REF!</v>
      </c>
      <c r="F34" s="69" t="e">
        <f>#REF!-#REF!</f>
        <v>#REF!</v>
      </c>
      <c r="G34" s="69" t="e">
        <f>#REF!-#REF!</f>
        <v>#REF!</v>
      </c>
      <c r="H34" s="69" t="e">
        <f>#REF!-#REF!</f>
        <v>#REF!</v>
      </c>
      <c r="I34" s="69" t="e">
        <f>#REF!-#REF!</f>
        <v>#REF!</v>
      </c>
      <c r="J34" s="77" t="e">
        <f>#REF!-#REF!</f>
        <v>#REF!</v>
      </c>
    </row>
    <row r="35" spans="1:11">
      <c r="A35" s="66" t="s">
        <v>446</v>
      </c>
      <c r="B35" s="101" t="e">
        <f>#REF!-#REF!</f>
        <v>#REF!</v>
      </c>
      <c r="C35" s="101" t="e">
        <f>#REF!-#REF!</f>
        <v>#REF!</v>
      </c>
      <c r="D35" s="101" t="e">
        <f>#REF!-#REF!</f>
        <v>#REF!</v>
      </c>
      <c r="E35" s="101" t="e">
        <f>#REF!-#REF!</f>
        <v>#REF!</v>
      </c>
      <c r="F35" s="101" t="e">
        <f>#REF!-#REF!</f>
        <v>#REF!</v>
      </c>
      <c r="G35" s="101" t="e">
        <f>#REF!-#REF!</f>
        <v>#REF!</v>
      </c>
      <c r="H35" s="101" t="e">
        <f>#REF!-#REF!</f>
        <v>#REF!</v>
      </c>
      <c r="I35" s="101" t="e">
        <f>#REF!-#REF!</f>
        <v>#REF!</v>
      </c>
      <c r="J35" s="113" t="e">
        <f>#REF!-#REF!</f>
        <v>#REF!</v>
      </c>
      <c r="K35" s="69" t="e">
        <f>#REF!-#REF!</f>
        <v>#REF!</v>
      </c>
    </row>
    <row r="36" spans="1:11">
      <c r="A36" s="68" t="s">
        <v>447</v>
      </c>
      <c r="B36" s="69" t="e">
        <f>#REF!-#REF!</f>
        <v>#REF!</v>
      </c>
      <c r="C36" s="69" t="e">
        <f>#REF!-#REF!</f>
        <v>#REF!</v>
      </c>
      <c r="D36" s="69" t="e">
        <f>#REF!-#REF!</f>
        <v>#REF!</v>
      </c>
      <c r="E36" s="69" t="e">
        <f>#REF!-#REF!</f>
        <v>#REF!</v>
      </c>
      <c r="F36" s="69" t="e">
        <f>#REF!-#REF!</f>
        <v>#REF!</v>
      </c>
      <c r="G36" s="69" t="e">
        <f>#REF!-#REF!</f>
        <v>#REF!</v>
      </c>
      <c r="H36" s="69" t="e">
        <f>#REF!-#REF!</f>
        <v>#REF!</v>
      </c>
      <c r="I36" s="69" t="e">
        <f>#REF!-#REF!</f>
        <v>#REF!</v>
      </c>
      <c r="J36" s="77" t="e">
        <f>#REF!-#REF!</f>
        <v>#REF!</v>
      </c>
      <c r="K36" s="69" t="e">
        <f>#REF!-#REF!</f>
        <v>#REF!</v>
      </c>
    </row>
    <row r="37" spans="1:11">
      <c r="A37" s="48" t="s">
        <v>182</v>
      </c>
      <c r="B37" s="27" t="s">
        <v>182</v>
      </c>
      <c r="C37" s="27" t="s">
        <v>182</v>
      </c>
      <c r="D37" s="27" t="s">
        <v>182</v>
      </c>
      <c r="E37" s="27" t="s">
        <v>182</v>
      </c>
      <c r="F37" s="27" t="s">
        <v>182</v>
      </c>
      <c r="G37" s="27" t="s">
        <v>182</v>
      </c>
      <c r="H37" s="27" t="s">
        <v>182</v>
      </c>
      <c r="I37" s="27" t="s">
        <v>182</v>
      </c>
      <c r="J37" s="28" t="s">
        <v>182</v>
      </c>
    </row>
    <row r="38" spans="1:11">
      <c r="A38" s="68" t="s">
        <v>706</v>
      </c>
      <c r="B38" s="74" t="s">
        <v>811</v>
      </c>
      <c r="C38" s="74" t="s">
        <v>811</v>
      </c>
      <c r="D38" s="74" t="s">
        <v>811</v>
      </c>
      <c r="E38" s="74" t="s">
        <v>811</v>
      </c>
      <c r="F38" s="74" t="s">
        <v>811</v>
      </c>
      <c r="G38" s="74" t="s">
        <v>811</v>
      </c>
      <c r="H38" s="74" t="s">
        <v>811</v>
      </c>
      <c r="I38" s="74" t="s">
        <v>811</v>
      </c>
      <c r="J38" s="75" t="s">
        <v>811</v>
      </c>
    </row>
    <row r="39" spans="1:11">
      <c r="A39" s="66" t="s">
        <v>707</v>
      </c>
      <c r="B39" s="1">
        <v>-8.9999999999999993E-3</v>
      </c>
      <c r="C39" s="1">
        <v>19.899999999999999</v>
      </c>
      <c r="D39" s="1">
        <v>32.322000000000003</v>
      </c>
      <c r="E39" s="1">
        <v>52.213000000000001</v>
      </c>
      <c r="F39" s="1">
        <v>-50.734000000000002</v>
      </c>
      <c r="G39" s="1">
        <v>9.0589999999999993</v>
      </c>
      <c r="H39" s="1">
        <v>10.538</v>
      </c>
      <c r="I39" s="1">
        <v>18.47</v>
      </c>
      <c r="J39" s="67">
        <v>29.007999999999999</v>
      </c>
    </row>
    <row r="40" spans="1:11">
      <c r="A40" s="68" t="s">
        <v>708</v>
      </c>
      <c r="B40" s="69">
        <v>-4.2999999999999997E-2</v>
      </c>
      <c r="C40" s="69">
        <v>3</v>
      </c>
      <c r="D40" s="69">
        <v>-0.78600000000000003</v>
      </c>
      <c r="E40" s="69">
        <v>2.1709999999999998</v>
      </c>
      <c r="F40" s="69">
        <v>27.96</v>
      </c>
      <c r="G40" s="69">
        <v>-15.999000000000001</v>
      </c>
      <c r="H40" s="69">
        <v>14.132</v>
      </c>
      <c r="I40" s="69">
        <v>-102.378</v>
      </c>
      <c r="J40" s="70">
        <v>-88.245999999999995</v>
      </c>
    </row>
    <row r="41" spans="1:11">
      <c r="A41" s="66" t="s">
        <v>709</v>
      </c>
      <c r="B41" s="1">
        <v>-2E-3</v>
      </c>
      <c r="C41" s="1">
        <v>43.444000000000003</v>
      </c>
      <c r="D41" s="1">
        <v>14.667</v>
      </c>
      <c r="E41" s="1">
        <v>58.109000000000002</v>
      </c>
      <c r="F41" s="1">
        <v>-10.247999999999999</v>
      </c>
      <c r="G41" s="1">
        <v>55.862000000000002</v>
      </c>
      <c r="H41" s="1">
        <v>103.723</v>
      </c>
      <c r="I41" s="1">
        <v>-45.753999999999998</v>
      </c>
      <c r="J41" s="67">
        <v>57.969000000000001</v>
      </c>
    </row>
    <row r="42" spans="1:11">
      <c r="A42" s="68" t="s">
        <v>710</v>
      </c>
      <c r="B42" s="69">
        <v>0</v>
      </c>
      <c r="C42" s="69">
        <v>56.387</v>
      </c>
      <c r="D42" s="69">
        <v>-23.001000000000001</v>
      </c>
      <c r="E42" s="69">
        <v>33.386000000000003</v>
      </c>
      <c r="F42" s="69">
        <v>31.16</v>
      </c>
      <c r="G42" s="69">
        <v>105.09399999999999</v>
      </c>
      <c r="H42" s="69">
        <v>169.64</v>
      </c>
      <c r="I42" s="69">
        <v>-88.343000000000004</v>
      </c>
      <c r="J42" s="70">
        <v>81.296999999999997</v>
      </c>
    </row>
    <row r="43" spans="1:11">
      <c r="A43" s="66" t="s">
        <v>711</v>
      </c>
      <c r="B43" s="1">
        <v>-9.4E-2</v>
      </c>
      <c r="C43" s="1">
        <v>10.547000000000001</v>
      </c>
      <c r="D43" s="1">
        <v>-6.2309999999999999</v>
      </c>
      <c r="E43" s="1">
        <v>4.2220000000000004</v>
      </c>
      <c r="F43" s="1">
        <v>-57.764000000000003</v>
      </c>
      <c r="G43" s="1">
        <v>25.756</v>
      </c>
      <c r="H43" s="1">
        <v>-27.786000000000001</v>
      </c>
      <c r="I43" s="1">
        <v>0.54500000000000004</v>
      </c>
      <c r="J43" s="67">
        <v>-27.241</v>
      </c>
    </row>
    <row r="44" spans="1:11">
      <c r="A44" s="48" t="s">
        <v>182</v>
      </c>
      <c r="B44" s="27" t="s">
        <v>182</v>
      </c>
      <c r="C44" s="27" t="s">
        <v>182</v>
      </c>
      <c r="D44" s="27" t="s">
        <v>182</v>
      </c>
      <c r="E44" s="27" t="s">
        <v>182</v>
      </c>
      <c r="F44" s="27" t="s">
        <v>182</v>
      </c>
      <c r="G44" s="27" t="s">
        <v>182</v>
      </c>
      <c r="H44" s="27" t="s">
        <v>182</v>
      </c>
      <c r="I44" s="27" t="s">
        <v>182</v>
      </c>
      <c r="J44" s="28" t="s">
        <v>182</v>
      </c>
    </row>
    <row r="45" spans="1:11">
      <c r="A45" s="68" t="s">
        <v>712</v>
      </c>
      <c r="B45" s="69">
        <v>1E-3</v>
      </c>
      <c r="C45" s="69">
        <v>-8.891</v>
      </c>
      <c r="D45" s="69">
        <v>-17.731000000000002</v>
      </c>
      <c r="E45" s="69">
        <v>-26.620999999999999</v>
      </c>
      <c r="F45" s="69">
        <v>-5.4589999999999996</v>
      </c>
      <c r="G45" s="69">
        <v>-134.48099999999999</v>
      </c>
      <c r="H45" s="69">
        <v>-166.56100000000001</v>
      </c>
      <c r="I45" s="69">
        <v>189.07300000000001</v>
      </c>
      <c r="J45" s="70">
        <v>22.512</v>
      </c>
    </row>
    <row r="46" spans="1:11">
      <c r="A46" s="66" t="s">
        <v>713</v>
      </c>
      <c r="B46" s="1">
        <v>0.255</v>
      </c>
      <c r="C46" s="1">
        <v>16.690999999999999</v>
      </c>
      <c r="D46" s="1">
        <v>-0.379</v>
      </c>
      <c r="E46" s="1">
        <v>16.567</v>
      </c>
      <c r="F46" s="1">
        <v>8.9369999999999994</v>
      </c>
      <c r="G46" s="1">
        <v>-36.950000000000003</v>
      </c>
      <c r="H46" s="1">
        <v>-11.446</v>
      </c>
      <c r="I46" s="1">
        <v>96.256</v>
      </c>
      <c r="J46" s="67">
        <v>84.81</v>
      </c>
    </row>
    <row r="47" spans="1:11">
      <c r="A47" s="68" t="s">
        <v>714</v>
      </c>
      <c r="B47" s="69">
        <v>-0.33300000000000002</v>
      </c>
      <c r="C47" s="69">
        <v>-19.314</v>
      </c>
      <c r="D47" s="69">
        <v>9.1470000000000002</v>
      </c>
      <c r="E47" s="69">
        <v>-10.5</v>
      </c>
      <c r="F47" s="69">
        <v>53.100999999999999</v>
      </c>
      <c r="G47" s="69">
        <v>18.945</v>
      </c>
      <c r="H47" s="69">
        <v>61.545999999999999</v>
      </c>
      <c r="I47" s="69">
        <v>-37.167000000000002</v>
      </c>
      <c r="J47" s="70">
        <v>24.379000000000001</v>
      </c>
    </row>
    <row r="48" spans="1:11">
      <c r="A48" s="66" t="s">
        <v>715</v>
      </c>
      <c r="B48" s="1">
        <v>-1E-3</v>
      </c>
      <c r="C48" s="1">
        <v>2.9740000000000002</v>
      </c>
      <c r="D48" s="1">
        <v>-3.9569999999999999</v>
      </c>
      <c r="E48" s="1">
        <v>-0.98399999999999999</v>
      </c>
      <c r="F48" s="1">
        <v>7.9850000000000003</v>
      </c>
      <c r="G48" s="1">
        <v>-18.132999999999999</v>
      </c>
      <c r="H48" s="1">
        <v>-11.132</v>
      </c>
      <c r="I48" s="1">
        <v>70.283000000000001</v>
      </c>
      <c r="J48" s="67">
        <v>59.151000000000003</v>
      </c>
    </row>
    <row r="49" spans="1:10">
      <c r="A49" s="68" t="s">
        <v>716</v>
      </c>
      <c r="B49" s="69">
        <v>63.161999999999999</v>
      </c>
      <c r="C49" s="69">
        <v>68.352999999999994</v>
      </c>
      <c r="D49" s="69">
        <v>-58.844999999999999</v>
      </c>
      <c r="E49" s="69">
        <v>72.67</v>
      </c>
      <c r="F49" s="69">
        <v>-34.289000000000001</v>
      </c>
      <c r="G49" s="69">
        <v>-1.7170000000000001</v>
      </c>
      <c r="H49" s="69">
        <v>36.664000000000001</v>
      </c>
      <c r="I49" s="69">
        <v>-33.789000000000001</v>
      </c>
      <c r="J49" s="70">
        <v>2.875</v>
      </c>
    </row>
    <row r="50" spans="1:10">
      <c r="A50" s="66" t="s">
        <v>717</v>
      </c>
      <c r="B50" s="1">
        <v>-0.217</v>
      </c>
      <c r="C50" s="1">
        <v>3.4729999999999999</v>
      </c>
      <c r="D50" s="1">
        <v>-17.372</v>
      </c>
      <c r="E50" s="1">
        <v>-14.116</v>
      </c>
      <c r="F50" s="1">
        <v>-4.9870000000000001</v>
      </c>
      <c r="G50" s="1">
        <v>3.528</v>
      </c>
      <c r="H50" s="1">
        <v>-15.574999999999999</v>
      </c>
      <c r="I50" s="1">
        <v>-21.844000000000001</v>
      </c>
      <c r="J50" s="67">
        <v>-37.418999999999997</v>
      </c>
    </row>
    <row r="51" spans="1:10">
      <c r="A51" s="68" t="s">
        <v>718</v>
      </c>
      <c r="B51" s="69">
        <v>-10.939</v>
      </c>
      <c r="C51" s="69">
        <v>15.346</v>
      </c>
      <c r="D51" s="69">
        <v>49.945999999999998</v>
      </c>
      <c r="E51" s="69">
        <v>54.353000000000002</v>
      </c>
      <c r="F51" s="69">
        <v>47.232999999999997</v>
      </c>
      <c r="G51" s="69">
        <v>-23.591000000000001</v>
      </c>
      <c r="H51" s="69">
        <v>77.995000000000005</v>
      </c>
      <c r="I51" s="69">
        <v>17.420000000000002</v>
      </c>
      <c r="J51" s="70">
        <v>95.415000000000006</v>
      </c>
    </row>
    <row r="52" spans="1:10">
      <c r="A52" s="66" t="s">
        <v>719</v>
      </c>
      <c r="B52" s="1">
        <v>10.929</v>
      </c>
      <c r="C52" s="1">
        <v>13.205</v>
      </c>
      <c r="D52" s="1">
        <v>-23.783999999999999</v>
      </c>
      <c r="E52" s="1">
        <v>0.35</v>
      </c>
      <c r="F52" s="1">
        <v>2.4079999999999999</v>
      </c>
      <c r="G52" s="1">
        <v>2.6360000000000001</v>
      </c>
      <c r="H52" s="1">
        <v>5.3940000000000001</v>
      </c>
      <c r="I52" s="1">
        <v>-54.262</v>
      </c>
      <c r="J52" s="67">
        <v>-48.868000000000002</v>
      </c>
    </row>
    <row r="53" spans="1:10">
      <c r="A53" s="68" t="s">
        <v>720</v>
      </c>
      <c r="B53" s="69">
        <v>-7.3999999999999996E-2</v>
      </c>
      <c r="C53" s="69">
        <v>-25.06</v>
      </c>
      <c r="D53" s="69">
        <v>20.8</v>
      </c>
      <c r="E53" s="69">
        <v>-4.3339999999999996</v>
      </c>
      <c r="F53" s="69">
        <v>42.155000000000001</v>
      </c>
      <c r="G53" s="69">
        <v>-18.725999999999999</v>
      </c>
      <c r="H53" s="69">
        <v>19.094999999999999</v>
      </c>
      <c r="I53" s="69">
        <v>205.042</v>
      </c>
      <c r="J53" s="70">
        <v>224.137</v>
      </c>
    </row>
    <row r="54" spans="1:10">
      <c r="A54" s="66" t="s">
        <v>721</v>
      </c>
      <c r="B54" s="1">
        <v>1E-3</v>
      </c>
      <c r="C54" s="1">
        <v>4.4850000000000003</v>
      </c>
      <c r="D54" s="1">
        <v>27.631</v>
      </c>
      <c r="E54" s="1">
        <v>32.116999999999997</v>
      </c>
      <c r="F54" s="1">
        <v>-11.113</v>
      </c>
      <c r="G54" s="1">
        <v>37.222999999999999</v>
      </c>
      <c r="H54" s="1">
        <v>58.226999999999997</v>
      </c>
      <c r="I54" s="1">
        <v>-68.637</v>
      </c>
      <c r="J54" s="67">
        <v>-10.41</v>
      </c>
    </row>
    <row r="55" spans="1:10">
      <c r="A55" s="68" t="s">
        <v>722</v>
      </c>
      <c r="B55" s="69">
        <v>0</v>
      </c>
      <c r="C55" s="69">
        <v>-78.016999999999996</v>
      </c>
      <c r="D55" s="69">
        <v>22.03</v>
      </c>
      <c r="E55" s="69">
        <v>-55.987000000000002</v>
      </c>
      <c r="F55" s="69">
        <v>-4.8000000000000001E-2</v>
      </c>
      <c r="G55" s="69">
        <v>-43.401000000000003</v>
      </c>
      <c r="H55" s="69">
        <v>-99.436000000000007</v>
      </c>
      <c r="I55" s="69">
        <v>177.07499999999999</v>
      </c>
      <c r="J55" s="70">
        <v>77.638999999999996</v>
      </c>
    </row>
    <row r="56" spans="1:10">
      <c r="A56" s="66" t="s">
        <v>723</v>
      </c>
      <c r="B56" s="1">
        <v>-7.3999999999999996E-2</v>
      </c>
      <c r="C56" s="1">
        <v>-3.7509999999999999</v>
      </c>
      <c r="D56" s="1">
        <v>13.076000000000001</v>
      </c>
      <c r="E56" s="1">
        <v>9.2509999999999994</v>
      </c>
      <c r="F56" s="1">
        <v>-47.768999999999998</v>
      </c>
      <c r="G56" s="1">
        <v>31.172999999999998</v>
      </c>
      <c r="H56" s="1">
        <v>-7.3449999999999998</v>
      </c>
      <c r="I56" s="1">
        <v>71.924999999999997</v>
      </c>
      <c r="J56" s="67">
        <v>64.58</v>
      </c>
    </row>
    <row r="57" spans="1:10">
      <c r="A57" s="48" t="s">
        <v>182</v>
      </c>
      <c r="B57" s="27" t="s">
        <v>182</v>
      </c>
      <c r="C57" s="27" t="s">
        <v>182</v>
      </c>
      <c r="D57" s="27" t="s">
        <v>182</v>
      </c>
      <c r="E57" s="27" t="s">
        <v>182</v>
      </c>
      <c r="F57" s="27" t="s">
        <v>182</v>
      </c>
      <c r="G57" s="27" t="s">
        <v>182</v>
      </c>
      <c r="H57" s="27" t="s">
        <v>182</v>
      </c>
      <c r="I57" s="27" t="s">
        <v>182</v>
      </c>
      <c r="J57" s="28" t="s">
        <v>182</v>
      </c>
    </row>
    <row r="58" spans="1:10">
      <c r="A58" s="68" t="s">
        <v>724</v>
      </c>
      <c r="B58" s="69">
        <v>-1E-3</v>
      </c>
      <c r="C58" s="69">
        <v>44.609000000000002</v>
      </c>
      <c r="D58" s="69">
        <v>-3.8570000000000002</v>
      </c>
      <c r="E58" s="69">
        <v>40.750999999999998</v>
      </c>
      <c r="F58" s="69">
        <v>-13.305</v>
      </c>
      <c r="G58" s="69">
        <v>-134.61099999999999</v>
      </c>
      <c r="H58" s="69">
        <v>-107.16500000000001</v>
      </c>
      <c r="I58" s="69">
        <v>262.52</v>
      </c>
      <c r="J58" s="70">
        <v>155.35499999999999</v>
      </c>
    </row>
    <row r="59" spans="1:10">
      <c r="A59" s="66" t="s">
        <v>725</v>
      </c>
      <c r="B59" s="1">
        <v>-0.28599999999999998</v>
      </c>
      <c r="C59" s="1">
        <v>11.327999999999999</v>
      </c>
      <c r="D59" s="1">
        <v>13.154999999999999</v>
      </c>
      <c r="E59" s="1">
        <v>24.196999999999999</v>
      </c>
      <c r="F59" s="1">
        <v>-36.713999999999999</v>
      </c>
      <c r="G59" s="1">
        <v>43.798000000000002</v>
      </c>
      <c r="H59" s="1">
        <v>31.280999999999999</v>
      </c>
      <c r="I59" s="1">
        <v>42.344000000000001</v>
      </c>
      <c r="J59" s="67">
        <v>73.625</v>
      </c>
    </row>
    <row r="60" spans="1:10">
      <c r="A60" s="68" t="s">
        <v>726</v>
      </c>
      <c r="B60" s="69">
        <v>-7.5999999999999998E-2</v>
      </c>
      <c r="C60" s="69">
        <v>-48.734999999999999</v>
      </c>
      <c r="D60" s="69">
        <v>-45.429000000000002</v>
      </c>
      <c r="E60" s="69">
        <v>-94.24</v>
      </c>
      <c r="F60" s="69">
        <v>30.376999999999999</v>
      </c>
      <c r="G60" s="69">
        <v>-20.420000000000002</v>
      </c>
      <c r="H60" s="69">
        <v>-84.283000000000001</v>
      </c>
      <c r="I60" s="69">
        <v>79.23</v>
      </c>
      <c r="J60" s="70">
        <v>-5.0529999999999999</v>
      </c>
    </row>
    <row r="61" spans="1:10">
      <c r="A61" s="66" t="s">
        <v>727</v>
      </c>
      <c r="B61" s="1">
        <v>1E-3</v>
      </c>
      <c r="C61" s="1">
        <v>53.006999999999998</v>
      </c>
      <c r="D61" s="1">
        <v>7.8209999999999997</v>
      </c>
      <c r="E61" s="1">
        <v>60.829000000000001</v>
      </c>
      <c r="F61" s="1">
        <v>-24.286999999999999</v>
      </c>
      <c r="G61" s="1">
        <v>31.459</v>
      </c>
      <c r="H61" s="1">
        <v>68.001000000000005</v>
      </c>
      <c r="I61" s="1">
        <v>-91.397000000000006</v>
      </c>
      <c r="J61" s="67">
        <v>-23.396000000000001</v>
      </c>
    </row>
    <row r="62" spans="1:10">
      <c r="A62" s="68" t="s">
        <v>728</v>
      </c>
      <c r="B62" s="69">
        <v>-2.3E-2</v>
      </c>
      <c r="C62" s="69">
        <v>28.052</v>
      </c>
      <c r="D62" s="69">
        <v>4.9539999999999997</v>
      </c>
      <c r="E62" s="69">
        <v>32.982999999999997</v>
      </c>
      <c r="F62" s="69">
        <v>-32.590000000000003</v>
      </c>
      <c r="G62" s="69">
        <v>2.323</v>
      </c>
      <c r="H62" s="69">
        <v>2.7160000000000002</v>
      </c>
      <c r="I62" s="69">
        <v>-132.089</v>
      </c>
      <c r="J62" s="70">
        <v>-129.37299999999999</v>
      </c>
    </row>
    <row r="63" spans="1:10">
      <c r="A63" s="66" t="s">
        <v>729</v>
      </c>
      <c r="B63" s="1">
        <v>-5.0999999999999997E-2</v>
      </c>
      <c r="C63" s="1">
        <v>36.917000000000002</v>
      </c>
      <c r="D63" s="1">
        <v>16.631</v>
      </c>
      <c r="E63" s="1">
        <v>53.497</v>
      </c>
      <c r="F63" s="1">
        <v>13.715999999999999</v>
      </c>
      <c r="G63" s="1">
        <v>29.92</v>
      </c>
      <c r="H63" s="1">
        <v>97.132999999999996</v>
      </c>
      <c r="I63" s="1">
        <v>58.57</v>
      </c>
      <c r="J63" s="67">
        <v>155.703</v>
      </c>
    </row>
    <row r="64" spans="1:10">
      <c r="A64" s="68" t="s">
        <v>730</v>
      </c>
      <c r="B64" s="69">
        <v>0</v>
      </c>
      <c r="C64" s="69">
        <v>17.760999999999999</v>
      </c>
      <c r="D64" s="69">
        <v>-4.5190000000000001</v>
      </c>
      <c r="E64" s="69">
        <v>13.242000000000001</v>
      </c>
      <c r="F64" s="69">
        <v>-16.754999999999999</v>
      </c>
      <c r="G64" s="69">
        <v>24.71</v>
      </c>
      <c r="H64" s="69">
        <v>21.196999999999999</v>
      </c>
      <c r="I64" s="69">
        <v>-99.031000000000006</v>
      </c>
      <c r="J64" s="70">
        <v>-77.834000000000003</v>
      </c>
    </row>
    <row r="65" spans="1:10">
      <c r="A65" s="66" t="s">
        <v>731</v>
      </c>
      <c r="B65" s="1">
        <v>-1.4379999999999999</v>
      </c>
      <c r="C65" s="1">
        <v>7.2350000000000003</v>
      </c>
      <c r="D65" s="1">
        <v>0.435</v>
      </c>
      <c r="E65" s="1">
        <v>6.2320000000000002</v>
      </c>
      <c r="F65" s="1">
        <v>5.8390000000000004</v>
      </c>
      <c r="G65" s="1">
        <v>-237.42500000000001</v>
      </c>
      <c r="H65" s="1">
        <v>-225.35400000000001</v>
      </c>
      <c r="I65" s="1">
        <v>72.84</v>
      </c>
      <c r="J65" s="67">
        <v>-152.51400000000001</v>
      </c>
    </row>
    <row r="66" spans="1:10">
      <c r="A66" s="68" t="s">
        <v>732</v>
      </c>
      <c r="B66" s="69">
        <v>1.367</v>
      </c>
      <c r="C66" s="69">
        <v>10.781000000000001</v>
      </c>
      <c r="D66" s="69">
        <v>25.882999999999999</v>
      </c>
      <c r="E66" s="69">
        <v>38.030999999999999</v>
      </c>
      <c r="F66" s="69">
        <v>41.796999999999997</v>
      </c>
      <c r="G66" s="69">
        <v>-12.289</v>
      </c>
      <c r="H66" s="69">
        <v>67.539000000000001</v>
      </c>
      <c r="I66" s="69">
        <v>-92.070999999999998</v>
      </c>
      <c r="J66" s="70">
        <v>-24.532</v>
      </c>
    </row>
    <row r="67" spans="1:10">
      <c r="A67" s="66" t="s">
        <v>733</v>
      </c>
      <c r="B67" s="1">
        <v>0</v>
      </c>
      <c r="C67" s="1">
        <v>81.674999999999997</v>
      </c>
      <c r="D67" s="1">
        <v>-16.835999999999999</v>
      </c>
      <c r="E67" s="1">
        <v>64.838999999999999</v>
      </c>
      <c r="F67" s="1">
        <v>7.23</v>
      </c>
      <c r="G67" s="1">
        <v>-52.140999999999998</v>
      </c>
      <c r="H67" s="1">
        <v>19.928000000000001</v>
      </c>
      <c r="I67" s="1">
        <v>-58.634999999999998</v>
      </c>
      <c r="J67" s="67">
        <v>-38.707000000000001</v>
      </c>
    </row>
    <row r="68" spans="1:10">
      <c r="A68" s="68" t="s">
        <v>734</v>
      </c>
      <c r="B68" s="69">
        <v>1.6E-2</v>
      </c>
      <c r="C68" s="69">
        <v>-3.66</v>
      </c>
      <c r="D68" s="69">
        <v>12.241</v>
      </c>
      <c r="E68" s="69">
        <v>8.5969999999999995</v>
      </c>
      <c r="F68" s="69">
        <v>52.826999999999998</v>
      </c>
      <c r="G68" s="69">
        <v>-31.535</v>
      </c>
      <c r="H68" s="69">
        <v>29.888999999999999</v>
      </c>
      <c r="I68" s="69">
        <v>-0.875</v>
      </c>
      <c r="J68" s="70">
        <v>29.013999999999999</v>
      </c>
    </row>
    <row r="69" spans="1:10">
      <c r="A69" s="66" t="s">
        <v>735</v>
      </c>
      <c r="B69" s="1">
        <v>-7.0999999999999994E-2</v>
      </c>
      <c r="C69" s="1">
        <v>36.664000000000001</v>
      </c>
      <c r="D69" s="1">
        <v>7.4020000000000001</v>
      </c>
      <c r="E69" s="1">
        <v>43.994999999999997</v>
      </c>
      <c r="F69" s="1">
        <v>-27.053999999999998</v>
      </c>
      <c r="G69" s="1">
        <v>29.978999999999999</v>
      </c>
      <c r="H69" s="1">
        <v>46.92</v>
      </c>
      <c r="I69" s="1">
        <v>-19.052</v>
      </c>
      <c r="J69" s="67">
        <v>27.867999999999999</v>
      </c>
    </row>
    <row r="70" spans="1:10">
      <c r="A70" s="48" t="s">
        <v>182</v>
      </c>
      <c r="B70" s="27" t="s">
        <v>182</v>
      </c>
      <c r="C70" s="27" t="s">
        <v>182</v>
      </c>
      <c r="D70" s="27" t="s">
        <v>182</v>
      </c>
      <c r="E70" s="27" t="s">
        <v>182</v>
      </c>
      <c r="F70" s="27" t="s">
        <v>182</v>
      </c>
      <c r="G70" s="27" t="s">
        <v>182</v>
      </c>
      <c r="H70" s="27" t="s">
        <v>182</v>
      </c>
      <c r="I70" s="27" t="s">
        <v>182</v>
      </c>
      <c r="J70" s="28" t="s">
        <v>182</v>
      </c>
    </row>
    <row r="71" spans="1:10">
      <c r="A71" s="68" t="s">
        <v>736</v>
      </c>
      <c r="B71" s="69">
        <v>-1E-3</v>
      </c>
      <c r="C71" s="69">
        <v>-96.430999999999997</v>
      </c>
      <c r="D71" s="69">
        <v>9.0779999999999994</v>
      </c>
      <c r="E71" s="69">
        <v>-87.353999999999999</v>
      </c>
      <c r="F71" s="69">
        <v>7.52</v>
      </c>
      <c r="G71" s="69">
        <v>-140.86099999999999</v>
      </c>
      <c r="H71" s="69">
        <v>-220.69499999999999</v>
      </c>
      <c r="I71" s="69">
        <v>196.94399999999999</v>
      </c>
      <c r="J71" s="70">
        <v>-23.751000000000001</v>
      </c>
    </row>
    <row r="72" spans="1:10">
      <c r="A72" s="66" t="s">
        <v>737</v>
      </c>
      <c r="B72" s="1">
        <v>2E-3</v>
      </c>
      <c r="C72" s="1">
        <v>6.1289999999999996</v>
      </c>
      <c r="D72" s="1">
        <v>6.258</v>
      </c>
      <c r="E72" s="1">
        <v>12.388999999999999</v>
      </c>
      <c r="F72" s="1">
        <v>-29.831</v>
      </c>
      <c r="G72" s="1">
        <v>15.215999999999999</v>
      </c>
      <c r="H72" s="1">
        <v>-2.226</v>
      </c>
      <c r="I72" s="1">
        <v>193.13300000000001</v>
      </c>
      <c r="J72" s="67">
        <v>190.90700000000001</v>
      </c>
    </row>
    <row r="73" spans="1:10">
      <c r="A73" s="68" t="s">
        <v>738</v>
      </c>
      <c r="B73" s="69">
        <v>-6.9000000000000006E-2</v>
      </c>
      <c r="C73" s="69">
        <v>-93.858000000000004</v>
      </c>
      <c r="D73" s="69">
        <v>-18.41</v>
      </c>
      <c r="E73" s="69">
        <v>-112.337</v>
      </c>
      <c r="F73" s="69">
        <v>29.824999999999999</v>
      </c>
      <c r="G73" s="69">
        <v>-56.485999999999997</v>
      </c>
      <c r="H73" s="69">
        <v>-138.99799999999999</v>
      </c>
      <c r="I73" s="69">
        <v>132.495</v>
      </c>
      <c r="J73" s="70">
        <v>-6.5030000000000001</v>
      </c>
    </row>
    <row r="74" spans="1:10">
      <c r="A74" s="66" t="s">
        <v>739</v>
      </c>
      <c r="B74" s="1">
        <v>1.0129999999999999</v>
      </c>
      <c r="C74" s="1">
        <v>27.847999999999999</v>
      </c>
      <c r="D74" s="1">
        <v>-3.6589999999999998</v>
      </c>
      <c r="E74" s="1">
        <v>25.202000000000002</v>
      </c>
      <c r="F74" s="1">
        <v>-39.551000000000002</v>
      </c>
      <c r="G74" s="1">
        <v>95.947000000000003</v>
      </c>
      <c r="H74" s="1">
        <v>81.597999999999999</v>
      </c>
      <c r="I74" s="1">
        <v>-48.097999999999999</v>
      </c>
      <c r="J74" s="67">
        <v>33.5</v>
      </c>
    </row>
    <row r="75" spans="1:10">
      <c r="A75" s="68" t="s">
        <v>740</v>
      </c>
      <c r="B75" s="69">
        <v>1E-3</v>
      </c>
      <c r="C75" s="69">
        <v>0.65200000000000002</v>
      </c>
      <c r="D75" s="69">
        <v>-39.374000000000002</v>
      </c>
      <c r="E75" s="69">
        <v>-38.720999999999997</v>
      </c>
      <c r="F75" s="69">
        <v>56.51</v>
      </c>
      <c r="G75" s="69">
        <v>-1.76</v>
      </c>
      <c r="H75" s="69">
        <v>16.029</v>
      </c>
      <c r="I75" s="69">
        <v>-49.625</v>
      </c>
      <c r="J75" s="70">
        <v>-33.595999999999997</v>
      </c>
    </row>
    <row r="76" spans="1:10">
      <c r="A76" s="66" t="s">
        <v>741</v>
      </c>
      <c r="B76" s="1">
        <v>1.4999999999999999E-2</v>
      </c>
      <c r="C76" s="1">
        <v>24.829000000000001</v>
      </c>
      <c r="D76" s="1">
        <v>26.599</v>
      </c>
      <c r="E76" s="1">
        <v>51.442999999999998</v>
      </c>
      <c r="F76" s="1">
        <v>32.472000000000001</v>
      </c>
      <c r="G76" s="1">
        <v>-36.308</v>
      </c>
      <c r="H76" s="1">
        <v>47.606999999999999</v>
      </c>
      <c r="I76" s="1">
        <v>160.34700000000001</v>
      </c>
      <c r="J76" s="67">
        <v>207.95400000000001</v>
      </c>
    </row>
    <row r="77" spans="1:10">
      <c r="A77" s="68" t="s">
        <v>742</v>
      </c>
      <c r="B77" s="69">
        <v>0.25</v>
      </c>
      <c r="C77" s="69">
        <v>-41.372999999999998</v>
      </c>
      <c r="D77" s="69">
        <v>5.0190000000000001</v>
      </c>
      <c r="E77" s="69">
        <v>-36.103999999999999</v>
      </c>
      <c r="F77" s="69">
        <v>-18.282</v>
      </c>
      <c r="G77" s="69">
        <v>-60.399000000000001</v>
      </c>
      <c r="H77" s="69">
        <v>-114.785</v>
      </c>
      <c r="I77" s="69">
        <v>13.484</v>
      </c>
      <c r="J77" s="70">
        <v>-101.301</v>
      </c>
    </row>
    <row r="78" spans="1:10">
      <c r="A78" s="66" t="s">
        <v>743</v>
      </c>
      <c r="B78" s="1">
        <v>0.01</v>
      </c>
      <c r="C78" s="1">
        <v>51.707000000000001</v>
      </c>
      <c r="D78" s="1">
        <v>21.581</v>
      </c>
      <c r="E78" s="1">
        <v>73.298000000000002</v>
      </c>
      <c r="F78" s="1">
        <v>14.823</v>
      </c>
      <c r="G78" s="1">
        <v>-123.745</v>
      </c>
      <c r="H78" s="1">
        <v>-35.624000000000002</v>
      </c>
      <c r="I78" s="1">
        <v>-153.934</v>
      </c>
      <c r="J78" s="67">
        <v>-189.55799999999999</v>
      </c>
    </row>
    <row r="79" spans="1:10">
      <c r="A79" s="68" t="s">
        <v>744</v>
      </c>
      <c r="B79" s="69">
        <v>-7.0999999999999994E-2</v>
      </c>
      <c r="C79" s="69">
        <v>16.11</v>
      </c>
      <c r="D79" s="69">
        <v>-6.4960000000000004</v>
      </c>
      <c r="E79" s="69">
        <v>9.5429999999999993</v>
      </c>
      <c r="F79" s="69">
        <v>-26.963000000000001</v>
      </c>
      <c r="G79" s="69">
        <v>79.715999999999994</v>
      </c>
      <c r="H79" s="69">
        <v>62.295999999999999</v>
      </c>
      <c r="I79" s="69">
        <v>-190.036</v>
      </c>
      <c r="J79" s="70">
        <v>-127.74</v>
      </c>
    </row>
    <row r="80" spans="1:10">
      <c r="A80" s="66" t="s">
        <v>745</v>
      </c>
      <c r="B80" s="1">
        <v>0.03</v>
      </c>
      <c r="C80" s="1">
        <v>46.152999999999999</v>
      </c>
      <c r="D80" s="1">
        <v>26.364999999999998</v>
      </c>
      <c r="E80" s="1">
        <v>72.548000000000002</v>
      </c>
      <c r="F80" s="1">
        <v>-5.1849999999999996</v>
      </c>
      <c r="G80" s="1">
        <v>3.105</v>
      </c>
      <c r="H80" s="1">
        <v>70.468000000000004</v>
      </c>
      <c r="I80" s="1">
        <v>-45.271999999999998</v>
      </c>
      <c r="J80" s="67">
        <v>25.196000000000002</v>
      </c>
    </row>
    <row r="81" spans="1:10">
      <c r="A81" s="68" t="s">
        <v>746</v>
      </c>
      <c r="B81" s="69">
        <v>-2.3E-2</v>
      </c>
      <c r="C81" s="69">
        <v>36.277000000000001</v>
      </c>
      <c r="D81" s="69">
        <v>12.754</v>
      </c>
      <c r="E81" s="69">
        <v>49.008000000000003</v>
      </c>
      <c r="F81" s="69">
        <v>33.104999999999997</v>
      </c>
      <c r="G81" s="69">
        <v>12.967000000000001</v>
      </c>
      <c r="H81" s="69">
        <v>95.08</v>
      </c>
      <c r="I81" s="69">
        <v>-103.11499999999999</v>
      </c>
      <c r="J81" s="70">
        <v>-8.0350000000000001</v>
      </c>
    </row>
    <row r="82" spans="1:10">
      <c r="A82" s="66" t="s">
        <v>747</v>
      </c>
      <c r="B82" s="1">
        <v>-2.1000000000000001E-2</v>
      </c>
      <c r="C82" s="1">
        <v>13.244999999999999</v>
      </c>
      <c r="D82" s="1">
        <v>-9.5630000000000006</v>
      </c>
      <c r="E82" s="1">
        <v>3.661</v>
      </c>
      <c r="F82" s="1">
        <v>-71.677000000000007</v>
      </c>
      <c r="G82" s="1">
        <v>9.7159999999999993</v>
      </c>
      <c r="H82" s="1">
        <v>-58.3</v>
      </c>
      <c r="I82" s="1">
        <v>86.837999999999994</v>
      </c>
      <c r="J82" s="67">
        <v>28.538</v>
      </c>
    </row>
    <row r="83" spans="1:10">
      <c r="A83" s="48" t="s">
        <v>182</v>
      </c>
      <c r="B83" s="27" t="s">
        <v>182</v>
      </c>
      <c r="C83" s="27" t="s">
        <v>182</v>
      </c>
      <c r="D83" s="27" t="s">
        <v>182</v>
      </c>
      <c r="E83" s="27" t="s">
        <v>182</v>
      </c>
      <c r="F83" s="27" t="s">
        <v>182</v>
      </c>
      <c r="G83" s="27" t="s">
        <v>182</v>
      </c>
      <c r="H83" s="27" t="s">
        <v>182</v>
      </c>
      <c r="I83" s="27" t="s">
        <v>182</v>
      </c>
      <c r="J83" s="49" t="s">
        <v>182</v>
      </c>
    </row>
    <row r="84" spans="1:10">
      <c r="A84" s="68" t="s">
        <v>748</v>
      </c>
      <c r="B84" s="69" t="e">
        <f>#REF!-#REF!</f>
        <v>#REF!</v>
      </c>
      <c r="C84" s="69" t="e">
        <f>#REF!-#REF!</f>
        <v>#REF!</v>
      </c>
      <c r="D84" s="69" t="e">
        <f>#REF!-#REF!</f>
        <v>#REF!</v>
      </c>
      <c r="E84" s="69" t="e">
        <f>#REF!-#REF!</f>
        <v>#REF!</v>
      </c>
      <c r="F84" s="69" t="e">
        <f>#REF!-#REF!</f>
        <v>#REF!</v>
      </c>
      <c r="G84" s="69" t="e">
        <f>#REF!-#REF!</f>
        <v>#REF!</v>
      </c>
      <c r="H84" s="69" t="e">
        <f>#REF!-#REF!</f>
        <v>#REF!</v>
      </c>
      <c r="I84" s="69" t="e">
        <f>#REF!-#REF!</f>
        <v>#REF!</v>
      </c>
      <c r="J84" s="77" t="e">
        <f>#REF!-#REF!</f>
        <v>#REF!</v>
      </c>
    </row>
    <row r="85" spans="1:10">
      <c r="A85" s="66" t="s">
        <v>749</v>
      </c>
      <c r="B85" s="1" t="e">
        <f>#REF!-#REF!</f>
        <v>#REF!</v>
      </c>
      <c r="C85" s="1" t="e">
        <f>#REF!-#REF!</f>
        <v>#REF!</v>
      </c>
      <c r="D85" s="1" t="e">
        <f>#REF!-#REF!</f>
        <v>#REF!</v>
      </c>
      <c r="E85" s="1" t="e">
        <f>#REF!-#REF!</f>
        <v>#REF!</v>
      </c>
      <c r="F85" s="1" t="e">
        <f>#REF!-#REF!</f>
        <v>#REF!</v>
      </c>
      <c r="G85" s="1" t="e">
        <f>#REF!-#REF!</f>
        <v>#REF!</v>
      </c>
      <c r="H85" s="1" t="e">
        <f>#REF!-#REF!</f>
        <v>#REF!</v>
      </c>
      <c r="I85" s="1" t="e">
        <f>#REF!-#REF!</f>
        <v>#REF!</v>
      </c>
      <c r="J85" s="80" t="e">
        <f>#REF!-#REF!</f>
        <v>#REF!</v>
      </c>
    </row>
    <row r="86" spans="1:10">
      <c r="A86" s="68" t="s">
        <v>750</v>
      </c>
      <c r="B86" s="69" t="e">
        <f>#REF!-#REF!</f>
        <v>#REF!</v>
      </c>
      <c r="C86" s="69" t="e">
        <f>#REF!-#REF!</f>
        <v>#REF!</v>
      </c>
      <c r="D86" s="69" t="e">
        <f>#REF!-#REF!</f>
        <v>#REF!</v>
      </c>
      <c r="E86" s="69" t="e">
        <f>#REF!-#REF!</f>
        <v>#REF!</v>
      </c>
      <c r="F86" s="69" t="e">
        <f>#REF!-#REF!</f>
        <v>#REF!</v>
      </c>
      <c r="G86" s="69" t="e">
        <f>#REF!-#REF!</f>
        <v>#REF!</v>
      </c>
      <c r="H86" s="69" t="e">
        <f>#REF!-#REF!</f>
        <v>#REF!</v>
      </c>
      <c r="I86" s="69" t="e">
        <f>#REF!-#REF!</f>
        <v>#REF!</v>
      </c>
      <c r="J86" s="77" t="e">
        <f>#REF!-#REF!</f>
        <v>#REF!</v>
      </c>
    </row>
    <row r="87" spans="1:10">
      <c r="A87" s="66" t="s">
        <v>769</v>
      </c>
      <c r="B87" s="1" t="e">
        <f>#REF!-#REF!</f>
        <v>#REF!</v>
      </c>
      <c r="C87" s="1" t="e">
        <f>#REF!-#REF!</f>
        <v>#REF!</v>
      </c>
      <c r="D87" s="1" t="e">
        <f>#REF!-#REF!</f>
        <v>#REF!</v>
      </c>
      <c r="E87" s="1" t="e">
        <f>#REF!-#REF!</f>
        <v>#REF!</v>
      </c>
      <c r="F87" s="1" t="e">
        <f>#REF!-#REF!</f>
        <v>#REF!</v>
      </c>
      <c r="G87" s="1" t="e">
        <f>#REF!-#REF!</f>
        <v>#REF!</v>
      </c>
      <c r="H87" s="1" t="e">
        <f>#REF!-#REF!</f>
        <v>#REF!</v>
      </c>
      <c r="I87" s="1" t="e">
        <f>#REF!-#REF!</f>
        <v>#REF!</v>
      </c>
      <c r="J87" s="67" t="e">
        <f>#REF!-#REF!</f>
        <v>#REF!</v>
      </c>
    </row>
    <row r="88" spans="1:10">
      <c r="A88" s="68" t="s">
        <v>751</v>
      </c>
      <c r="B88" s="69" t="e">
        <f>#REF!-#REF!</f>
        <v>#REF!</v>
      </c>
      <c r="C88" s="69" t="e">
        <f>#REF!-#REF!</f>
        <v>#REF!</v>
      </c>
      <c r="D88" s="69" t="e">
        <f>#REF!-#REF!</f>
        <v>#REF!</v>
      </c>
      <c r="E88" s="69" t="e">
        <f>#REF!-#REF!</f>
        <v>#REF!</v>
      </c>
      <c r="F88" s="69" t="e">
        <f>#REF!-#REF!</f>
        <v>#REF!</v>
      </c>
      <c r="G88" s="69" t="e">
        <f>#REF!-#REF!</f>
        <v>#REF!</v>
      </c>
      <c r="H88" s="69" t="e">
        <f>#REF!-#REF!</f>
        <v>#REF!</v>
      </c>
      <c r="I88" s="69" t="e">
        <f>#REF!-#REF!</f>
        <v>#REF!</v>
      </c>
      <c r="J88" s="70" t="e">
        <f>#REF!-#REF!</f>
        <v>#REF!</v>
      </c>
    </row>
    <row r="89" spans="1:10">
      <c r="A89" s="66" t="s">
        <v>770</v>
      </c>
      <c r="B89" s="1" t="e">
        <f>#REF!-#REF!</f>
        <v>#REF!</v>
      </c>
      <c r="C89" s="1" t="e">
        <f>#REF!-#REF!</f>
        <v>#REF!</v>
      </c>
      <c r="D89" s="1" t="e">
        <f>#REF!-#REF!</f>
        <v>#REF!</v>
      </c>
      <c r="E89" s="1" t="e">
        <f>#REF!-#REF!</f>
        <v>#REF!</v>
      </c>
      <c r="F89" s="1" t="e">
        <f>#REF!-#REF!</f>
        <v>#REF!</v>
      </c>
      <c r="G89" s="1" t="e">
        <f>#REF!-#REF!</f>
        <v>#REF!</v>
      </c>
      <c r="H89" s="1" t="e">
        <f>#REF!-#REF!</f>
        <v>#REF!</v>
      </c>
      <c r="I89" s="1" t="e">
        <f>#REF!-#REF!</f>
        <v>#REF!</v>
      </c>
      <c r="J89" s="67" t="e">
        <f>#REF!-#REF!</f>
        <v>#REF!</v>
      </c>
    </row>
    <row r="90" spans="1:10">
      <c r="A90" s="68" t="s">
        <v>752</v>
      </c>
      <c r="B90" s="69" t="e">
        <f>#REF!-#REF!</f>
        <v>#REF!</v>
      </c>
      <c r="C90" s="69" t="e">
        <f>#REF!-#REF!</f>
        <v>#REF!</v>
      </c>
      <c r="D90" s="69" t="e">
        <f>#REF!-#REF!</f>
        <v>#REF!</v>
      </c>
      <c r="E90" s="69" t="e">
        <f>#REF!-#REF!</f>
        <v>#REF!</v>
      </c>
      <c r="F90" s="69" t="e">
        <f>#REF!-#REF!</f>
        <v>#REF!</v>
      </c>
      <c r="G90" s="69" t="e">
        <f>#REF!-#REF!</f>
        <v>#REF!</v>
      </c>
      <c r="H90" s="69" t="e">
        <f>#REF!-#REF!</f>
        <v>#REF!</v>
      </c>
      <c r="I90" s="69" t="e">
        <f>#REF!-#REF!</f>
        <v>#REF!</v>
      </c>
      <c r="J90" s="70" t="e">
        <f>#REF!-#REF!</f>
        <v>#REF!</v>
      </c>
    </row>
    <row r="91" spans="1:10">
      <c r="A91" s="66" t="s">
        <v>753</v>
      </c>
      <c r="B91" s="1" t="e">
        <f>#REF!-#REF!</f>
        <v>#REF!</v>
      </c>
      <c r="C91" s="1" t="e">
        <f>#REF!-#REF!</f>
        <v>#REF!</v>
      </c>
      <c r="D91" s="1" t="e">
        <f>#REF!-#REF!</f>
        <v>#REF!</v>
      </c>
      <c r="E91" s="1" t="e">
        <f>#REF!-#REF!</f>
        <v>#REF!</v>
      </c>
      <c r="F91" s="1" t="e">
        <f>#REF!-#REF!</f>
        <v>#REF!</v>
      </c>
      <c r="G91" s="1" t="e">
        <f>#REF!-#REF!</f>
        <v>#REF!</v>
      </c>
      <c r="H91" s="1" t="e">
        <f>#REF!-#REF!</f>
        <v>#REF!</v>
      </c>
      <c r="I91" s="1" t="e">
        <f>#REF!-#REF!</f>
        <v>#REF!</v>
      </c>
      <c r="J91" s="67" t="e">
        <f>#REF!-#REF!</f>
        <v>#REF!</v>
      </c>
    </row>
    <row r="92" spans="1:10">
      <c r="A92" s="68" t="s">
        <v>754</v>
      </c>
      <c r="B92" s="69" t="e">
        <f>#REF!-#REF!</f>
        <v>#REF!</v>
      </c>
      <c r="C92" s="69" t="e">
        <f>#REF!-#REF!</f>
        <v>#REF!</v>
      </c>
      <c r="D92" s="69" t="e">
        <f>#REF!-#REF!</f>
        <v>#REF!</v>
      </c>
      <c r="E92" s="69" t="e">
        <f>#REF!-#REF!</f>
        <v>#REF!</v>
      </c>
      <c r="F92" s="69" t="e">
        <f>#REF!-#REF!</f>
        <v>#REF!</v>
      </c>
      <c r="G92" s="69" t="e">
        <f>#REF!-#REF!</f>
        <v>#REF!</v>
      </c>
      <c r="H92" s="69" t="e">
        <f>#REF!-#REF!</f>
        <v>#REF!</v>
      </c>
      <c r="I92" s="69" t="e">
        <f>#REF!-#REF!</f>
        <v>#REF!</v>
      </c>
      <c r="J92" s="70" t="e">
        <f>#REF!-#REF!</f>
        <v>#REF!</v>
      </c>
    </row>
    <row r="93" spans="1:10">
      <c r="A93" s="66" t="s">
        <v>755</v>
      </c>
      <c r="B93" s="1" t="e">
        <f>#REF!-#REF!</f>
        <v>#REF!</v>
      </c>
      <c r="C93" s="1" t="e">
        <f>#REF!-#REF!</f>
        <v>#REF!</v>
      </c>
      <c r="D93" s="1" t="e">
        <f>#REF!-#REF!</f>
        <v>#REF!</v>
      </c>
      <c r="E93" s="1" t="e">
        <f>#REF!-#REF!</f>
        <v>#REF!</v>
      </c>
      <c r="F93" s="1" t="e">
        <f>#REF!-#REF!</f>
        <v>#REF!</v>
      </c>
      <c r="G93" s="1" t="e">
        <f>#REF!-#REF!</f>
        <v>#REF!</v>
      </c>
      <c r="H93" s="1" t="e">
        <f>#REF!-#REF!</f>
        <v>#REF!</v>
      </c>
      <c r="I93" s="1" t="e">
        <f>#REF!-#REF!</f>
        <v>#REF!</v>
      </c>
      <c r="J93" s="67" t="e">
        <f>#REF!-#REF!</f>
        <v>#REF!</v>
      </c>
    </row>
    <row r="94" spans="1:10">
      <c r="A94" s="68" t="s">
        <v>756</v>
      </c>
      <c r="B94" s="69" t="e">
        <f>#REF!-#REF!</f>
        <v>#REF!</v>
      </c>
      <c r="C94" s="69" t="e">
        <f>#REF!-#REF!</f>
        <v>#REF!</v>
      </c>
      <c r="D94" s="69" t="e">
        <f>#REF!-#REF!</f>
        <v>#REF!</v>
      </c>
      <c r="E94" s="69" t="e">
        <f>#REF!-#REF!</f>
        <v>#REF!</v>
      </c>
      <c r="F94" s="69" t="e">
        <f>#REF!-#REF!</f>
        <v>#REF!</v>
      </c>
      <c r="G94" s="69" t="e">
        <f>#REF!-#REF!</f>
        <v>#REF!</v>
      </c>
      <c r="H94" s="69" t="e">
        <f>#REF!-#REF!</f>
        <v>#REF!</v>
      </c>
      <c r="I94" s="69" t="e">
        <f>#REF!-#REF!</f>
        <v>#REF!</v>
      </c>
      <c r="J94" s="70" t="e">
        <f>#REF!-#REF!</f>
        <v>#REF!</v>
      </c>
    </row>
    <row r="95" spans="1:10">
      <c r="A95" s="66" t="s">
        <v>757</v>
      </c>
      <c r="B95" s="1" t="e">
        <f>#REF!-#REF!</f>
        <v>#REF!</v>
      </c>
      <c r="C95" s="1" t="e">
        <f>#REF!-#REF!</f>
        <v>#REF!</v>
      </c>
      <c r="D95" s="1" t="e">
        <f>#REF!-#REF!</f>
        <v>#REF!</v>
      </c>
      <c r="E95" s="1" t="e">
        <f>#REF!-#REF!</f>
        <v>#REF!</v>
      </c>
      <c r="F95" s="1" t="e">
        <f>#REF!-#REF!</f>
        <v>#REF!</v>
      </c>
      <c r="G95" s="1" t="e">
        <f>#REF!-#REF!</f>
        <v>#REF!</v>
      </c>
      <c r="H95" s="1" t="e">
        <f>#REF!-#REF!</f>
        <v>#REF!</v>
      </c>
      <c r="I95" s="1" t="e">
        <f>#REF!-#REF!</f>
        <v>#REF!</v>
      </c>
      <c r="J95" s="80" t="e">
        <f>#REF!-#REF!</f>
        <v>#REF!</v>
      </c>
    </row>
    <row r="96" spans="1:10">
      <c r="A96" s="66"/>
      <c r="B96" s="1"/>
      <c r="C96" s="1"/>
      <c r="D96" s="1"/>
      <c r="E96" s="1"/>
      <c r="F96" s="1"/>
      <c r="G96" s="1"/>
      <c r="H96" s="1"/>
      <c r="I96" s="1"/>
      <c r="J96" s="80"/>
    </row>
    <row r="97" spans="1:10">
      <c r="A97" s="83" t="s">
        <v>758</v>
      </c>
      <c r="B97" s="69" t="e">
        <f>#REF!-#REF!</f>
        <v>#REF!</v>
      </c>
      <c r="C97" s="69" t="e">
        <f>#REF!-#REF!</f>
        <v>#REF!</v>
      </c>
      <c r="D97" s="69" t="e">
        <f>#REF!-#REF!</f>
        <v>#REF!</v>
      </c>
      <c r="E97" s="69" t="e">
        <f>#REF!-#REF!</f>
        <v>#REF!</v>
      </c>
      <c r="F97" s="69" t="e">
        <f>#REF!-#REF!</f>
        <v>#REF!</v>
      </c>
      <c r="G97" s="69" t="e">
        <f>#REF!-#REF!</f>
        <v>#REF!</v>
      </c>
      <c r="H97" s="69" t="e">
        <f>#REF!-#REF!</f>
        <v>#REF!</v>
      </c>
      <c r="I97" s="69" t="e">
        <f>#REF!-#REF!</f>
        <v>#REF!</v>
      </c>
      <c r="J97" s="77" t="e">
        <f>#REF!-#REF!</f>
        <v>#REF!</v>
      </c>
    </row>
    <row r="98" spans="1:10">
      <c r="A98" s="82" t="s">
        <v>759</v>
      </c>
      <c r="B98" s="1" t="e">
        <f>#REF!-#REF!</f>
        <v>#REF!</v>
      </c>
      <c r="C98" s="1" t="e">
        <f>#REF!-#REF!</f>
        <v>#REF!</v>
      </c>
      <c r="D98" s="1" t="e">
        <f>#REF!-#REF!</f>
        <v>#REF!</v>
      </c>
      <c r="E98" s="1" t="e">
        <f>#REF!-#REF!</f>
        <v>#REF!</v>
      </c>
      <c r="F98" s="1" t="e">
        <f>#REF!-#REF!</f>
        <v>#REF!</v>
      </c>
      <c r="G98" s="1" t="e">
        <f>#REF!-#REF!</f>
        <v>#REF!</v>
      </c>
      <c r="H98" s="1" t="e">
        <f>#REF!-#REF!</f>
        <v>#REF!</v>
      </c>
      <c r="I98" s="1" t="e">
        <f>#REF!-#REF!</f>
        <v>#REF!</v>
      </c>
      <c r="J98" s="80" t="e">
        <f>#REF!-#REF!</f>
        <v>#REF!</v>
      </c>
    </row>
    <row r="99" spans="1:10">
      <c r="A99" s="83" t="s">
        <v>760</v>
      </c>
      <c r="B99" s="69" t="e">
        <f>#REF!-#REF!</f>
        <v>#REF!</v>
      </c>
      <c r="C99" s="69" t="e">
        <f>#REF!-#REF!</f>
        <v>#REF!</v>
      </c>
      <c r="D99" s="69" t="e">
        <f>#REF!-#REF!</f>
        <v>#REF!</v>
      </c>
      <c r="E99" s="69" t="e">
        <f>#REF!-#REF!</f>
        <v>#REF!</v>
      </c>
      <c r="F99" s="69" t="e">
        <f>#REF!-#REF!</f>
        <v>#REF!</v>
      </c>
      <c r="G99" s="69" t="e">
        <f>#REF!-#REF!</f>
        <v>#REF!</v>
      </c>
      <c r="H99" s="69" t="e">
        <f>#REF!-#REF!</f>
        <v>#REF!</v>
      </c>
      <c r="I99" s="69" t="e">
        <f>#REF!-#REF!</f>
        <v>#REF!</v>
      </c>
      <c r="J99" s="77" t="e">
        <f>#REF!-#REF!</f>
        <v>#REF!</v>
      </c>
    </row>
    <row r="100" spans="1:10">
      <c r="A100" s="82" t="s">
        <v>771</v>
      </c>
      <c r="B100" s="1" t="e">
        <f>#REF!-#REF!</f>
        <v>#REF!</v>
      </c>
      <c r="C100" s="1" t="e">
        <f>#REF!-#REF!</f>
        <v>#REF!</v>
      </c>
      <c r="D100" s="1" t="e">
        <f>#REF!-#REF!</f>
        <v>#REF!</v>
      </c>
      <c r="E100" s="1" t="e">
        <f>#REF!-#REF!</f>
        <v>#REF!</v>
      </c>
      <c r="F100" s="1" t="e">
        <f>#REF!-#REF!</f>
        <v>#REF!</v>
      </c>
      <c r="G100" s="1" t="e">
        <f>#REF!-#REF!</f>
        <v>#REF!</v>
      </c>
      <c r="H100" s="1" t="e">
        <f>#REF!-#REF!</f>
        <v>#REF!</v>
      </c>
      <c r="I100" s="1" t="e">
        <f>#REF!-#REF!</f>
        <v>#REF!</v>
      </c>
      <c r="J100" s="80" t="e">
        <f>#REF!-#REF!</f>
        <v>#REF!</v>
      </c>
    </row>
    <row r="101" spans="1:10">
      <c r="A101" s="83" t="s">
        <v>761</v>
      </c>
      <c r="B101" s="69" t="e">
        <f>#REF!-#REF!</f>
        <v>#REF!</v>
      </c>
      <c r="C101" s="69" t="e">
        <f>#REF!-#REF!</f>
        <v>#REF!</v>
      </c>
      <c r="D101" s="69" t="e">
        <f>#REF!-#REF!</f>
        <v>#REF!</v>
      </c>
      <c r="E101" s="69" t="e">
        <f>#REF!-#REF!</f>
        <v>#REF!</v>
      </c>
      <c r="F101" s="69" t="e">
        <f>#REF!-#REF!</f>
        <v>#REF!</v>
      </c>
      <c r="G101" s="69" t="e">
        <f>#REF!-#REF!</f>
        <v>#REF!</v>
      </c>
      <c r="H101" s="69" t="e">
        <f>#REF!-#REF!</f>
        <v>#REF!</v>
      </c>
      <c r="I101" s="69" t="e">
        <f>#REF!-#REF!</f>
        <v>#REF!</v>
      </c>
      <c r="J101" s="77" t="e">
        <f>#REF!-#REF!</f>
        <v>#REF!</v>
      </c>
    </row>
    <row r="102" spans="1:10">
      <c r="A102" s="82" t="s">
        <v>772</v>
      </c>
      <c r="B102" s="1" t="e">
        <f>#REF!-#REF!</f>
        <v>#REF!</v>
      </c>
      <c r="C102" s="1" t="e">
        <f>#REF!-#REF!</f>
        <v>#REF!</v>
      </c>
      <c r="D102" s="1" t="e">
        <f>#REF!-#REF!</f>
        <v>#REF!</v>
      </c>
      <c r="E102" s="1" t="e">
        <f>#REF!-#REF!</f>
        <v>#REF!</v>
      </c>
      <c r="F102" s="1" t="e">
        <f>#REF!-#REF!</f>
        <v>#REF!</v>
      </c>
      <c r="G102" s="1" t="e">
        <f>#REF!-#REF!</f>
        <v>#REF!</v>
      </c>
      <c r="H102" s="1" t="e">
        <f>#REF!-#REF!</f>
        <v>#REF!</v>
      </c>
      <c r="I102" s="1" t="e">
        <f>#REF!-#REF!</f>
        <v>#REF!</v>
      </c>
      <c r="J102" s="80" t="e">
        <f>#REF!-#REF!</f>
        <v>#REF!</v>
      </c>
    </row>
    <row r="103" spans="1:10">
      <c r="A103" s="83" t="s">
        <v>762</v>
      </c>
      <c r="B103" s="69" t="e">
        <f>#REF!-#REF!</f>
        <v>#REF!</v>
      </c>
      <c r="C103" s="69" t="e">
        <f>#REF!-#REF!</f>
        <v>#REF!</v>
      </c>
      <c r="D103" s="69" t="e">
        <f>#REF!-#REF!</f>
        <v>#REF!</v>
      </c>
      <c r="E103" s="69" t="e">
        <f>#REF!-#REF!</f>
        <v>#REF!</v>
      </c>
      <c r="F103" s="69" t="e">
        <f>#REF!-#REF!</f>
        <v>#REF!</v>
      </c>
      <c r="G103" s="69" t="e">
        <f>#REF!-#REF!</f>
        <v>#REF!</v>
      </c>
      <c r="H103" s="69" t="e">
        <f>#REF!-#REF!</f>
        <v>#REF!</v>
      </c>
      <c r="I103" s="69" t="e">
        <f>#REF!-#REF!</f>
        <v>#REF!</v>
      </c>
      <c r="J103" s="77" t="e">
        <f>#REF!-#REF!</f>
        <v>#REF!</v>
      </c>
    </row>
    <row r="104" spans="1:10">
      <c r="A104" s="84" t="s">
        <v>773</v>
      </c>
      <c r="B104" s="79" t="e">
        <f>#REF!-#REF!</f>
        <v>#REF!</v>
      </c>
      <c r="C104" s="79" t="e">
        <f>#REF!-#REF!</f>
        <v>#REF!</v>
      </c>
      <c r="D104" s="79" t="e">
        <f>#REF!-#REF!</f>
        <v>#REF!</v>
      </c>
      <c r="E104" s="79" t="e">
        <f>#REF!-#REF!</f>
        <v>#REF!</v>
      </c>
      <c r="F104" s="79" t="e">
        <f>#REF!-#REF!</f>
        <v>#REF!</v>
      </c>
      <c r="G104" s="79" t="e">
        <f>#REF!-#REF!</f>
        <v>#REF!</v>
      </c>
      <c r="H104" s="79" t="e">
        <f>#REF!-#REF!</f>
        <v>#REF!</v>
      </c>
      <c r="I104" s="79" t="e">
        <f>#REF!-#REF!</f>
        <v>#REF!</v>
      </c>
      <c r="J104" s="88" t="e">
        <f>#REF!-#REF!</f>
        <v>#REF!</v>
      </c>
    </row>
    <row r="105" spans="1:10">
      <c r="A105" s="83" t="s">
        <v>763</v>
      </c>
      <c r="B105" s="69" t="e">
        <f>#REF!-#REF!</f>
        <v>#REF!</v>
      </c>
      <c r="C105" s="69" t="e">
        <f>#REF!-#REF!</f>
        <v>#REF!</v>
      </c>
      <c r="D105" s="69" t="e">
        <f>#REF!-#REF!</f>
        <v>#REF!</v>
      </c>
      <c r="E105" s="69" t="e">
        <f>#REF!-#REF!</f>
        <v>#REF!</v>
      </c>
      <c r="F105" s="69" t="e">
        <f>#REF!-#REF!</f>
        <v>#REF!</v>
      </c>
      <c r="G105" s="69" t="e">
        <f>#REF!-#REF!</f>
        <v>#REF!</v>
      </c>
      <c r="H105" s="69" t="e">
        <f>#REF!-#REF!</f>
        <v>#REF!</v>
      </c>
      <c r="I105" s="69" t="e">
        <f>#REF!-#REF!</f>
        <v>#REF!</v>
      </c>
      <c r="J105" s="77" t="e">
        <f>#REF!-#REF!</f>
        <v>#REF!</v>
      </c>
    </row>
    <row r="106" spans="1:10">
      <c r="A106" s="84" t="s">
        <v>774</v>
      </c>
      <c r="B106" s="79" t="e">
        <f>#REF!-#REF!</f>
        <v>#REF!</v>
      </c>
      <c r="C106" s="79" t="e">
        <f>#REF!-#REF!</f>
        <v>#REF!</v>
      </c>
      <c r="D106" s="79" t="e">
        <f>#REF!-#REF!</f>
        <v>#REF!</v>
      </c>
      <c r="E106" s="79" t="e">
        <f>#REF!-#REF!</f>
        <v>#REF!</v>
      </c>
      <c r="F106" s="79" t="e">
        <f>#REF!-#REF!</f>
        <v>#REF!</v>
      </c>
      <c r="G106" s="79" t="e">
        <f>#REF!-#REF!</f>
        <v>#REF!</v>
      </c>
      <c r="H106" s="79" t="e">
        <f>#REF!-#REF!</f>
        <v>#REF!</v>
      </c>
      <c r="I106" s="79" t="e">
        <f>#REF!-#REF!</f>
        <v>#REF!</v>
      </c>
      <c r="J106" s="88" t="e">
        <f>#REF!-#REF!</f>
        <v>#REF!</v>
      </c>
    </row>
    <row r="107" spans="1:10">
      <c r="A107" s="83" t="s">
        <v>764</v>
      </c>
      <c r="B107" s="69" t="e">
        <f>#REF!-#REF!</f>
        <v>#REF!</v>
      </c>
      <c r="C107" s="69" t="e">
        <f>#REF!-#REF!</f>
        <v>#REF!</v>
      </c>
      <c r="D107" s="69" t="e">
        <f>#REF!-#REF!</f>
        <v>#REF!</v>
      </c>
      <c r="E107" s="69" t="e">
        <f>#REF!-#REF!</f>
        <v>#REF!</v>
      </c>
      <c r="F107" s="69" t="e">
        <f>#REF!-#REF!</f>
        <v>#REF!</v>
      </c>
      <c r="G107" s="69" t="e">
        <f>#REF!-#REF!</f>
        <v>#REF!</v>
      </c>
      <c r="H107" s="69" t="e">
        <f>#REF!-#REF!</f>
        <v>#REF!</v>
      </c>
      <c r="I107" s="69" t="e">
        <f>#REF!-#REF!</f>
        <v>#REF!</v>
      </c>
      <c r="J107" s="77" t="e">
        <f>#REF!-#REF!</f>
        <v>#REF!</v>
      </c>
    </row>
    <row r="108" spans="1:10" ht="17.100000000000001" customHeight="1">
      <c r="A108" s="85"/>
      <c r="J108" s="81"/>
    </row>
    <row r="109" spans="1:10" ht="104.1" customHeight="1">
      <c r="A109" s="480" t="s">
        <v>812</v>
      </c>
      <c r="B109" s="490"/>
      <c r="C109" s="490"/>
      <c r="D109" s="490"/>
      <c r="E109" s="490"/>
      <c r="F109" s="490"/>
      <c r="G109" s="490"/>
      <c r="H109" s="490"/>
      <c r="I109" s="490"/>
      <c r="J109" s="491"/>
    </row>
    <row r="110" spans="1:10" ht="0" hidden="1" customHeight="1"/>
    <row r="112" spans="1:10">
      <c r="A112" s="481"/>
      <c r="B112" s="482"/>
    </row>
  </sheetData>
  <mergeCells count="4">
    <mergeCell ref="A1:H1"/>
    <mergeCell ref="B2:H2"/>
    <mergeCell ref="A109:J109"/>
    <mergeCell ref="A112:B112"/>
  </mergeCells>
  <pageMargins left="0" right="0" top="0" bottom="0" header="0" footer="0"/>
  <pageSetup paperSize="9"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sheetPr>
  <dimension ref="A1:BT20"/>
  <sheetViews>
    <sheetView showGridLines="0" zoomScale="60" zoomScaleNormal="60" workbookViewId="0" xr3:uid="{AB5DE215-5931-5800-A1A6-141DC62B4C85}">
      <selection activeCell="AK28" sqref="AK28"/>
    </sheetView>
  </sheetViews>
  <sheetFormatPr defaultColWidth="10.1640625" defaultRowHeight="15.6"/>
  <cols>
    <col min="1" max="1" width="49.6640625" style="149" bestFit="1" customWidth="1"/>
    <col min="2" max="12" width="15.6640625" style="144" hidden="1" customWidth="1"/>
    <col min="13" max="13" width="15.6640625" style="144" customWidth="1"/>
    <col min="14" max="24" width="15.6640625" style="144" hidden="1" customWidth="1"/>
    <col min="25" max="25" width="15.6640625" style="143" customWidth="1"/>
    <col min="26" max="36" width="15.6640625" style="144" hidden="1" customWidth="1"/>
    <col min="37" max="37" width="15.6640625" style="143" customWidth="1"/>
    <col min="38" max="48" width="15.6640625" style="144" hidden="1" customWidth="1"/>
    <col min="49" max="49" width="15.6640625" style="143" customWidth="1"/>
    <col min="50" max="60" width="15.6640625" style="144" hidden="1" customWidth="1"/>
    <col min="61" max="61" width="15.6640625" style="143" customWidth="1"/>
    <col min="62" max="69" width="15.6640625" style="144" customWidth="1"/>
    <col min="70" max="70" width="19.33203125" style="144" bestFit="1" customWidth="1"/>
    <col min="71" max="72" width="15.6640625" style="144" customWidth="1"/>
    <col min="73" max="16384" width="10.1640625" style="149"/>
  </cols>
  <sheetData>
    <row r="1" spans="1:72" ht="23.45">
      <c r="A1" s="483" t="s">
        <v>813</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4"/>
      <c r="BR1" s="484"/>
      <c r="BS1" s="484"/>
      <c r="BT1" s="485"/>
    </row>
    <row r="2" spans="1:72">
      <c r="A2" s="128" t="s">
        <v>16</v>
      </c>
      <c r="B2" s="129"/>
      <c r="C2" s="129"/>
      <c r="D2" s="129"/>
      <c r="E2" s="129"/>
      <c r="F2" s="129"/>
      <c r="G2" s="129"/>
      <c r="H2" s="129"/>
      <c r="I2" s="129"/>
      <c r="J2" s="129"/>
      <c r="K2" s="129"/>
      <c r="L2" s="129"/>
      <c r="M2" s="157"/>
      <c r="N2" s="129"/>
      <c r="O2" s="129"/>
      <c r="P2" s="129"/>
      <c r="Q2" s="129"/>
      <c r="R2" s="129"/>
      <c r="S2" s="129"/>
      <c r="T2" s="129"/>
      <c r="U2" s="129"/>
      <c r="V2" s="129"/>
      <c r="W2" s="129"/>
      <c r="X2" s="129"/>
      <c r="Y2" s="158"/>
      <c r="Z2" s="129"/>
      <c r="AA2" s="129"/>
      <c r="AB2" s="129"/>
      <c r="AC2" s="129"/>
      <c r="AD2" s="129"/>
      <c r="AE2" s="129"/>
      <c r="AF2" s="129"/>
      <c r="AG2" s="129"/>
      <c r="AH2" s="129"/>
      <c r="AI2" s="129"/>
      <c r="AJ2" s="129"/>
      <c r="AK2" s="158"/>
      <c r="AL2" s="129"/>
      <c r="AM2" s="129"/>
      <c r="AN2" s="129"/>
      <c r="AO2" s="129"/>
      <c r="AP2" s="129"/>
      <c r="AQ2" s="129"/>
      <c r="AR2" s="129"/>
      <c r="AS2" s="129"/>
      <c r="AT2" s="129"/>
      <c r="AU2" s="129"/>
      <c r="AV2" s="129"/>
      <c r="AW2" s="158"/>
      <c r="AX2" s="129"/>
      <c r="AY2" s="129"/>
      <c r="AZ2" s="129"/>
      <c r="BA2" s="129"/>
      <c r="BB2" s="129"/>
      <c r="BC2" s="129"/>
      <c r="BD2" s="129"/>
      <c r="BE2" s="129"/>
      <c r="BF2" s="129"/>
      <c r="BG2" s="129"/>
      <c r="BH2" s="129"/>
      <c r="BI2" s="158"/>
      <c r="BJ2" s="129"/>
      <c r="BK2" s="129"/>
      <c r="BL2" s="129"/>
      <c r="BM2" s="129"/>
      <c r="BN2" s="129"/>
      <c r="BO2" s="129"/>
      <c r="BP2" s="129"/>
      <c r="BQ2" s="129"/>
      <c r="BR2" s="129"/>
      <c r="BS2" s="129"/>
      <c r="BT2" s="130"/>
    </row>
    <row r="3" spans="1:72">
      <c r="A3" s="128" t="s">
        <v>305</v>
      </c>
      <c r="B3" s="129"/>
      <c r="C3" s="129"/>
      <c r="D3" s="129"/>
      <c r="E3" s="129"/>
      <c r="F3" s="129"/>
      <c r="G3" s="129"/>
      <c r="H3" s="129"/>
      <c r="I3" s="129"/>
      <c r="J3" s="129"/>
      <c r="K3" s="129"/>
      <c r="L3" s="129"/>
      <c r="M3" s="159"/>
      <c r="N3" s="129"/>
      <c r="O3" s="129"/>
      <c r="P3" s="129"/>
      <c r="Q3" s="129"/>
      <c r="R3" s="129"/>
      <c r="S3" s="129"/>
      <c r="T3" s="129"/>
      <c r="U3" s="129"/>
      <c r="V3" s="129"/>
      <c r="W3" s="129"/>
      <c r="X3" s="129"/>
      <c r="Y3" s="160"/>
      <c r="Z3" s="129"/>
      <c r="AA3" s="129"/>
      <c r="AB3" s="129"/>
      <c r="AC3" s="129"/>
      <c r="AD3" s="129"/>
      <c r="AE3" s="129"/>
      <c r="AF3" s="129"/>
      <c r="AG3" s="129"/>
      <c r="AH3" s="129"/>
      <c r="AI3" s="129"/>
      <c r="AJ3" s="129"/>
      <c r="AK3" s="160"/>
      <c r="AL3" s="129"/>
      <c r="AM3" s="129"/>
      <c r="AN3" s="129"/>
      <c r="AO3" s="129"/>
      <c r="AP3" s="129"/>
      <c r="AQ3" s="129"/>
      <c r="AR3" s="129"/>
      <c r="AS3" s="129"/>
      <c r="AT3" s="129"/>
      <c r="AU3" s="129"/>
      <c r="AV3" s="129"/>
      <c r="AW3" s="160"/>
      <c r="AX3" s="129"/>
      <c r="AY3" s="129"/>
      <c r="AZ3" s="129"/>
      <c r="BA3" s="129"/>
      <c r="BB3" s="129"/>
      <c r="BC3" s="129"/>
      <c r="BD3" s="129"/>
      <c r="BE3" s="129"/>
      <c r="BF3" s="129"/>
      <c r="BG3" s="129"/>
      <c r="BH3" s="129"/>
      <c r="BI3" s="160"/>
      <c r="BJ3" s="129"/>
      <c r="BK3" s="129"/>
      <c r="BL3" s="129"/>
      <c r="BM3" s="129"/>
      <c r="BN3" s="129"/>
      <c r="BO3" s="129"/>
      <c r="BP3" s="129"/>
      <c r="BQ3" s="129"/>
      <c r="BR3" s="129"/>
      <c r="BS3" s="129"/>
      <c r="BT3" s="130"/>
    </row>
    <row r="4" spans="1:72">
      <c r="A4" s="147"/>
      <c r="B4" s="129"/>
      <c r="C4" s="129"/>
      <c r="D4" s="129"/>
      <c r="E4" s="129"/>
      <c r="F4" s="129"/>
      <c r="G4" s="129"/>
      <c r="H4" s="129"/>
      <c r="I4" s="129"/>
      <c r="J4" s="129"/>
      <c r="K4" s="129"/>
      <c r="L4" s="129"/>
      <c r="M4" s="159"/>
      <c r="N4" s="129"/>
      <c r="O4" s="129"/>
      <c r="P4" s="129"/>
      <c r="Q4" s="129"/>
      <c r="R4" s="129"/>
      <c r="S4" s="129"/>
      <c r="T4" s="129"/>
      <c r="U4" s="129"/>
      <c r="V4" s="129"/>
      <c r="W4" s="129"/>
      <c r="X4" s="129"/>
      <c r="Y4" s="160"/>
      <c r="Z4" s="129"/>
      <c r="AA4" s="129"/>
      <c r="AB4" s="129"/>
      <c r="AC4" s="129"/>
      <c r="AD4" s="129"/>
      <c r="AE4" s="129"/>
      <c r="AF4" s="129"/>
      <c r="AG4" s="129"/>
      <c r="AH4" s="129"/>
      <c r="AI4" s="129"/>
      <c r="AJ4" s="129"/>
      <c r="AK4" s="160"/>
      <c r="AL4" s="129"/>
      <c r="AM4" s="129"/>
      <c r="AN4" s="129"/>
      <c r="AO4" s="129"/>
      <c r="AP4" s="129"/>
      <c r="AQ4" s="129"/>
      <c r="AR4" s="129"/>
      <c r="AS4" s="129"/>
      <c r="AT4" s="129"/>
      <c r="AU4" s="129"/>
      <c r="AV4" s="129"/>
      <c r="AW4" s="160"/>
      <c r="AX4" s="129"/>
      <c r="AY4" s="129"/>
      <c r="AZ4" s="129"/>
      <c r="BA4" s="129"/>
      <c r="BB4" s="129"/>
      <c r="BC4" s="129"/>
      <c r="BD4" s="129"/>
      <c r="BE4" s="129"/>
      <c r="BF4" s="129"/>
      <c r="BG4" s="129"/>
      <c r="BH4" s="129"/>
      <c r="BI4" s="160"/>
      <c r="BJ4" s="129"/>
      <c r="BK4" s="129"/>
      <c r="BL4" s="129"/>
      <c r="BM4" s="129"/>
      <c r="BN4" s="129"/>
      <c r="BO4" s="129"/>
      <c r="BP4" s="129"/>
      <c r="BQ4" s="129"/>
      <c r="BR4" s="129"/>
      <c r="BS4" s="129"/>
      <c r="BT4" s="130"/>
    </row>
    <row r="5" spans="1:72">
      <c r="A5" s="147"/>
      <c r="B5" s="131">
        <v>2016</v>
      </c>
      <c r="C5" s="132"/>
      <c r="D5" s="132"/>
      <c r="E5" s="132"/>
      <c r="F5" s="132"/>
      <c r="G5" s="132"/>
      <c r="H5" s="132"/>
      <c r="I5" s="132"/>
      <c r="J5" s="132"/>
      <c r="K5" s="132"/>
      <c r="L5" s="132"/>
      <c r="M5" s="131">
        <v>2016</v>
      </c>
      <c r="N5" s="131">
        <v>2017</v>
      </c>
      <c r="O5" s="132"/>
      <c r="P5" s="132"/>
      <c r="Q5" s="132"/>
      <c r="R5" s="132"/>
      <c r="S5" s="132"/>
      <c r="T5" s="132"/>
      <c r="U5" s="132"/>
      <c r="V5" s="132"/>
      <c r="W5" s="132"/>
      <c r="X5" s="132"/>
      <c r="Y5" s="131">
        <v>2017</v>
      </c>
      <c r="Z5" s="131">
        <v>2018</v>
      </c>
      <c r="AA5" s="132"/>
      <c r="AB5" s="132"/>
      <c r="AC5" s="132"/>
      <c r="AD5" s="132"/>
      <c r="AE5" s="132"/>
      <c r="AF5" s="132"/>
      <c r="AG5" s="132"/>
      <c r="AH5" s="132"/>
      <c r="AI5" s="132"/>
      <c r="AJ5" s="132"/>
      <c r="AK5" s="131">
        <v>2018</v>
      </c>
      <c r="AL5" s="131">
        <v>2019</v>
      </c>
      <c r="AM5" s="132"/>
      <c r="AN5" s="132"/>
      <c r="AO5" s="132"/>
      <c r="AP5" s="132"/>
      <c r="AQ5" s="132"/>
      <c r="AR5" s="132"/>
      <c r="AS5" s="132"/>
      <c r="AT5" s="132"/>
      <c r="AU5" s="132"/>
      <c r="AV5" s="132"/>
      <c r="AW5" s="131">
        <v>2019</v>
      </c>
      <c r="AX5" s="131">
        <v>2020</v>
      </c>
      <c r="AY5" s="132"/>
      <c r="AZ5" s="132"/>
      <c r="BA5" s="132"/>
      <c r="BB5" s="132"/>
      <c r="BC5" s="132"/>
      <c r="BD5" s="132"/>
      <c r="BE5" s="132"/>
      <c r="BF5" s="132"/>
      <c r="BG5" s="132"/>
      <c r="BH5" s="132"/>
      <c r="BI5" s="131">
        <v>2020</v>
      </c>
      <c r="BJ5" s="131">
        <v>2021</v>
      </c>
      <c r="BK5" s="132"/>
      <c r="BL5" s="132"/>
      <c r="BM5" s="132"/>
      <c r="BN5" s="132"/>
      <c r="BO5" s="132"/>
      <c r="BP5" s="132"/>
      <c r="BQ5" s="132"/>
      <c r="BR5" s="132"/>
      <c r="BS5" s="132"/>
      <c r="BT5" s="133"/>
    </row>
    <row r="6" spans="1:72">
      <c r="A6" s="147"/>
      <c r="B6" s="132" t="s">
        <v>814</v>
      </c>
      <c r="C6" s="132" t="s">
        <v>815</v>
      </c>
      <c r="D6" s="132" t="s">
        <v>816</v>
      </c>
      <c r="E6" s="132" t="s">
        <v>817</v>
      </c>
      <c r="F6" s="132" t="s">
        <v>818</v>
      </c>
      <c r="G6" s="132" t="s">
        <v>819</v>
      </c>
      <c r="H6" s="132" t="s">
        <v>820</v>
      </c>
      <c r="I6" s="132" t="s">
        <v>821</v>
      </c>
      <c r="J6" s="132" t="s">
        <v>822</v>
      </c>
      <c r="K6" s="132" t="s">
        <v>823</v>
      </c>
      <c r="L6" s="132" t="s">
        <v>824</v>
      </c>
      <c r="M6" s="132" t="s">
        <v>825</v>
      </c>
      <c r="N6" s="132" t="s">
        <v>814</v>
      </c>
      <c r="O6" s="132" t="s">
        <v>815</v>
      </c>
      <c r="P6" s="132" t="s">
        <v>816</v>
      </c>
      <c r="Q6" s="132" t="s">
        <v>817</v>
      </c>
      <c r="R6" s="132" t="s">
        <v>818</v>
      </c>
      <c r="S6" s="132" t="s">
        <v>819</v>
      </c>
      <c r="T6" s="132" t="s">
        <v>820</v>
      </c>
      <c r="U6" s="132" t="s">
        <v>821</v>
      </c>
      <c r="V6" s="132" t="s">
        <v>822</v>
      </c>
      <c r="W6" s="132" t="s">
        <v>823</v>
      </c>
      <c r="X6" s="132" t="s">
        <v>824</v>
      </c>
      <c r="Y6" s="132" t="s">
        <v>825</v>
      </c>
      <c r="Z6" s="132" t="s">
        <v>814</v>
      </c>
      <c r="AA6" s="132" t="s">
        <v>815</v>
      </c>
      <c r="AB6" s="132" t="s">
        <v>816</v>
      </c>
      <c r="AC6" s="132" t="s">
        <v>817</v>
      </c>
      <c r="AD6" s="132" t="s">
        <v>818</v>
      </c>
      <c r="AE6" s="132" t="s">
        <v>819</v>
      </c>
      <c r="AF6" s="132" t="s">
        <v>820</v>
      </c>
      <c r="AG6" s="132" t="s">
        <v>821</v>
      </c>
      <c r="AH6" s="132" t="s">
        <v>822</v>
      </c>
      <c r="AI6" s="132" t="s">
        <v>823</v>
      </c>
      <c r="AJ6" s="132" t="s">
        <v>824</v>
      </c>
      <c r="AK6" s="132" t="s">
        <v>825</v>
      </c>
      <c r="AL6" s="132" t="s">
        <v>814</v>
      </c>
      <c r="AM6" s="132" t="s">
        <v>815</v>
      </c>
      <c r="AN6" s="132" t="s">
        <v>816</v>
      </c>
      <c r="AO6" s="132" t="s">
        <v>817</v>
      </c>
      <c r="AP6" s="132" t="s">
        <v>818</v>
      </c>
      <c r="AQ6" s="132" t="s">
        <v>819</v>
      </c>
      <c r="AR6" s="132" t="s">
        <v>820</v>
      </c>
      <c r="AS6" s="132" t="s">
        <v>821</v>
      </c>
      <c r="AT6" s="132" t="s">
        <v>822</v>
      </c>
      <c r="AU6" s="132" t="s">
        <v>823</v>
      </c>
      <c r="AV6" s="132" t="s">
        <v>824</v>
      </c>
      <c r="AW6" s="132" t="s">
        <v>825</v>
      </c>
      <c r="AX6" s="132" t="s">
        <v>814</v>
      </c>
      <c r="AY6" s="132" t="s">
        <v>815</v>
      </c>
      <c r="AZ6" s="132" t="s">
        <v>816</v>
      </c>
      <c r="BA6" s="132" t="s">
        <v>817</v>
      </c>
      <c r="BB6" s="132" t="s">
        <v>818</v>
      </c>
      <c r="BC6" s="132" t="s">
        <v>819</v>
      </c>
      <c r="BD6" s="132" t="s">
        <v>820</v>
      </c>
      <c r="BE6" s="132" t="s">
        <v>821</v>
      </c>
      <c r="BF6" s="132" t="s">
        <v>822</v>
      </c>
      <c r="BG6" s="132" t="s">
        <v>823</v>
      </c>
      <c r="BH6" s="132" t="s">
        <v>824</v>
      </c>
      <c r="BI6" s="132" t="s">
        <v>825</v>
      </c>
      <c r="BJ6" s="132" t="s">
        <v>814</v>
      </c>
      <c r="BK6" s="132" t="s">
        <v>815</v>
      </c>
      <c r="BL6" s="132" t="s">
        <v>816</v>
      </c>
      <c r="BM6" s="132" t="s">
        <v>817</v>
      </c>
      <c r="BN6" s="132" t="s">
        <v>818</v>
      </c>
      <c r="BO6" s="132" t="s">
        <v>819</v>
      </c>
      <c r="BP6" s="132" t="s">
        <v>820</v>
      </c>
      <c r="BQ6" s="132" t="s">
        <v>821</v>
      </c>
      <c r="BR6" s="132" t="s">
        <v>822</v>
      </c>
      <c r="BS6" s="132" t="s">
        <v>823</v>
      </c>
      <c r="BT6" s="133" t="s">
        <v>824</v>
      </c>
    </row>
    <row r="7" spans="1:72">
      <c r="A7" s="148" t="s">
        <v>150</v>
      </c>
      <c r="B7" s="145"/>
      <c r="C7" s="145"/>
      <c r="D7" s="145"/>
      <c r="E7" s="145"/>
      <c r="F7" s="145"/>
      <c r="G7" s="145"/>
      <c r="H7" s="145"/>
      <c r="I7" s="145"/>
      <c r="J7" s="145"/>
      <c r="K7" s="145"/>
      <c r="L7" s="145"/>
      <c r="M7" s="134"/>
      <c r="N7" s="145"/>
      <c r="O7" s="145"/>
      <c r="P7" s="145"/>
      <c r="Q7" s="145"/>
      <c r="R7" s="145"/>
      <c r="S7" s="145"/>
      <c r="T7" s="145"/>
      <c r="U7" s="145"/>
      <c r="V7" s="145"/>
      <c r="W7" s="145"/>
      <c r="X7" s="145"/>
      <c r="Y7" s="134"/>
      <c r="Z7" s="145"/>
      <c r="AA7" s="145"/>
      <c r="AB7" s="145"/>
      <c r="AC7" s="145"/>
      <c r="AD7" s="145"/>
      <c r="AE7" s="145"/>
      <c r="AF7" s="145"/>
      <c r="AG7" s="145"/>
      <c r="AH7" s="145"/>
      <c r="AI7" s="145"/>
      <c r="AJ7" s="145"/>
      <c r="AK7" s="134"/>
      <c r="AL7" s="145"/>
      <c r="AM7" s="145"/>
      <c r="AN7" s="145"/>
      <c r="AO7" s="145"/>
      <c r="AP7" s="145"/>
      <c r="AQ7" s="145"/>
      <c r="AR7" s="145"/>
      <c r="AS7" s="145"/>
      <c r="AT7" s="145"/>
      <c r="AU7" s="145"/>
      <c r="AV7" s="145"/>
      <c r="AW7" s="134"/>
      <c r="AX7" s="145"/>
      <c r="AY7" s="145"/>
      <c r="AZ7" s="145"/>
      <c r="BA7" s="145"/>
      <c r="BB7" s="145"/>
      <c r="BC7" s="145"/>
      <c r="BD7" s="145"/>
      <c r="BE7" s="145"/>
      <c r="BF7" s="145"/>
      <c r="BG7" s="145"/>
      <c r="BH7" s="145"/>
      <c r="BI7" s="134"/>
      <c r="BJ7" s="145"/>
      <c r="BK7" s="145"/>
      <c r="BL7" s="145"/>
      <c r="BM7" s="145"/>
      <c r="BN7" s="145"/>
      <c r="BO7" s="145"/>
      <c r="BP7" s="145"/>
      <c r="BQ7" s="145"/>
      <c r="BR7" s="145"/>
      <c r="BS7" s="145"/>
      <c r="BT7" s="146"/>
    </row>
    <row r="8" spans="1:72">
      <c r="A8" s="154" t="s">
        <v>826</v>
      </c>
      <c r="B8" s="135"/>
      <c r="C8" s="135"/>
      <c r="D8" s="135"/>
      <c r="E8" s="135"/>
      <c r="F8" s="135"/>
      <c r="G8" s="135"/>
      <c r="H8" s="135"/>
      <c r="I8" s="135"/>
      <c r="J8" s="135"/>
      <c r="K8" s="135"/>
      <c r="L8" s="135"/>
      <c r="M8" s="136"/>
      <c r="N8" s="135"/>
      <c r="O8" s="135"/>
      <c r="P8" s="135"/>
      <c r="Q8" s="135"/>
      <c r="R8" s="135"/>
      <c r="S8" s="135"/>
      <c r="T8" s="135"/>
      <c r="U8" s="135"/>
      <c r="V8" s="135"/>
      <c r="W8" s="135"/>
      <c r="X8" s="135"/>
      <c r="Y8" s="136"/>
      <c r="Z8" s="135"/>
      <c r="AA8" s="135"/>
      <c r="AB8" s="135"/>
      <c r="AC8" s="135"/>
      <c r="AD8" s="135"/>
      <c r="AE8" s="135"/>
      <c r="AF8" s="135"/>
      <c r="AG8" s="135"/>
      <c r="AH8" s="135"/>
      <c r="AI8" s="135"/>
      <c r="AJ8" s="135"/>
      <c r="AK8" s="136"/>
      <c r="AL8" s="135"/>
      <c r="AM8" s="135"/>
      <c r="AN8" s="135"/>
      <c r="AO8" s="135"/>
      <c r="AP8" s="135"/>
      <c r="AQ8" s="135"/>
      <c r="AR8" s="135"/>
      <c r="AS8" s="135"/>
      <c r="AT8" s="135"/>
      <c r="AU8" s="135"/>
      <c r="AV8" s="135"/>
      <c r="AW8" s="136"/>
      <c r="AX8" s="135"/>
      <c r="AY8" s="135"/>
      <c r="AZ8" s="135"/>
      <c r="BA8" s="135"/>
      <c r="BB8" s="135"/>
      <c r="BC8" s="135"/>
      <c r="BD8" s="135"/>
      <c r="BE8" s="135"/>
      <c r="BF8" s="135"/>
      <c r="BG8" s="135"/>
      <c r="BH8" s="135"/>
      <c r="BI8" s="136"/>
      <c r="BJ8" s="135"/>
      <c r="BK8" s="135"/>
      <c r="BL8" s="135"/>
      <c r="BM8" s="135"/>
      <c r="BN8" s="135"/>
      <c r="BO8" s="135"/>
      <c r="BP8" s="135"/>
      <c r="BQ8" s="135"/>
      <c r="BR8" s="135"/>
      <c r="BS8" s="135"/>
      <c r="BT8" s="137"/>
    </row>
    <row r="9" spans="1:72">
      <c r="A9" s="154" t="s">
        <v>827</v>
      </c>
      <c r="B9" s="135"/>
      <c r="C9" s="135"/>
      <c r="D9" s="135"/>
      <c r="E9" s="135"/>
      <c r="F9" s="135"/>
      <c r="G9" s="135"/>
      <c r="H9" s="135"/>
      <c r="I9" s="135"/>
      <c r="J9" s="135"/>
      <c r="K9" s="135"/>
      <c r="L9" s="135"/>
      <c r="M9" s="135"/>
      <c r="N9" s="135"/>
      <c r="O9" s="135"/>
      <c r="P9" s="135"/>
      <c r="Q9" s="135"/>
      <c r="R9" s="135"/>
      <c r="S9" s="135"/>
      <c r="T9" s="135"/>
      <c r="U9" s="135"/>
      <c r="V9" s="135"/>
      <c r="W9" s="135"/>
      <c r="X9" s="135"/>
      <c r="Y9" s="138"/>
      <c r="Z9" s="135"/>
      <c r="AA9" s="135"/>
      <c r="AB9" s="135"/>
      <c r="AC9" s="135"/>
      <c r="AD9" s="135"/>
      <c r="AE9" s="135"/>
      <c r="AF9" s="135"/>
      <c r="AG9" s="135"/>
      <c r="AH9" s="135"/>
      <c r="AI9" s="135"/>
      <c r="AJ9" s="135"/>
      <c r="AK9" s="138"/>
      <c r="AL9" s="135"/>
      <c r="AM9" s="135"/>
      <c r="AN9" s="135"/>
      <c r="AO9" s="135"/>
      <c r="AP9" s="135"/>
      <c r="AQ9" s="135"/>
      <c r="AR9" s="135"/>
      <c r="AS9" s="135"/>
      <c r="AT9" s="135"/>
      <c r="AU9" s="135"/>
      <c r="AV9" s="135"/>
      <c r="AW9" s="138"/>
      <c r="AX9" s="135"/>
      <c r="AY9" s="135"/>
      <c r="AZ9" s="135"/>
      <c r="BA9" s="135"/>
      <c r="BB9" s="135"/>
      <c r="BC9" s="135"/>
      <c r="BD9" s="135"/>
      <c r="BE9" s="135"/>
      <c r="BF9" s="135"/>
      <c r="BG9" s="135"/>
      <c r="BH9" s="135"/>
      <c r="BI9" s="138"/>
      <c r="BJ9" s="135"/>
      <c r="BK9" s="135"/>
      <c r="BL9" s="135"/>
      <c r="BM9" s="135"/>
      <c r="BN9" s="135"/>
      <c r="BO9" s="135"/>
      <c r="BP9" s="135"/>
      <c r="BQ9" s="135"/>
      <c r="BR9" s="135"/>
      <c r="BS9" s="135"/>
      <c r="BT9" s="137"/>
    </row>
    <row r="10" spans="1:72">
      <c r="A10" s="154" t="s">
        <v>166</v>
      </c>
      <c r="B10" s="139"/>
      <c r="C10" s="139"/>
      <c r="D10" s="139"/>
      <c r="E10" s="139"/>
      <c r="F10" s="139"/>
      <c r="G10" s="139"/>
      <c r="H10" s="139"/>
      <c r="I10" s="139"/>
      <c r="J10" s="139"/>
      <c r="K10" s="139"/>
      <c r="L10" s="139"/>
      <c r="M10" s="135"/>
      <c r="N10" s="139"/>
      <c r="O10" s="139"/>
      <c r="P10" s="139"/>
      <c r="Q10" s="139"/>
      <c r="R10" s="139"/>
      <c r="S10" s="139"/>
      <c r="T10" s="139"/>
      <c r="U10" s="139"/>
      <c r="V10" s="139"/>
      <c r="W10" s="139"/>
      <c r="X10" s="139"/>
      <c r="Y10" s="138"/>
      <c r="Z10" s="139"/>
      <c r="AA10" s="139"/>
      <c r="AB10" s="139"/>
      <c r="AC10" s="139"/>
      <c r="AD10" s="139"/>
      <c r="AE10" s="139"/>
      <c r="AF10" s="139"/>
      <c r="AG10" s="139"/>
      <c r="AH10" s="139"/>
      <c r="AI10" s="139"/>
      <c r="AJ10" s="139"/>
      <c r="AK10" s="138"/>
      <c r="AL10" s="139"/>
      <c r="AM10" s="139"/>
      <c r="AN10" s="139"/>
      <c r="AO10" s="139"/>
      <c r="AP10" s="139"/>
      <c r="AQ10" s="139"/>
      <c r="AR10" s="139"/>
      <c r="AS10" s="139"/>
      <c r="AT10" s="139"/>
      <c r="AU10" s="139"/>
      <c r="AV10" s="139"/>
      <c r="AW10" s="138"/>
      <c r="AX10" s="139"/>
      <c r="AY10" s="139"/>
      <c r="AZ10" s="139"/>
      <c r="BA10" s="139"/>
      <c r="BB10" s="139"/>
      <c r="BC10" s="139"/>
      <c r="BD10" s="139"/>
      <c r="BE10" s="139"/>
      <c r="BF10" s="139"/>
      <c r="BG10" s="139"/>
      <c r="BH10" s="139"/>
      <c r="BI10" s="138"/>
      <c r="BJ10" s="139"/>
      <c r="BK10" s="139"/>
      <c r="BL10" s="139"/>
      <c r="BM10" s="139"/>
      <c r="BN10" s="139"/>
      <c r="BO10" s="139"/>
      <c r="BP10" s="139"/>
      <c r="BQ10" s="139"/>
      <c r="BR10" s="139"/>
      <c r="BS10" s="139"/>
      <c r="BT10" s="140"/>
    </row>
    <row r="11" spans="1:72">
      <c r="A11" s="148" t="s">
        <v>828</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2"/>
      <c r="Z11" s="141"/>
      <c r="AA11" s="141"/>
      <c r="AB11" s="141"/>
      <c r="AC11" s="141"/>
      <c r="AD11" s="141"/>
      <c r="AE11" s="141"/>
      <c r="AF11" s="141"/>
      <c r="AG11" s="141"/>
      <c r="AH11" s="141"/>
      <c r="AI11" s="141"/>
      <c r="AJ11" s="141"/>
      <c r="AK11" s="142"/>
      <c r="AL11" s="141"/>
      <c r="AM11" s="141"/>
      <c r="AN11" s="141"/>
      <c r="AO11" s="141"/>
      <c r="AP11" s="141"/>
      <c r="AQ11" s="141"/>
      <c r="AR11" s="141"/>
      <c r="AS11" s="141"/>
      <c r="AT11" s="141"/>
      <c r="AU11" s="141"/>
      <c r="AV11" s="141"/>
      <c r="AW11" s="142"/>
      <c r="AX11" s="141"/>
      <c r="AY11" s="141"/>
      <c r="AZ11" s="141"/>
      <c r="BA11" s="141"/>
      <c r="BB11" s="141"/>
      <c r="BC11" s="141"/>
      <c r="BD11" s="141"/>
      <c r="BE11" s="141"/>
      <c r="BF11" s="141"/>
      <c r="BG11" s="141"/>
      <c r="BH11" s="141"/>
      <c r="BI11" s="142"/>
      <c r="BJ11" s="141"/>
      <c r="BK11" s="141"/>
      <c r="BL11" s="141"/>
      <c r="BM11" s="141"/>
      <c r="BN11" s="141"/>
      <c r="BO11" s="141"/>
      <c r="BP11" s="141"/>
      <c r="BQ11" s="141"/>
      <c r="BR11" s="141"/>
      <c r="BS11" s="141"/>
      <c r="BT11" s="161"/>
    </row>
    <row r="12" spans="1:72">
      <c r="A12" s="154"/>
      <c r="B12" s="139"/>
      <c r="C12" s="139"/>
      <c r="D12" s="139"/>
      <c r="E12" s="139"/>
      <c r="F12" s="139"/>
      <c r="G12" s="139"/>
      <c r="H12" s="139"/>
      <c r="I12" s="139"/>
      <c r="J12" s="139"/>
      <c r="K12" s="139"/>
      <c r="L12" s="139"/>
      <c r="M12" s="135"/>
      <c r="N12" s="139"/>
      <c r="O12" s="139"/>
      <c r="P12" s="139"/>
      <c r="Q12" s="139"/>
      <c r="R12" s="139"/>
      <c r="S12" s="139"/>
      <c r="T12" s="139"/>
      <c r="U12" s="139"/>
      <c r="V12" s="139"/>
      <c r="W12" s="139"/>
      <c r="X12" s="139"/>
      <c r="Y12" s="138"/>
      <c r="Z12" s="139"/>
      <c r="AA12" s="139"/>
      <c r="AB12" s="139"/>
      <c r="AC12" s="139"/>
      <c r="AD12" s="139"/>
      <c r="AE12" s="139"/>
      <c r="AF12" s="139"/>
      <c r="AG12" s="139"/>
      <c r="AH12" s="139"/>
      <c r="AI12" s="139"/>
      <c r="AJ12" s="139"/>
      <c r="AK12" s="138"/>
      <c r="AL12" s="139"/>
      <c r="AM12" s="139"/>
      <c r="AN12" s="139"/>
      <c r="AO12" s="139"/>
      <c r="AP12" s="139"/>
      <c r="AQ12" s="139"/>
      <c r="AR12" s="139"/>
      <c r="AS12" s="139"/>
      <c r="AT12" s="139"/>
      <c r="AU12" s="139"/>
      <c r="AV12" s="139"/>
      <c r="AW12" s="138"/>
      <c r="AX12" s="139"/>
      <c r="AY12" s="139"/>
      <c r="AZ12" s="139"/>
      <c r="BA12" s="139"/>
      <c r="BB12" s="139"/>
      <c r="BC12" s="139"/>
      <c r="BD12" s="139"/>
      <c r="BE12" s="139"/>
      <c r="BF12" s="139"/>
      <c r="BG12" s="139"/>
      <c r="BH12" s="139"/>
      <c r="BI12" s="138"/>
      <c r="BJ12" s="139"/>
      <c r="BK12" s="139"/>
      <c r="BL12" s="139"/>
      <c r="BM12" s="139"/>
      <c r="BN12" s="139"/>
      <c r="BO12" s="139"/>
      <c r="BP12" s="139"/>
      <c r="BQ12" s="139"/>
      <c r="BR12" s="139"/>
      <c r="BS12" s="139"/>
      <c r="BT12" s="140"/>
    </row>
    <row r="13" spans="1:72">
      <c r="A13" s="148" t="s">
        <v>154</v>
      </c>
      <c r="B13" s="165"/>
      <c r="C13" s="165"/>
      <c r="D13" s="165"/>
      <c r="E13" s="165"/>
      <c r="F13" s="165"/>
      <c r="G13" s="165"/>
      <c r="H13" s="165"/>
      <c r="I13" s="165"/>
      <c r="J13" s="165"/>
      <c r="K13" s="165"/>
      <c r="L13" s="165"/>
      <c r="M13" s="141"/>
      <c r="N13" s="165"/>
      <c r="O13" s="165"/>
      <c r="P13" s="165"/>
      <c r="Q13" s="165"/>
      <c r="R13" s="165"/>
      <c r="S13" s="165"/>
      <c r="T13" s="165"/>
      <c r="U13" s="165"/>
      <c r="V13" s="165"/>
      <c r="W13" s="165"/>
      <c r="X13" s="165"/>
      <c r="Y13" s="142"/>
      <c r="Z13" s="165"/>
      <c r="AA13" s="165"/>
      <c r="AB13" s="165"/>
      <c r="AC13" s="165"/>
      <c r="AD13" s="165"/>
      <c r="AE13" s="165"/>
      <c r="AF13" s="165"/>
      <c r="AG13" s="165"/>
      <c r="AH13" s="165"/>
      <c r="AI13" s="165"/>
      <c r="AJ13" s="165"/>
      <c r="AK13" s="142"/>
      <c r="AL13" s="165"/>
      <c r="AM13" s="165"/>
      <c r="AN13" s="165"/>
      <c r="AO13" s="165"/>
      <c r="AP13" s="165"/>
      <c r="AQ13" s="165"/>
      <c r="AR13" s="165"/>
      <c r="AS13" s="165"/>
      <c r="AT13" s="165"/>
      <c r="AU13" s="165"/>
      <c r="AV13" s="165"/>
      <c r="AW13" s="142"/>
      <c r="AX13" s="165"/>
      <c r="AY13" s="165"/>
      <c r="AZ13" s="165"/>
      <c r="BA13" s="165"/>
      <c r="BB13" s="165"/>
      <c r="BC13" s="165"/>
      <c r="BD13" s="165"/>
      <c r="BE13" s="165"/>
      <c r="BF13" s="165"/>
      <c r="BG13" s="165"/>
      <c r="BH13" s="165"/>
      <c r="BI13" s="142"/>
      <c r="BJ13" s="165"/>
      <c r="BK13" s="165"/>
      <c r="BL13" s="165"/>
      <c r="BM13" s="165"/>
      <c r="BN13" s="165"/>
      <c r="BO13" s="165"/>
      <c r="BP13" s="165"/>
      <c r="BQ13" s="165"/>
      <c r="BR13" s="165"/>
      <c r="BS13" s="165"/>
      <c r="BT13" s="166"/>
    </row>
    <row r="14" spans="1:72">
      <c r="A14" s="167" t="s">
        <v>152</v>
      </c>
      <c r="B14" s="150"/>
      <c r="C14" s="150"/>
      <c r="D14" s="150"/>
      <c r="E14" s="150"/>
      <c r="F14" s="150"/>
      <c r="G14" s="150"/>
      <c r="H14" s="150"/>
      <c r="I14" s="150"/>
      <c r="J14" s="150"/>
      <c r="K14" s="150"/>
      <c r="L14" s="150"/>
      <c r="M14" s="135"/>
      <c r="N14" s="150"/>
      <c r="O14" s="150"/>
      <c r="P14" s="150"/>
      <c r="Q14" s="150"/>
      <c r="R14" s="150"/>
      <c r="S14" s="150"/>
      <c r="T14" s="150"/>
      <c r="U14" s="150"/>
      <c r="V14" s="150"/>
      <c r="W14" s="150"/>
      <c r="X14" s="150"/>
      <c r="Y14" s="138"/>
      <c r="Z14" s="150"/>
      <c r="AA14" s="150"/>
      <c r="AB14" s="150"/>
      <c r="AC14" s="150"/>
      <c r="AD14" s="150"/>
      <c r="AE14" s="150"/>
      <c r="AF14" s="150"/>
      <c r="AG14" s="150"/>
      <c r="AH14" s="150"/>
      <c r="AI14" s="150"/>
      <c r="AJ14" s="150"/>
      <c r="AK14" s="138"/>
      <c r="AL14" s="150"/>
      <c r="AM14" s="150"/>
      <c r="AN14" s="150"/>
      <c r="AO14" s="150"/>
      <c r="AP14" s="150"/>
      <c r="AQ14" s="150"/>
      <c r="AR14" s="150"/>
      <c r="AS14" s="150"/>
      <c r="AT14" s="150"/>
      <c r="AU14" s="150"/>
      <c r="AV14" s="150"/>
      <c r="AW14" s="138"/>
      <c r="AX14" s="150"/>
      <c r="AY14" s="150"/>
      <c r="AZ14" s="150"/>
      <c r="BA14" s="150"/>
      <c r="BB14" s="150"/>
      <c r="BC14" s="150"/>
      <c r="BD14" s="150"/>
      <c r="BE14" s="150"/>
      <c r="BF14" s="150"/>
      <c r="BG14" s="150"/>
      <c r="BH14" s="150"/>
      <c r="BI14" s="138"/>
      <c r="BJ14" s="150"/>
      <c r="BK14" s="150"/>
      <c r="BL14" s="150"/>
      <c r="BM14" s="150"/>
      <c r="BN14" s="150"/>
      <c r="BO14" s="150"/>
      <c r="BP14" s="150"/>
      <c r="BQ14" s="150"/>
      <c r="BR14" s="150"/>
      <c r="BS14" s="150"/>
      <c r="BT14" s="151"/>
    </row>
    <row r="15" spans="1:72">
      <c r="A15" s="154" t="s">
        <v>829</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8"/>
      <c r="Z15" s="135"/>
      <c r="AA15" s="135"/>
      <c r="AB15" s="135"/>
      <c r="AC15" s="135"/>
      <c r="AD15" s="135"/>
      <c r="AE15" s="135"/>
      <c r="AF15" s="135"/>
      <c r="AG15" s="135"/>
      <c r="AH15" s="135"/>
      <c r="AI15" s="135"/>
      <c r="AJ15" s="135"/>
      <c r="AK15" s="138"/>
      <c r="AL15" s="135"/>
      <c r="AM15" s="135"/>
      <c r="AN15" s="135"/>
      <c r="AO15" s="135"/>
      <c r="AP15" s="135"/>
      <c r="AQ15" s="135"/>
      <c r="AR15" s="135"/>
      <c r="AS15" s="135"/>
      <c r="AT15" s="135"/>
      <c r="AU15" s="135"/>
      <c r="AV15" s="135"/>
      <c r="AW15" s="138"/>
      <c r="AX15" s="135"/>
      <c r="AY15" s="135"/>
      <c r="AZ15" s="135"/>
      <c r="BA15" s="135"/>
      <c r="BB15" s="135"/>
      <c r="BC15" s="135"/>
      <c r="BD15" s="135"/>
      <c r="BE15" s="135"/>
      <c r="BF15" s="135"/>
      <c r="BG15" s="135"/>
      <c r="BH15" s="135"/>
      <c r="BI15" s="138"/>
      <c r="BJ15" s="135"/>
      <c r="BK15" s="135"/>
      <c r="BL15" s="135"/>
      <c r="BM15" s="135"/>
      <c r="BN15" s="135"/>
      <c r="BO15" s="135"/>
      <c r="BP15" s="135"/>
      <c r="BQ15" s="135"/>
      <c r="BR15" s="135"/>
      <c r="BS15" s="135"/>
      <c r="BT15" s="137"/>
    </row>
    <row r="16" spans="1:72">
      <c r="A16" s="154" t="s">
        <v>830</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8"/>
      <c r="Z16" s="135"/>
      <c r="AA16" s="135"/>
      <c r="AB16" s="135"/>
      <c r="AC16" s="135"/>
      <c r="AD16" s="135"/>
      <c r="AE16" s="135"/>
      <c r="AF16" s="135"/>
      <c r="AG16" s="135"/>
      <c r="AH16" s="135"/>
      <c r="AI16" s="135"/>
      <c r="AJ16" s="135"/>
      <c r="AK16" s="138"/>
      <c r="AL16" s="135"/>
      <c r="AM16" s="135"/>
      <c r="AN16" s="135"/>
      <c r="AO16" s="135"/>
      <c r="AP16" s="135"/>
      <c r="AQ16" s="135"/>
      <c r="AR16" s="135"/>
      <c r="AS16" s="135"/>
      <c r="AT16" s="135"/>
      <c r="AU16" s="135"/>
      <c r="AV16" s="135"/>
      <c r="AW16" s="138"/>
      <c r="AX16" s="135"/>
      <c r="AY16" s="135"/>
      <c r="AZ16" s="135"/>
      <c r="BA16" s="135"/>
      <c r="BB16" s="135"/>
      <c r="BC16" s="135"/>
      <c r="BD16" s="135"/>
      <c r="BE16" s="135"/>
      <c r="BF16" s="135"/>
      <c r="BG16" s="135"/>
      <c r="BH16" s="135"/>
      <c r="BI16" s="138"/>
      <c r="BJ16" s="135"/>
      <c r="BK16" s="135"/>
      <c r="BL16" s="135"/>
      <c r="BM16" s="135"/>
      <c r="BN16" s="135"/>
      <c r="BO16" s="135"/>
      <c r="BP16" s="135"/>
      <c r="BQ16" s="135"/>
      <c r="BR16" s="135"/>
      <c r="BS16" s="135"/>
      <c r="BT16" s="137"/>
    </row>
    <row r="17" spans="1:72">
      <c r="A17" s="154" t="s">
        <v>831</v>
      </c>
      <c r="B17" s="152"/>
      <c r="C17" s="152"/>
      <c r="D17" s="152"/>
      <c r="E17" s="152"/>
      <c r="F17" s="152"/>
      <c r="G17" s="152"/>
      <c r="H17" s="152"/>
      <c r="I17" s="152"/>
      <c r="J17" s="152"/>
      <c r="K17" s="152"/>
      <c r="L17" s="152"/>
      <c r="M17" s="135"/>
      <c r="N17" s="152"/>
      <c r="O17" s="152"/>
      <c r="P17" s="152"/>
      <c r="Q17" s="152"/>
      <c r="R17" s="152"/>
      <c r="S17" s="152"/>
      <c r="T17" s="152"/>
      <c r="U17" s="152"/>
      <c r="V17" s="152"/>
      <c r="W17" s="152"/>
      <c r="X17" s="152"/>
      <c r="Y17" s="138"/>
      <c r="Z17" s="152"/>
      <c r="AA17" s="152"/>
      <c r="AB17" s="152"/>
      <c r="AC17" s="152"/>
      <c r="AD17" s="152"/>
      <c r="AE17" s="152"/>
      <c r="AF17" s="152"/>
      <c r="AG17" s="152"/>
      <c r="AH17" s="152"/>
      <c r="AI17" s="152"/>
      <c r="AJ17" s="152"/>
      <c r="AK17" s="138"/>
      <c r="AL17" s="152"/>
      <c r="AM17" s="152"/>
      <c r="AN17" s="152"/>
      <c r="AO17" s="152"/>
      <c r="AP17" s="152"/>
      <c r="AQ17" s="152"/>
      <c r="AR17" s="152"/>
      <c r="AS17" s="152"/>
      <c r="AT17" s="152"/>
      <c r="AU17" s="152"/>
      <c r="AV17" s="152"/>
      <c r="AW17" s="138"/>
      <c r="AX17" s="152"/>
      <c r="AY17" s="152"/>
      <c r="AZ17" s="152"/>
      <c r="BA17" s="152"/>
      <c r="BB17" s="152"/>
      <c r="BC17" s="152"/>
      <c r="BD17" s="152"/>
      <c r="BE17" s="152"/>
      <c r="BF17" s="152"/>
      <c r="BG17" s="152"/>
      <c r="BH17" s="152"/>
      <c r="BI17" s="138"/>
      <c r="BJ17" s="152"/>
      <c r="BK17" s="152"/>
      <c r="BL17" s="152"/>
      <c r="BM17" s="152"/>
      <c r="BN17" s="152"/>
      <c r="BO17" s="152"/>
      <c r="BP17" s="152"/>
      <c r="BQ17" s="152"/>
      <c r="BR17" s="152"/>
      <c r="BS17" s="152"/>
      <c r="BT17" s="153"/>
    </row>
    <row r="18" spans="1:72">
      <c r="A18" s="154" t="s">
        <v>832</v>
      </c>
      <c r="B18" s="139"/>
      <c r="C18" s="139"/>
      <c r="D18" s="139"/>
      <c r="E18" s="139"/>
      <c r="F18" s="139"/>
      <c r="G18" s="139"/>
      <c r="H18" s="139"/>
      <c r="I18" s="139"/>
      <c r="J18" s="139"/>
      <c r="K18" s="139"/>
      <c r="L18" s="139"/>
      <c r="M18" s="135"/>
      <c r="N18" s="139"/>
      <c r="O18" s="139"/>
      <c r="P18" s="139"/>
      <c r="Q18" s="139"/>
      <c r="R18" s="139"/>
      <c r="S18" s="139"/>
      <c r="T18" s="139"/>
      <c r="U18" s="139"/>
      <c r="V18" s="139"/>
      <c r="W18" s="139"/>
      <c r="X18" s="139"/>
      <c r="Y18" s="138"/>
      <c r="Z18" s="139"/>
      <c r="AA18" s="139"/>
      <c r="AB18" s="139"/>
      <c r="AC18" s="139"/>
      <c r="AD18" s="139"/>
      <c r="AE18" s="139"/>
      <c r="AF18" s="139"/>
      <c r="AG18" s="139"/>
      <c r="AH18" s="139"/>
      <c r="AI18" s="139"/>
      <c r="AJ18" s="139"/>
      <c r="AK18" s="138"/>
      <c r="AL18" s="139"/>
      <c r="AM18" s="139"/>
      <c r="AN18" s="139"/>
      <c r="AO18" s="139"/>
      <c r="AP18" s="139"/>
      <c r="AQ18" s="139"/>
      <c r="AR18" s="139"/>
      <c r="AS18" s="139"/>
      <c r="AT18" s="139"/>
      <c r="AU18" s="139"/>
      <c r="AV18" s="139"/>
      <c r="AW18" s="138"/>
      <c r="AX18" s="139"/>
      <c r="AY18" s="139"/>
      <c r="AZ18" s="139"/>
      <c r="BA18" s="139"/>
      <c r="BB18" s="139"/>
      <c r="BC18" s="139"/>
      <c r="BD18" s="139"/>
      <c r="BE18" s="139"/>
      <c r="BF18" s="139"/>
      <c r="BG18" s="139"/>
      <c r="BH18" s="139"/>
      <c r="BI18" s="138"/>
      <c r="BJ18" s="139"/>
      <c r="BK18" s="139"/>
      <c r="BL18" s="139"/>
      <c r="BM18" s="139"/>
      <c r="BN18" s="139"/>
      <c r="BO18" s="139"/>
      <c r="BP18" s="139"/>
      <c r="BQ18" s="139"/>
      <c r="BR18" s="139"/>
      <c r="BS18" s="139"/>
      <c r="BT18" s="140"/>
    </row>
    <row r="19" spans="1:72">
      <c r="A19" s="154" t="s">
        <v>173</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8"/>
      <c r="Z19" s="135"/>
      <c r="AA19" s="135"/>
      <c r="AB19" s="135"/>
      <c r="AC19" s="135"/>
      <c r="AD19" s="135"/>
      <c r="AE19" s="135"/>
      <c r="AF19" s="135"/>
      <c r="AG19" s="135"/>
      <c r="AH19" s="135"/>
      <c r="AI19" s="135"/>
      <c r="AJ19" s="135"/>
      <c r="AK19" s="138"/>
      <c r="AL19" s="135"/>
      <c r="AM19" s="135"/>
      <c r="AN19" s="135"/>
      <c r="AO19" s="135"/>
      <c r="AP19" s="135"/>
      <c r="AQ19" s="135"/>
      <c r="AR19" s="135"/>
      <c r="AS19" s="135"/>
      <c r="AT19" s="135"/>
      <c r="AU19" s="135"/>
      <c r="AV19" s="135"/>
      <c r="AW19" s="138"/>
      <c r="AX19" s="135"/>
      <c r="AY19" s="135"/>
      <c r="AZ19" s="135"/>
      <c r="BA19" s="135"/>
      <c r="BB19" s="135"/>
      <c r="BC19" s="135"/>
      <c r="BD19" s="135"/>
      <c r="BE19" s="135"/>
      <c r="BF19" s="135"/>
      <c r="BG19" s="135"/>
      <c r="BH19" s="135"/>
      <c r="BI19" s="138"/>
      <c r="BJ19" s="135"/>
      <c r="BK19" s="135"/>
      <c r="BL19" s="135"/>
      <c r="BM19" s="135"/>
      <c r="BN19" s="135"/>
      <c r="BO19" s="135"/>
      <c r="BP19" s="135"/>
      <c r="BQ19" s="135"/>
      <c r="BR19" s="135"/>
      <c r="BS19" s="135"/>
      <c r="BT19" s="137"/>
    </row>
    <row r="20" spans="1:72">
      <c r="A20" s="162" t="s">
        <v>833</v>
      </c>
      <c r="B20" s="163"/>
      <c r="C20" s="163"/>
      <c r="D20" s="163"/>
      <c r="E20" s="163"/>
      <c r="F20" s="163"/>
      <c r="G20" s="163"/>
      <c r="H20" s="163"/>
      <c r="I20" s="163"/>
      <c r="J20" s="163"/>
      <c r="K20" s="163"/>
      <c r="L20" s="163"/>
      <c r="M20" s="155"/>
      <c r="N20" s="163"/>
      <c r="O20" s="163"/>
      <c r="P20" s="163"/>
      <c r="Q20" s="163"/>
      <c r="R20" s="163"/>
      <c r="S20" s="163"/>
      <c r="T20" s="163"/>
      <c r="U20" s="163"/>
      <c r="V20" s="163"/>
      <c r="W20" s="163"/>
      <c r="X20" s="163"/>
      <c r="Y20" s="156"/>
      <c r="Z20" s="163"/>
      <c r="AA20" s="163"/>
      <c r="AB20" s="163"/>
      <c r="AC20" s="163"/>
      <c r="AD20" s="163"/>
      <c r="AE20" s="163"/>
      <c r="AF20" s="163"/>
      <c r="AG20" s="163"/>
      <c r="AH20" s="163"/>
      <c r="AI20" s="163"/>
      <c r="AJ20" s="163"/>
      <c r="AK20" s="156"/>
      <c r="AL20" s="163"/>
      <c r="AM20" s="163"/>
      <c r="AN20" s="163"/>
      <c r="AO20" s="163"/>
      <c r="AP20" s="163"/>
      <c r="AQ20" s="163"/>
      <c r="AR20" s="163"/>
      <c r="AS20" s="163"/>
      <c r="AT20" s="163"/>
      <c r="AU20" s="163"/>
      <c r="AV20" s="163"/>
      <c r="AW20" s="156"/>
      <c r="AX20" s="163"/>
      <c r="AY20" s="163"/>
      <c r="AZ20" s="163"/>
      <c r="BA20" s="163"/>
      <c r="BB20" s="163"/>
      <c r="BC20" s="163"/>
      <c r="BD20" s="163"/>
      <c r="BE20" s="163"/>
      <c r="BF20" s="163"/>
      <c r="BG20" s="163"/>
      <c r="BH20" s="163"/>
      <c r="BI20" s="156"/>
      <c r="BJ20" s="163"/>
      <c r="BK20" s="163"/>
      <c r="BL20" s="163"/>
      <c r="BM20" s="163"/>
      <c r="BN20" s="163"/>
      <c r="BO20" s="163"/>
      <c r="BP20" s="163"/>
      <c r="BQ20" s="163"/>
      <c r="BR20" s="163"/>
      <c r="BS20" s="163"/>
      <c r="BT20" s="164"/>
    </row>
  </sheetData>
  <mergeCells count="1">
    <mergeCell ref="A1:BT1"/>
  </mergeCells>
  <pageMargins left="0" right="0" top="0"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9862-3286-4DB6-9166-6D3ADE7760FB}">
  <sheetPr codeName="Sheet1">
    <tabColor rgb="FFF1B434"/>
  </sheetPr>
  <dimension ref="A1:BP178"/>
  <sheetViews>
    <sheetView showGridLines="0" zoomScaleNormal="100" zoomScaleSheetLayoutView="100" workbookViewId="0" xr3:uid="{380FC287-16A0-5639-AE0E-025A2D3E6369}">
      <pane xSplit="1" ySplit="5" topLeftCell="BJ6" activePane="bottomRight" state="frozen"/>
      <selection pane="bottomRight" activeCell="BS23" sqref="BS23"/>
      <selection pane="bottomLeft" activeCell="BP31" sqref="BP31"/>
      <selection pane="topRight" activeCell="BP31" sqref="BP31"/>
    </sheetView>
  </sheetViews>
  <sheetFormatPr defaultColWidth="12.6640625" defaultRowHeight="12.95" outlineLevelCol="1"/>
  <cols>
    <col min="1" max="1" width="90.6640625" style="384" bestFit="1" customWidth="1"/>
    <col min="2" max="5" width="19.6640625" style="380" customWidth="1" outlineLevel="1"/>
    <col min="6" max="6" width="19.6640625" style="380" customWidth="1"/>
    <col min="7" max="10" width="19.6640625" style="380" customWidth="1" outlineLevel="1"/>
    <col min="11" max="11" width="19.6640625" style="380" customWidth="1"/>
    <col min="12" max="15" width="19.6640625" style="380" customWidth="1" outlineLevel="1"/>
    <col min="16" max="16" width="19.6640625" style="380" customWidth="1"/>
    <col min="17" max="20" width="19.6640625" style="380" customWidth="1" outlineLevel="1"/>
    <col min="21" max="21" width="19.6640625" style="380" customWidth="1"/>
    <col min="22" max="25" width="19.6640625" style="380" customWidth="1" outlineLevel="1"/>
    <col min="26" max="26" width="19.6640625" style="380" customWidth="1"/>
    <col min="27" max="30" width="19.6640625" style="380" customWidth="1" outlineLevel="1"/>
    <col min="31" max="31" width="19.6640625" style="380" customWidth="1"/>
    <col min="32" max="35" width="19.6640625" style="380" customWidth="1" outlineLevel="1"/>
    <col min="36" max="36" width="19.6640625" style="380" customWidth="1"/>
    <col min="37" max="40" width="19.6640625" style="380" customWidth="1" outlineLevel="1"/>
    <col min="41" max="41" width="19.6640625" style="380" customWidth="1"/>
    <col min="42" max="45" width="19.6640625" style="380" customWidth="1" outlineLevel="1"/>
    <col min="46" max="46" width="19.6640625" style="380" customWidth="1"/>
    <col min="47" max="50" width="19.6640625" style="380" customWidth="1" outlineLevel="1"/>
    <col min="51" max="51" width="19.6640625" style="380" customWidth="1"/>
    <col min="52" max="55" width="19.6640625" style="380" customWidth="1" outlineLevel="1"/>
    <col min="56" max="56" width="19.6640625" style="380" customWidth="1"/>
    <col min="57" max="60" width="19.6640625" style="380" customWidth="1" outlineLevel="1"/>
    <col min="61" max="61" width="19.6640625" style="380" customWidth="1"/>
    <col min="62" max="65" width="19.6640625" style="380" customWidth="1" outlineLevel="1"/>
    <col min="66" max="66" width="19.6640625" style="380" customWidth="1"/>
    <col min="67" max="67" width="12.6640625" style="384"/>
    <col min="68" max="68" width="12.5" style="384" customWidth="1"/>
    <col min="69" max="16384" width="12.6640625" style="384"/>
  </cols>
  <sheetData>
    <row r="1" spans="1:68" s="383" customFormat="1" ht="15.95">
      <c r="A1" s="389" t="s">
        <v>21</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1"/>
    </row>
    <row r="2" spans="1:68" s="383" customFormat="1" ht="13.5">
      <c r="A2" s="392" t="s">
        <v>16</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393"/>
    </row>
    <row r="3" spans="1:68" ht="13.5">
      <c r="A3" s="392"/>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393"/>
    </row>
    <row r="4" spans="1:68" s="267" customFormat="1" ht="13.5">
      <c r="A4" s="365"/>
      <c r="B4" s="423">
        <v>2011</v>
      </c>
      <c r="C4" s="423"/>
      <c r="D4" s="423"/>
      <c r="E4" s="423"/>
      <c r="F4" s="423">
        <v>2011</v>
      </c>
      <c r="G4" s="423">
        <v>2012</v>
      </c>
      <c r="H4" s="423"/>
      <c r="I4" s="423"/>
      <c r="J4" s="423"/>
      <c r="K4" s="423">
        <v>2012</v>
      </c>
      <c r="L4" s="423">
        <v>2013</v>
      </c>
      <c r="M4" s="423"/>
      <c r="N4" s="423"/>
      <c r="O4" s="423"/>
      <c r="P4" s="423">
        <v>2013</v>
      </c>
      <c r="Q4" s="423">
        <v>2014</v>
      </c>
      <c r="R4" s="423"/>
      <c r="S4" s="423"/>
      <c r="T4" s="423"/>
      <c r="U4" s="423">
        <v>2014</v>
      </c>
      <c r="V4" s="423">
        <v>2015</v>
      </c>
      <c r="W4" s="423"/>
      <c r="X4" s="423"/>
      <c r="Y4" s="423"/>
      <c r="Z4" s="423">
        <v>2015</v>
      </c>
      <c r="AA4" s="423">
        <v>2016</v>
      </c>
      <c r="AB4" s="423"/>
      <c r="AC4" s="423"/>
      <c r="AD4" s="423"/>
      <c r="AE4" s="423">
        <v>2016</v>
      </c>
      <c r="AF4" s="423">
        <v>2017</v>
      </c>
      <c r="AG4" s="423"/>
      <c r="AH4" s="423"/>
      <c r="AI4" s="423"/>
      <c r="AJ4" s="423">
        <v>2017</v>
      </c>
      <c r="AK4" s="423">
        <v>2018</v>
      </c>
      <c r="AL4" s="423"/>
      <c r="AM4" s="423"/>
      <c r="AN4" s="423"/>
      <c r="AO4" s="423">
        <v>2018</v>
      </c>
      <c r="AP4" s="423">
        <v>2019</v>
      </c>
      <c r="AQ4" s="423"/>
      <c r="AR4" s="423"/>
      <c r="AS4" s="423"/>
      <c r="AT4" s="423">
        <v>2019</v>
      </c>
      <c r="AU4" s="423">
        <v>2020</v>
      </c>
      <c r="AV4" s="423"/>
      <c r="AW4" s="423"/>
      <c r="AX4" s="423"/>
      <c r="AY4" s="423">
        <v>2020</v>
      </c>
      <c r="AZ4" s="423">
        <v>2021</v>
      </c>
      <c r="BA4" s="423"/>
      <c r="BB4" s="423"/>
      <c r="BC4" s="423"/>
      <c r="BD4" s="423">
        <v>2021</v>
      </c>
      <c r="BE4" s="423">
        <v>2022</v>
      </c>
      <c r="BF4" s="423"/>
      <c r="BG4" s="423"/>
      <c r="BH4" s="423"/>
      <c r="BI4" s="423">
        <v>2022</v>
      </c>
      <c r="BJ4" s="423">
        <v>2023</v>
      </c>
      <c r="BK4" s="423"/>
      <c r="BL4" s="423"/>
      <c r="BM4" s="423"/>
      <c r="BN4" s="366">
        <v>2023</v>
      </c>
    </row>
    <row r="5" spans="1:68" s="267" customFormat="1" ht="13.5">
      <c r="A5" s="365"/>
      <c r="B5" s="423" t="s">
        <v>100</v>
      </c>
      <c r="C5" s="423" t="s">
        <v>101</v>
      </c>
      <c r="D5" s="423" t="s">
        <v>102</v>
      </c>
      <c r="E5" s="423" t="s">
        <v>103</v>
      </c>
      <c r="F5" s="423"/>
      <c r="G5" s="423" t="s">
        <v>100</v>
      </c>
      <c r="H5" s="423" t="s">
        <v>101</v>
      </c>
      <c r="I5" s="423" t="s">
        <v>102</v>
      </c>
      <c r="J5" s="423" t="s">
        <v>103</v>
      </c>
      <c r="K5" s="423"/>
      <c r="L5" s="423" t="s">
        <v>100</v>
      </c>
      <c r="M5" s="423" t="s">
        <v>101</v>
      </c>
      <c r="N5" s="423" t="s">
        <v>102</v>
      </c>
      <c r="O5" s="423" t="s">
        <v>103</v>
      </c>
      <c r="P5" s="423"/>
      <c r="Q5" s="423" t="s">
        <v>100</v>
      </c>
      <c r="R5" s="423" t="s">
        <v>101</v>
      </c>
      <c r="S5" s="423" t="s">
        <v>102</v>
      </c>
      <c r="T5" s="423" t="s">
        <v>103</v>
      </c>
      <c r="U5" s="423"/>
      <c r="V5" s="423" t="s">
        <v>100</v>
      </c>
      <c r="W5" s="423" t="s">
        <v>101</v>
      </c>
      <c r="X5" s="423" t="s">
        <v>102</v>
      </c>
      <c r="Y5" s="423" t="s">
        <v>103</v>
      </c>
      <c r="Z5" s="423"/>
      <c r="AA5" s="423" t="s">
        <v>100</v>
      </c>
      <c r="AB5" s="423" t="s">
        <v>101</v>
      </c>
      <c r="AC5" s="423" t="s">
        <v>102</v>
      </c>
      <c r="AD5" s="423" t="s">
        <v>103</v>
      </c>
      <c r="AE5" s="423"/>
      <c r="AF5" s="423" t="s">
        <v>100</v>
      </c>
      <c r="AG5" s="423" t="s">
        <v>101</v>
      </c>
      <c r="AH5" s="423" t="s">
        <v>102</v>
      </c>
      <c r="AI5" s="423" t="s">
        <v>103</v>
      </c>
      <c r="AJ5" s="423"/>
      <c r="AK5" s="423" t="s">
        <v>100</v>
      </c>
      <c r="AL5" s="423" t="s">
        <v>101</v>
      </c>
      <c r="AM5" s="423" t="s">
        <v>102</v>
      </c>
      <c r="AN5" s="423" t="s">
        <v>103</v>
      </c>
      <c r="AO5" s="423"/>
      <c r="AP5" s="423" t="s">
        <v>100</v>
      </c>
      <c r="AQ5" s="423" t="s">
        <v>101</v>
      </c>
      <c r="AR5" s="423" t="s">
        <v>102</v>
      </c>
      <c r="AS5" s="423" t="s">
        <v>103</v>
      </c>
      <c r="AT5" s="423"/>
      <c r="AU5" s="423" t="s">
        <v>100</v>
      </c>
      <c r="AV5" s="423" t="s">
        <v>101</v>
      </c>
      <c r="AW5" s="423" t="s">
        <v>102</v>
      </c>
      <c r="AX5" s="423" t="s">
        <v>103</v>
      </c>
      <c r="AY5" s="423"/>
      <c r="AZ5" s="423" t="s">
        <v>100</v>
      </c>
      <c r="BA5" s="423" t="s">
        <v>101</v>
      </c>
      <c r="BB5" s="423" t="s">
        <v>102</v>
      </c>
      <c r="BC5" s="423" t="s">
        <v>103</v>
      </c>
      <c r="BD5" s="423"/>
      <c r="BE5" s="423" t="s">
        <v>100</v>
      </c>
      <c r="BF5" s="423" t="s">
        <v>101</v>
      </c>
      <c r="BG5" s="423" t="s">
        <v>102</v>
      </c>
      <c r="BH5" s="423" t="s">
        <v>103</v>
      </c>
      <c r="BI5" s="423"/>
      <c r="BJ5" s="423" t="s">
        <v>100</v>
      </c>
      <c r="BK5" s="423" t="s">
        <v>101</v>
      </c>
      <c r="BL5" s="423" t="s">
        <v>102</v>
      </c>
      <c r="BM5" s="423" t="s">
        <v>103</v>
      </c>
      <c r="BN5" s="366"/>
    </row>
    <row r="6" spans="1:68" s="385" customFormat="1" ht="13.5">
      <c r="A6" s="394" t="s">
        <v>41</v>
      </c>
      <c r="B6" s="424">
        <f t="shared" ref="B6:BM6" si="0">SUM(B8,B18,B65,B91)</f>
        <v>-266.20524828999999</v>
      </c>
      <c r="C6" s="424">
        <f t="shared" si="0"/>
        <v>-456.0975789699998</v>
      </c>
      <c r="D6" s="424">
        <f t="shared" si="0"/>
        <v>-483.21958368000014</v>
      </c>
      <c r="E6" s="424">
        <f t="shared" si="0"/>
        <v>-369.39773917000002</v>
      </c>
      <c r="F6" s="424">
        <f t="shared" si="0"/>
        <v>-1574.920150110001</v>
      </c>
      <c r="G6" s="424">
        <f t="shared" si="0"/>
        <v>-85.26772600999999</v>
      </c>
      <c r="H6" s="424">
        <f t="shared" si="0"/>
        <v>-411.22984313999979</v>
      </c>
      <c r="I6" s="424">
        <f t="shared" si="0"/>
        <v>-463.11353392000012</v>
      </c>
      <c r="J6" s="424">
        <f t="shared" si="0"/>
        <v>-325.55919588999984</v>
      </c>
      <c r="K6" s="424">
        <f t="shared" si="0"/>
        <v>-1285.1702989600003</v>
      </c>
      <c r="L6" s="424">
        <f t="shared" si="0"/>
        <v>-222.02669846000003</v>
      </c>
      <c r="M6" s="424">
        <f t="shared" si="0"/>
        <v>-408.0290506399997</v>
      </c>
      <c r="N6" s="424">
        <f t="shared" si="0"/>
        <v>-319.14917261999994</v>
      </c>
      <c r="O6" s="424">
        <f t="shared" si="0"/>
        <v>-266.68157630999997</v>
      </c>
      <c r="P6" s="424">
        <f t="shared" si="0"/>
        <v>-1215.8864980300002</v>
      </c>
      <c r="Q6" s="424">
        <f t="shared" si="0"/>
        <v>-195.65005092999985</v>
      </c>
      <c r="R6" s="424">
        <f t="shared" si="0"/>
        <v>-239.45566509999998</v>
      </c>
      <c r="S6" s="424">
        <f t="shared" si="0"/>
        <v>-368.98182705000033</v>
      </c>
      <c r="T6" s="424">
        <f t="shared" si="0"/>
        <v>-279.6765319600002</v>
      </c>
      <c r="U6" s="424">
        <f t="shared" si="0"/>
        <v>-1083.7640750400001</v>
      </c>
      <c r="V6" s="424">
        <f t="shared" si="0"/>
        <v>0.19718579999997132</v>
      </c>
      <c r="W6" s="424">
        <f t="shared" si="0"/>
        <v>-304.13826692999999</v>
      </c>
      <c r="X6" s="424">
        <f t="shared" si="0"/>
        <v>-187.44271417000016</v>
      </c>
      <c r="Y6" s="424">
        <f t="shared" si="0"/>
        <v>-222.70972248000024</v>
      </c>
      <c r="Z6" s="424">
        <f t="shared" si="0"/>
        <v>-714.09351777999996</v>
      </c>
      <c r="AA6" s="424">
        <f t="shared" si="0"/>
        <v>-55.413509800000085</v>
      </c>
      <c r="AB6" s="424">
        <f t="shared" si="0"/>
        <v>-295.90807740999986</v>
      </c>
      <c r="AC6" s="424">
        <f t="shared" si="0"/>
        <v>-261.52752519000018</v>
      </c>
      <c r="AD6" s="424">
        <f t="shared" si="0"/>
        <v>-281.31936059000009</v>
      </c>
      <c r="AE6" s="424">
        <f t="shared" si="0"/>
        <v>-894.16847298999937</v>
      </c>
      <c r="AF6" s="424">
        <f t="shared" si="0"/>
        <v>-172.43300693999993</v>
      </c>
      <c r="AG6" s="424">
        <f t="shared" si="0"/>
        <v>-280.71389775000006</v>
      </c>
      <c r="AH6" s="424">
        <f t="shared" si="0"/>
        <v>-257.19474584999978</v>
      </c>
      <c r="AI6" s="424">
        <f t="shared" si="0"/>
        <v>-401.50608735000014</v>
      </c>
      <c r="AJ6" s="424">
        <f t="shared" si="0"/>
        <v>-1111.8477378899997</v>
      </c>
      <c r="AK6" s="424">
        <f t="shared" si="0"/>
        <v>-143.61461995000025</v>
      </c>
      <c r="AL6" s="424">
        <f t="shared" si="0"/>
        <v>-409.22032221000018</v>
      </c>
      <c r="AM6" s="424">
        <f t="shared" si="0"/>
        <v>-411.70053590999999</v>
      </c>
      <c r="AN6" s="424">
        <f t="shared" si="0"/>
        <v>-342.96572324999988</v>
      </c>
      <c r="AO6" s="424">
        <f t="shared" si="0"/>
        <v>-1307.5012013199994</v>
      </c>
      <c r="AP6" s="424">
        <f t="shared" si="0"/>
        <v>-181.16970868000016</v>
      </c>
      <c r="AQ6" s="424">
        <f t="shared" si="0"/>
        <v>-459.09101448999985</v>
      </c>
      <c r="AR6" s="424">
        <f t="shared" si="0"/>
        <v>-472.28882000999988</v>
      </c>
      <c r="AS6" s="424">
        <f t="shared" si="0"/>
        <v>-122.13692236999989</v>
      </c>
      <c r="AT6" s="424">
        <f t="shared" si="0"/>
        <v>-1234.6864655499994</v>
      </c>
      <c r="AU6" s="424">
        <f t="shared" si="0"/>
        <v>-257.07997856000003</v>
      </c>
      <c r="AV6" s="424">
        <f t="shared" si="0"/>
        <v>-399.44082269999996</v>
      </c>
      <c r="AW6" s="424">
        <f t="shared" si="0"/>
        <v>-524.16131575999998</v>
      </c>
      <c r="AX6" s="424">
        <f t="shared" si="0"/>
        <v>-541.37421174999986</v>
      </c>
      <c r="AY6" s="424">
        <f t="shared" si="0"/>
        <v>-1722.0563287700002</v>
      </c>
      <c r="AZ6" s="424">
        <f t="shared" si="0"/>
        <v>-556.67672864000019</v>
      </c>
      <c r="BA6" s="424">
        <f t="shared" si="0"/>
        <v>-388.95633946000009</v>
      </c>
      <c r="BB6" s="424">
        <f t="shared" si="0"/>
        <v>-420.0439646100001</v>
      </c>
      <c r="BC6" s="424">
        <f t="shared" si="0"/>
        <v>-84.800536979999833</v>
      </c>
      <c r="BD6" s="424">
        <f t="shared" si="0"/>
        <v>-1450.4775696900003</v>
      </c>
      <c r="BE6" s="424">
        <f t="shared" si="0"/>
        <v>-202.39231331999983</v>
      </c>
      <c r="BF6" s="424">
        <f t="shared" si="0"/>
        <v>-533.75643293999974</v>
      </c>
      <c r="BG6" s="424">
        <f t="shared" si="0"/>
        <v>-462.75677838000024</v>
      </c>
      <c r="BH6" s="424">
        <f t="shared" si="0"/>
        <v>-349.98088285999984</v>
      </c>
      <c r="BI6" s="424">
        <f t="shared" si="0"/>
        <v>-1548.8864075000004</v>
      </c>
      <c r="BJ6" s="424">
        <f t="shared" si="0"/>
        <v>-173.89255353999997</v>
      </c>
      <c r="BK6" s="424">
        <f t="shared" si="0"/>
        <v>-217.82760187999995</v>
      </c>
      <c r="BL6" s="424">
        <f t="shared" si="0"/>
        <v>-569.20194471999991</v>
      </c>
      <c r="BM6" s="424">
        <f t="shared" si="0"/>
        <v>-406.61312657999986</v>
      </c>
      <c r="BN6" s="367">
        <f t="shared" ref="BN6" si="1">SUM(BN8,BN18,BN65,BN91)</f>
        <v>-1367.5352267199985</v>
      </c>
      <c r="BP6" s="384"/>
    </row>
    <row r="7" spans="1:68" ht="13.5">
      <c r="A7" s="395"/>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368"/>
      <c r="BO7" s="385"/>
    </row>
    <row r="8" spans="1:68" s="385" customFormat="1" ht="13.5">
      <c r="A8" s="396" t="s">
        <v>43</v>
      </c>
      <c r="B8" s="358">
        <f t="shared" ref="B8:BM8" si="2">B9-B13</f>
        <v>-873.63663481000003</v>
      </c>
      <c r="C8" s="358">
        <f t="shared" si="2"/>
        <v>-860.91595874999985</v>
      </c>
      <c r="D8" s="358">
        <f t="shared" si="2"/>
        <v>-823.57628826000007</v>
      </c>
      <c r="E8" s="358">
        <f t="shared" si="2"/>
        <v>-841.00968324999985</v>
      </c>
      <c r="F8" s="358">
        <f t="shared" si="2"/>
        <v>-3399.1385650700013</v>
      </c>
      <c r="G8" s="358">
        <f t="shared" si="2"/>
        <v>-934.4361255099999</v>
      </c>
      <c r="H8" s="358">
        <f t="shared" si="2"/>
        <v>-909.43197111999984</v>
      </c>
      <c r="I8" s="358">
        <f t="shared" si="2"/>
        <v>-880.44854056000008</v>
      </c>
      <c r="J8" s="358">
        <f t="shared" si="2"/>
        <v>-911.77336283</v>
      </c>
      <c r="K8" s="358">
        <f t="shared" si="2"/>
        <v>-3636.0900000199999</v>
      </c>
      <c r="L8" s="358">
        <f t="shared" si="2"/>
        <v>-985.84005846000014</v>
      </c>
      <c r="M8" s="358">
        <f t="shared" si="2"/>
        <v>-866.7928817999998</v>
      </c>
      <c r="N8" s="358">
        <f t="shared" si="2"/>
        <v>-858.28529458000003</v>
      </c>
      <c r="O8" s="358">
        <f t="shared" si="2"/>
        <v>-902.23763527999995</v>
      </c>
      <c r="P8" s="358">
        <f t="shared" si="2"/>
        <v>-3613.1558701200001</v>
      </c>
      <c r="Q8" s="358">
        <f t="shared" si="2"/>
        <v>-1002.80272488</v>
      </c>
      <c r="R8" s="358">
        <f t="shared" si="2"/>
        <v>-862.2249429499999</v>
      </c>
      <c r="S8" s="358">
        <f t="shared" si="2"/>
        <v>-862.37975083000026</v>
      </c>
      <c r="T8" s="358">
        <f t="shared" si="2"/>
        <v>-952.16129773000011</v>
      </c>
      <c r="U8" s="358">
        <f t="shared" si="2"/>
        <v>-3679.5687163899997</v>
      </c>
      <c r="V8" s="358">
        <f t="shared" si="2"/>
        <v>-834.11805984</v>
      </c>
      <c r="W8" s="358">
        <f t="shared" si="2"/>
        <v>-827.71527317999994</v>
      </c>
      <c r="X8" s="358">
        <f t="shared" si="2"/>
        <v>-767.39367856000013</v>
      </c>
      <c r="Y8" s="358">
        <f t="shared" si="2"/>
        <v>-859.50741818000006</v>
      </c>
      <c r="Z8" s="358">
        <f t="shared" si="2"/>
        <v>-3288.7344297600002</v>
      </c>
      <c r="AA8" s="358">
        <f t="shared" si="2"/>
        <v>-856.45446901999992</v>
      </c>
      <c r="AB8" s="358">
        <f t="shared" si="2"/>
        <v>-748.66911318999996</v>
      </c>
      <c r="AC8" s="358">
        <f t="shared" si="2"/>
        <v>-756.8794267400001</v>
      </c>
      <c r="AD8" s="358">
        <f t="shared" si="2"/>
        <v>-837.87664074000008</v>
      </c>
      <c r="AE8" s="358">
        <f t="shared" si="2"/>
        <v>-3199.87964969</v>
      </c>
      <c r="AF8" s="358">
        <f t="shared" si="2"/>
        <v>-845.18657252000003</v>
      </c>
      <c r="AG8" s="358">
        <f t="shared" si="2"/>
        <v>-702.48320178999995</v>
      </c>
      <c r="AH8" s="358">
        <f t="shared" si="2"/>
        <v>-655.8330026399999</v>
      </c>
      <c r="AI8" s="358">
        <f t="shared" si="2"/>
        <v>-807.2120862700001</v>
      </c>
      <c r="AJ8" s="358">
        <f t="shared" si="2"/>
        <v>-3010.7148632199996</v>
      </c>
      <c r="AK8" s="358">
        <f t="shared" si="2"/>
        <v>-753.31962472000009</v>
      </c>
      <c r="AL8" s="358">
        <f t="shared" si="2"/>
        <v>-891.18650238000009</v>
      </c>
      <c r="AM8" s="358">
        <f t="shared" si="2"/>
        <v>-821.78160683999988</v>
      </c>
      <c r="AN8" s="358">
        <f t="shared" si="2"/>
        <v>-1010.7110645299999</v>
      </c>
      <c r="AO8" s="358">
        <f t="shared" si="2"/>
        <v>-3476.9987984699997</v>
      </c>
      <c r="AP8" s="358">
        <f t="shared" si="2"/>
        <v>-807.7636809600001</v>
      </c>
      <c r="AQ8" s="358">
        <f t="shared" si="2"/>
        <v>-862.02975417999983</v>
      </c>
      <c r="AR8" s="358">
        <f t="shared" si="2"/>
        <v>-780.52085688999989</v>
      </c>
      <c r="AS8" s="358">
        <f t="shared" si="2"/>
        <v>-789.54851124999982</v>
      </c>
      <c r="AT8" s="358">
        <f t="shared" si="2"/>
        <v>-3239.8628032799998</v>
      </c>
      <c r="AU8" s="358">
        <f t="shared" si="2"/>
        <v>-772.52283628999999</v>
      </c>
      <c r="AV8" s="358">
        <f t="shared" si="2"/>
        <v>-465.18757413000003</v>
      </c>
      <c r="AW8" s="358">
        <f t="shared" si="2"/>
        <v>-568.95609399</v>
      </c>
      <c r="AX8" s="358">
        <f t="shared" si="2"/>
        <v>-705.67544781999993</v>
      </c>
      <c r="AY8" s="358">
        <f t="shared" si="2"/>
        <v>-2512.3419522300001</v>
      </c>
      <c r="AZ8" s="358">
        <f t="shared" si="2"/>
        <v>-642.15188809000006</v>
      </c>
      <c r="BA8" s="358">
        <f t="shared" si="2"/>
        <v>-704.7770046600001</v>
      </c>
      <c r="BB8" s="358">
        <f t="shared" si="2"/>
        <v>-856.60560063000003</v>
      </c>
      <c r="BC8" s="358">
        <f t="shared" si="2"/>
        <v>-967.00453551999988</v>
      </c>
      <c r="BD8" s="358">
        <f t="shared" si="2"/>
        <v>-3170.5390289000006</v>
      </c>
      <c r="BE8" s="358">
        <f t="shared" si="2"/>
        <v>-1008.3510412199998</v>
      </c>
      <c r="BF8" s="358">
        <f t="shared" si="2"/>
        <v>-1142.1982746899998</v>
      </c>
      <c r="BG8" s="358">
        <f t="shared" si="2"/>
        <v>-1001.6682749300003</v>
      </c>
      <c r="BH8" s="358">
        <f t="shared" si="2"/>
        <v>-1053.6340373799999</v>
      </c>
      <c r="BI8" s="358">
        <f t="shared" si="2"/>
        <v>-4205.8516282199998</v>
      </c>
      <c r="BJ8" s="358">
        <f t="shared" si="2"/>
        <v>-993.54064588999995</v>
      </c>
      <c r="BK8" s="358">
        <f t="shared" si="2"/>
        <v>-854.42916450999996</v>
      </c>
      <c r="BL8" s="358">
        <f t="shared" si="2"/>
        <v>-1042.5262804399999</v>
      </c>
      <c r="BM8" s="358">
        <f t="shared" si="2"/>
        <v>-1043.5997718000001</v>
      </c>
      <c r="BN8" s="369">
        <f t="shared" ref="BN8" si="3">BN9-BN13</f>
        <v>-3934.0958626399993</v>
      </c>
      <c r="BP8" s="384"/>
    </row>
    <row r="9" spans="1:68" ht="13.5">
      <c r="A9" s="397" t="s">
        <v>104</v>
      </c>
      <c r="B9" s="359">
        <f t="shared" ref="B9:BM9" si="4">SUM(B10:B12)</f>
        <v>385.71829131999999</v>
      </c>
      <c r="C9" s="359">
        <f t="shared" si="4"/>
        <v>380.81935049000003</v>
      </c>
      <c r="D9" s="359">
        <f t="shared" si="4"/>
        <v>448.95505478999996</v>
      </c>
      <c r="E9" s="359">
        <f t="shared" si="4"/>
        <v>461.09749333999997</v>
      </c>
      <c r="F9" s="359">
        <f t="shared" si="4"/>
        <v>1676.5901899399998</v>
      </c>
      <c r="G9" s="359">
        <f t="shared" si="4"/>
        <v>426.62305802000003</v>
      </c>
      <c r="H9" s="359">
        <f t="shared" si="4"/>
        <v>369.36962597000002</v>
      </c>
      <c r="I9" s="359">
        <f t="shared" si="4"/>
        <v>425.99730527000003</v>
      </c>
      <c r="J9" s="359">
        <f t="shared" si="4"/>
        <v>516.66560783</v>
      </c>
      <c r="K9" s="359">
        <f t="shared" si="4"/>
        <v>1738.6555970899999</v>
      </c>
      <c r="L9" s="359">
        <f t="shared" si="4"/>
        <v>423.43732156999999</v>
      </c>
      <c r="M9" s="359">
        <f t="shared" si="4"/>
        <v>356.89101800000003</v>
      </c>
      <c r="N9" s="359">
        <f t="shared" si="4"/>
        <v>284.51074122</v>
      </c>
      <c r="O9" s="359">
        <f t="shared" si="4"/>
        <v>343.81545703</v>
      </c>
      <c r="P9" s="359">
        <f t="shared" si="4"/>
        <v>1408.6545378199999</v>
      </c>
      <c r="Q9" s="359">
        <f t="shared" si="4"/>
        <v>292.67593864000003</v>
      </c>
      <c r="R9" s="359">
        <f t="shared" si="4"/>
        <v>364.50609672999997</v>
      </c>
      <c r="S9" s="359">
        <f t="shared" si="4"/>
        <v>333.95005017999995</v>
      </c>
      <c r="T9" s="359">
        <f t="shared" si="4"/>
        <v>373.47361415</v>
      </c>
      <c r="U9" s="359">
        <f t="shared" si="4"/>
        <v>1364.6056997000001</v>
      </c>
      <c r="V9" s="359">
        <f t="shared" si="4"/>
        <v>267.89068288999999</v>
      </c>
      <c r="W9" s="359">
        <f t="shared" si="4"/>
        <v>230.01126769000001</v>
      </c>
      <c r="X9" s="359">
        <f t="shared" si="4"/>
        <v>211.17658835</v>
      </c>
      <c r="Y9" s="359">
        <f t="shared" si="4"/>
        <v>251.59332542999999</v>
      </c>
      <c r="Z9" s="359">
        <f t="shared" si="4"/>
        <v>960.67186435999997</v>
      </c>
      <c r="AA9" s="359">
        <f t="shared" si="4"/>
        <v>193.09955546</v>
      </c>
      <c r="AB9" s="359">
        <f t="shared" si="4"/>
        <v>224.33190361999999</v>
      </c>
      <c r="AC9" s="359">
        <f t="shared" si="4"/>
        <v>210.47577808</v>
      </c>
      <c r="AD9" s="359">
        <f t="shared" si="4"/>
        <v>256.59583322999998</v>
      </c>
      <c r="AE9" s="359">
        <f t="shared" si="4"/>
        <v>884.50307039000006</v>
      </c>
      <c r="AF9" s="359">
        <f t="shared" si="4"/>
        <v>261.03443229000004</v>
      </c>
      <c r="AG9" s="359">
        <f t="shared" si="4"/>
        <v>234.08612306999999</v>
      </c>
      <c r="AH9" s="359">
        <f t="shared" si="4"/>
        <v>230.75806409</v>
      </c>
      <c r="AI9" s="359">
        <f t="shared" si="4"/>
        <v>255.13699242999999</v>
      </c>
      <c r="AJ9" s="359">
        <f t="shared" si="4"/>
        <v>981.01561188000005</v>
      </c>
      <c r="AK9" s="359">
        <f t="shared" si="4"/>
        <v>309.34593783999998</v>
      </c>
      <c r="AL9" s="359">
        <f t="shared" si="4"/>
        <v>350.82154967000002</v>
      </c>
      <c r="AM9" s="359">
        <f t="shared" si="4"/>
        <v>325.99910987999999</v>
      </c>
      <c r="AN9" s="359">
        <f t="shared" si="4"/>
        <v>328.33423772999998</v>
      </c>
      <c r="AO9" s="359">
        <f t="shared" si="4"/>
        <v>1314.5008351199999</v>
      </c>
      <c r="AP9" s="359">
        <f t="shared" si="4"/>
        <v>293.63605259000002</v>
      </c>
      <c r="AQ9" s="359">
        <f t="shared" si="4"/>
        <v>222.58493060000001</v>
      </c>
      <c r="AR9" s="359">
        <f t="shared" si="4"/>
        <v>251.10425266000001</v>
      </c>
      <c r="AS9" s="359">
        <f t="shared" si="4"/>
        <v>269.46840179999998</v>
      </c>
      <c r="AT9" s="359">
        <f t="shared" si="4"/>
        <v>1036.7936376499999</v>
      </c>
      <c r="AU9" s="359">
        <f t="shared" si="4"/>
        <v>266.72056569999995</v>
      </c>
      <c r="AV9" s="359">
        <f t="shared" si="4"/>
        <v>119.07376632</v>
      </c>
      <c r="AW9" s="359">
        <f t="shared" si="4"/>
        <v>165.60650108999999</v>
      </c>
      <c r="AX9" s="359">
        <f t="shared" si="4"/>
        <v>173.75517382999999</v>
      </c>
      <c r="AY9" s="359">
        <f t="shared" si="4"/>
        <v>725.15600694</v>
      </c>
      <c r="AZ9" s="359">
        <f t="shared" si="4"/>
        <v>179.69745466000001</v>
      </c>
      <c r="BA9" s="359">
        <f t="shared" si="4"/>
        <v>217.41220311000001</v>
      </c>
      <c r="BB9" s="359">
        <f t="shared" si="4"/>
        <v>213.31138233000001</v>
      </c>
      <c r="BC9" s="359">
        <f t="shared" si="4"/>
        <v>263.01899639999999</v>
      </c>
      <c r="BD9" s="359">
        <f t="shared" si="4"/>
        <v>873.44003649999991</v>
      </c>
      <c r="BE9" s="359">
        <f t="shared" si="4"/>
        <v>309.97009099000002</v>
      </c>
      <c r="BF9" s="359">
        <f t="shared" si="4"/>
        <v>373.37989427000002</v>
      </c>
      <c r="BG9" s="359">
        <f t="shared" si="4"/>
        <v>364.00887607999999</v>
      </c>
      <c r="BH9" s="359">
        <f t="shared" si="4"/>
        <v>317.56415531000005</v>
      </c>
      <c r="BI9" s="359">
        <f t="shared" si="4"/>
        <v>1364.9230166500001</v>
      </c>
      <c r="BJ9" s="359">
        <f t="shared" si="4"/>
        <v>375.28924811000002</v>
      </c>
      <c r="BK9" s="359">
        <f t="shared" si="4"/>
        <v>421.06813302</v>
      </c>
      <c r="BL9" s="359">
        <f t="shared" si="4"/>
        <v>284.00351311999998</v>
      </c>
      <c r="BM9" s="359">
        <f t="shared" si="4"/>
        <v>335.93768791999997</v>
      </c>
      <c r="BN9" s="370">
        <f t="shared" ref="BN9" si="5">SUM(BN10:BN12)</f>
        <v>1416.2985821699999</v>
      </c>
      <c r="BO9" s="385"/>
    </row>
    <row r="10" spans="1:68" ht="13.5">
      <c r="A10" s="398" t="s">
        <v>105</v>
      </c>
      <c r="B10" s="359">
        <v>215.75495183000001</v>
      </c>
      <c r="C10" s="359">
        <v>209.76422672000001</v>
      </c>
      <c r="D10" s="359">
        <v>309.65563838999998</v>
      </c>
      <c r="E10" s="359">
        <v>308.71220936999998</v>
      </c>
      <c r="F10" s="359">
        <v>1043.88702631</v>
      </c>
      <c r="G10" s="359">
        <v>250.59135373000001</v>
      </c>
      <c r="H10" s="359">
        <v>237.32230412999999</v>
      </c>
      <c r="I10" s="359">
        <v>290.93715614000001</v>
      </c>
      <c r="J10" s="359">
        <v>335.23499504</v>
      </c>
      <c r="K10" s="359">
        <v>1114.08580904</v>
      </c>
      <c r="L10" s="359">
        <v>207.91008011</v>
      </c>
      <c r="M10" s="359">
        <v>191.70671633000001</v>
      </c>
      <c r="N10" s="359">
        <v>183.28875790000001</v>
      </c>
      <c r="O10" s="359">
        <v>217.74813126000001</v>
      </c>
      <c r="P10" s="359">
        <v>800.65368560000002</v>
      </c>
      <c r="Q10" s="359">
        <v>135.13310558000001</v>
      </c>
      <c r="R10" s="359">
        <v>210.42487392000001</v>
      </c>
      <c r="S10" s="359">
        <v>190.98143049999999</v>
      </c>
      <c r="T10" s="359">
        <v>196.31600030999999</v>
      </c>
      <c r="U10" s="359">
        <v>732.85541031000002</v>
      </c>
      <c r="V10" s="359">
        <v>130.76079716000001</v>
      </c>
      <c r="W10" s="359">
        <v>136.79963530000001</v>
      </c>
      <c r="X10" s="359">
        <v>131.00983708000001</v>
      </c>
      <c r="Y10" s="359">
        <v>152.49944298</v>
      </c>
      <c r="Z10" s="359">
        <v>551.06971252000005</v>
      </c>
      <c r="AA10" s="359">
        <v>124.84952518</v>
      </c>
      <c r="AB10" s="359">
        <v>131.37415006000001</v>
      </c>
      <c r="AC10" s="359">
        <v>134.46056824999999</v>
      </c>
      <c r="AD10" s="359">
        <v>137.62436133</v>
      </c>
      <c r="AE10" s="359">
        <v>528.30860482000003</v>
      </c>
      <c r="AF10" s="359">
        <v>148.31307917000001</v>
      </c>
      <c r="AG10" s="359">
        <v>118.19249863</v>
      </c>
      <c r="AH10" s="359">
        <v>114.31689957</v>
      </c>
      <c r="AI10" s="359">
        <v>145.84971619999999</v>
      </c>
      <c r="AJ10" s="359">
        <v>526.67219356999999</v>
      </c>
      <c r="AK10" s="359">
        <v>122.68496614</v>
      </c>
      <c r="AL10" s="359">
        <v>142.33281242000001</v>
      </c>
      <c r="AM10" s="359">
        <v>130.13912246000001</v>
      </c>
      <c r="AN10" s="359">
        <v>146.65080003</v>
      </c>
      <c r="AO10" s="359">
        <v>541.80770104999999</v>
      </c>
      <c r="AP10" s="359">
        <v>155.14033548</v>
      </c>
      <c r="AQ10" s="359">
        <v>144.37265106999999</v>
      </c>
      <c r="AR10" s="359">
        <v>154.66058831000001</v>
      </c>
      <c r="AS10" s="359">
        <v>164.58370399</v>
      </c>
      <c r="AT10" s="359">
        <v>618.75727885000003</v>
      </c>
      <c r="AU10" s="359">
        <v>133.80065221999999</v>
      </c>
      <c r="AV10" s="359">
        <v>85.930279749999997</v>
      </c>
      <c r="AW10" s="359">
        <v>116.26154699999999</v>
      </c>
      <c r="AX10" s="359">
        <v>124.13038571</v>
      </c>
      <c r="AY10" s="359">
        <v>460.12286468000002</v>
      </c>
      <c r="AZ10" s="359">
        <v>110.99861639</v>
      </c>
      <c r="BA10" s="359">
        <v>107.76303487</v>
      </c>
      <c r="BB10" s="359">
        <v>133.75317892999999</v>
      </c>
      <c r="BC10" s="359">
        <v>144.65973036</v>
      </c>
      <c r="BD10" s="359">
        <v>497.17456055000002</v>
      </c>
      <c r="BE10" s="359">
        <v>125.37913373000001</v>
      </c>
      <c r="BF10" s="359">
        <v>133.03718927</v>
      </c>
      <c r="BG10" s="359">
        <v>150.64416209999999</v>
      </c>
      <c r="BH10" s="359">
        <v>155.37225523000001</v>
      </c>
      <c r="BI10" s="359">
        <v>564.43274033</v>
      </c>
      <c r="BJ10" s="359">
        <v>149.28988181</v>
      </c>
      <c r="BK10" s="359">
        <v>151.29247278</v>
      </c>
      <c r="BL10" s="359">
        <v>147.86462673</v>
      </c>
      <c r="BM10" s="359">
        <v>169.86425976999999</v>
      </c>
      <c r="BN10" s="370">
        <v>618.31124108999995</v>
      </c>
      <c r="BO10" s="385"/>
    </row>
    <row r="11" spans="1:68" ht="13.5">
      <c r="A11" s="398" t="s">
        <v>106</v>
      </c>
      <c r="B11" s="359">
        <v>1.5537259000000001</v>
      </c>
      <c r="C11" s="359">
        <v>2.2598594099999998</v>
      </c>
      <c r="D11" s="359">
        <v>0.17334202000000001</v>
      </c>
      <c r="E11" s="359">
        <v>0.43439520999999998</v>
      </c>
      <c r="F11" s="359">
        <v>4.4213225400000002</v>
      </c>
      <c r="G11" s="359">
        <v>1.3593040700000001</v>
      </c>
      <c r="H11" s="359">
        <v>1.7893049400000001</v>
      </c>
      <c r="I11" s="359">
        <v>0.76141895000000004</v>
      </c>
      <c r="J11" s="359">
        <v>0.17176182000000001</v>
      </c>
      <c r="K11" s="359">
        <v>4.0817897800000003</v>
      </c>
      <c r="L11" s="359">
        <v>4.9568369399999996</v>
      </c>
      <c r="M11" s="359">
        <v>3.4381282899999999</v>
      </c>
      <c r="N11" s="359">
        <v>2.1786750000000001E-2</v>
      </c>
      <c r="O11" s="359">
        <v>0.17237752000000001</v>
      </c>
      <c r="P11" s="359">
        <v>8.5891295000000003</v>
      </c>
      <c r="Q11" s="359">
        <v>0.40018155999999999</v>
      </c>
      <c r="R11" s="359">
        <v>10.886454329999999</v>
      </c>
      <c r="S11" s="359">
        <v>1.03291943</v>
      </c>
      <c r="T11" s="359">
        <v>0.94318809999999997</v>
      </c>
      <c r="U11" s="359">
        <v>13.26274342</v>
      </c>
      <c r="V11" s="359">
        <v>1.70259643</v>
      </c>
      <c r="W11" s="359">
        <v>1.9943935399999999</v>
      </c>
      <c r="X11" s="359">
        <v>1.53421981</v>
      </c>
      <c r="Y11" s="359">
        <v>4.1665313599999996</v>
      </c>
      <c r="Z11" s="359">
        <v>9.3977411400000008</v>
      </c>
      <c r="AA11" s="359">
        <v>2.51043269</v>
      </c>
      <c r="AB11" s="359">
        <v>3.1282792599999998</v>
      </c>
      <c r="AC11" s="359">
        <v>1.4911372300000001</v>
      </c>
      <c r="AD11" s="359">
        <v>2.22689666</v>
      </c>
      <c r="AE11" s="359">
        <v>9.3567458400000003</v>
      </c>
      <c r="AF11" s="359">
        <v>4.2774691799999998</v>
      </c>
      <c r="AG11" s="359">
        <v>4.2608789399999996</v>
      </c>
      <c r="AH11" s="359">
        <v>1.1189081999999999</v>
      </c>
      <c r="AI11" s="359">
        <v>3.4439521900000001</v>
      </c>
      <c r="AJ11" s="359">
        <v>13.101208509999999</v>
      </c>
      <c r="AK11" s="359">
        <v>5.2447684499999996</v>
      </c>
      <c r="AL11" s="359">
        <v>2.95938787</v>
      </c>
      <c r="AM11" s="359">
        <v>3.2000346799999999</v>
      </c>
      <c r="AN11" s="359">
        <v>2.9868613499999999</v>
      </c>
      <c r="AO11" s="359">
        <v>14.391052350000001</v>
      </c>
      <c r="AP11" s="359">
        <v>4.7354770799999999</v>
      </c>
      <c r="AQ11" s="359">
        <v>3.1324885199999999</v>
      </c>
      <c r="AR11" s="359">
        <v>7.3357898199999996</v>
      </c>
      <c r="AS11" s="359">
        <v>10.06131433</v>
      </c>
      <c r="AT11" s="359">
        <v>25.265069749999999</v>
      </c>
      <c r="AU11" s="359">
        <v>10.854705790000001</v>
      </c>
      <c r="AV11" s="359">
        <v>2.8613640500000002</v>
      </c>
      <c r="AW11" s="359">
        <v>9.6565429500000004</v>
      </c>
      <c r="AX11" s="359">
        <v>4.6954228999999996</v>
      </c>
      <c r="AY11" s="359">
        <v>28.068035689999999</v>
      </c>
      <c r="AZ11" s="359">
        <v>3.16824364</v>
      </c>
      <c r="BA11" s="359">
        <v>37.393690550000002</v>
      </c>
      <c r="BB11" s="359">
        <v>11.667460650000001</v>
      </c>
      <c r="BC11" s="359">
        <v>21.889943429999999</v>
      </c>
      <c r="BD11" s="359">
        <v>74.11933827</v>
      </c>
      <c r="BE11" s="359">
        <v>17.741503739999999</v>
      </c>
      <c r="BF11" s="359">
        <v>28.357290899999999</v>
      </c>
      <c r="BG11" s="359">
        <v>59.218965969999999</v>
      </c>
      <c r="BH11" s="359">
        <v>6.14875974</v>
      </c>
      <c r="BI11" s="359">
        <v>111.46652035</v>
      </c>
      <c r="BJ11" s="359">
        <v>4.1400363599999999</v>
      </c>
      <c r="BK11" s="359">
        <v>6.1011271599999999</v>
      </c>
      <c r="BL11" s="359">
        <v>9.6164398599999998</v>
      </c>
      <c r="BM11" s="359">
        <v>6.0288066699999998</v>
      </c>
      <c r="BN11" s="370">
        <v>25.886410049999999</v>
      </c>
      <c r="BO11" s="385"/>
    </row>
    <row r="12" spans="1:68" ht="13.5">
      <c r="A12" s="398" t="s">
        <v>57</v>
      </c>
      <c r="B12" s="359">
        <v>168.40961358999999</v>
      </c>
      <c r="C12" s="359">
        <v>168.79526436</v>
      </c>
      <c r="D12" s="359">
        <v>139.12607438000001</v>
      </c>
      <c r="E12" s="359">
        <v>151.95088876</v>
      </c>
      <c r="F12" s="359">
        <v>628.28184108999994</v>
      </c>
      <c r="G12" s="359">
        <v>174.67240021999999</v>
      </c>
      <c r="H12" s="359">
        <v>130.2580169</v>
      </c>
      <c r="I12" s="359">
        <v>134.29873018000001</v>
      </c>
      <c r="J12" s="359">
        <v>181.25885097</v>
      </c>
      <c r="K12" s="359">
        <v>620.48799827000005</v>
      </c>
      <c r="L12" s="359">
        <v>210.57040452000001</v>
      </c>
      <c r="M12" s="359">
        <v>161.74617337999999</v>
      </c>
      <c r="N12" s="359">
        <v>101.20019657</v>
      </c>
      <c r="O12" s="359">
        <v>125.89494825</v>
      </c>
      <c r="P12" s="359">
        <v>599.41172271999994</v>
      </c>
      <c r="Q12" s="359">
        <v>157.1426515</v>
      </c>
      <c r="R12" s="359">
        <v>143.19476847999999</v>
      </c>
      <c r="S12" s="359">
        <v>141.93570025</v>
      </c>
      <c r="T12" s="359">
        <v>176.21442574</v>
      </c>
      <c r="U12" s="359">
        <v>618.48754597000004</v>
      </c>
      <c r="V12" s="359">
        <v>135.42728930000001</v>
      </c>
      <c r="W12" s="359">
        <v>91.217238850000001</v>
      </c>
      <c r="X12" s="359">
        <v>78.632531459999996</v>
      </c>
      <c r="Y12" s="359">
        <v>94.927351090000002</v>
      </c>
      <c r="Z12" s="359">
        <v>400.20441069999998</v>
      </c>
      <c r="AA12" s="359">
        <v>65.739597590000002</v>
      </c>
      <c r="AB12" s="359">
        <v>89.829474300000001</v>
      </c>
      <c r="AC12" s="359">
        <v>74.524072599999997</v>
      </c>
      <c r="AD12" s="359">
        <v>116.74457524</v>
      </c>
      <c r="AE12" s="359">
        <v>346.83771973</v>
      </c>
      <c r="AF12" s="359">
        <v>108.44388394000001</v>
      </c>
      <c r="AG12" s="359">
        <v>111.6327455</v>
      </c>
      <c r="AH12" s="359">
        <v>115.32225631999999</v>
      </c>
      <c r="AI12" s="359">
        <v>105.84332404</v>
      </c>
      <c r="AJ12" s="359">
        <v>441.24220980000001</v>
      </c>
      <c r="AK12" s="359">
        <v>181.41620325</v>
      </c>
      <c r="AL12" s="359">
        <v>205.52934938000001</v>
      </c>
      <c r="AM12" s="359">
        <v>192.65995273999999</v>
      </c>
      <c r="AN12" s="359">
        <v>178.69657634999999</v>
      </c>
      <c r="AO12" s="359">
        <v>758.30208172000005</v>
      </c>
      <c r="AP12" s="359">
        <v>133.76024003000001</v>
      </c>
      <c r="AQ12" s="359">
        <v>75.079791009999994</v>
      </c>
      <c r="AR12" s="359">
        <v>89.107874530000004</v>
      </c>
      <c r="AS12" s="359">
        <v>94.823383480000004</v>
      </c>
      <c r="AT12" s="359">
        <v>392.77128905000001</v>
      </c>
      <c r="AU12" s="359">
        <v>122.06520768999999</v>
      </c>
      <c r="AV12" s="359">
        <v>30.282122520000001</v>
      </c>
      <c r="AW12" s="359">
        <v>39.688411139999999</v>
      </c>
      <c r="AX12" s="359">
        <v>44.929365220000001</v>
      </c>
      <c r="AY12" s="359">
        <v>236.96510656999999</v>
      </c>
      <c r="AZ12" s="359">
        <v>65.530594629999996</v>
      </c>
      <c r="BA12" s="359">
        <v>72.255477690000006</v>
      </c>
      <c r="BB12" s="359">
        <v>67.890742750000001</v>
      </c>
      <c r="BC12" s="359">
        <v>96.469322610000006</v>
      </c>
      <c r="BD12" s="359">
        <v>302.14613767999998</v>
      </c>
      <c r="BE12" s="359">
        <v>166.84945352</v>
      </c>
      <c r="BF12" s="359">
        <v>211.98541410000001</v>
      </c>
      <c r="BG12" s="359">
        <v>154.14574801000001</v>
      </c>
      <c r="BH12" s="359">
        <v>156.04314034000001</v>
      </c>
      <c r="BI12" s="359">
        <v>689.02375597000002</v>
      </c>
      <c r="BJ12" s="359">
        <v>221.85932994000001</v>
      </c>
      <c r="BK12" s="359">
        <v>263.67453308</v>
      </c>
      <c r="BL12" s="359">
        <v>126.52244653</v>
      </c>
      <c r="BM12" s="359">
        <v>160.04462147999999</v>
      </c>
      <c r="BN12" s="370">
        <v>772.10093102999997</v>
      </c>
      <c r="BO12" s="385"/>
    </row>
    <row r="13" spans="1:68" ht="13.5">
      <c r="A13" s="397" t="s">
        <v>107</v>
      </c>
      <c r="B13" s="359">
        <f t="shared" ref="B13:BN13" si="6">SUM(B14:B16)</f>
        <v>1259.35492613</v>
      </c>
      <c r="C13" s="359">
        <f t="shared" si="6"/>
        <v>1241.7353092399999</v>
      </c>
      <c r="D13" s="359">
        <f t="shared" si="6"/>
        <v>1272.53134305</v>
      </c>
      <c r="E13" s="359">
        <f t="shared" si="6"/>
        <v>1302.1071765899999</v>
      </c>
      <c r="F13" s="359">
        <f t="shared" si="6"/>
        <v>5075.7287550100009</v>
      </c>
      <c r="G13" s="359">
        <f t="shared" si="6"/>
        <v>1361.0591835299999</v>
      </c>
      <c r="H13" s="359">
        <f t="shared" si="6"/>
        <v>1278.8015970899999</v>
      </c>
      <c r="I13" s="359">
        <f t="shared" si="6"/>
        <v>1306.4458458300001</v>
      </c>
      <c r="J13" s="359">
        <f t="shared" si="6"/>
        <v>1428.43897066</v>
      </c>
      <c r="K13" s="359">
        <f t="shared" si="6"/>
        <v>5374.7455971099998</v>
      </c>
      <c r="L13" s="359">
        <f t="shared" si="6"/>
        <v>1409.2773800300001</v>
      </c>
      <c r="M13" s="359">
        <f t="shared" si="6"/>
        <v>1223.6838997999998</v>
      </c>
      <c r="N13" s="359">
        <f t="shared" si="6"/>
        <v>1142.7960358</v>
      </c>
      <c r="O13" s="359">
        <f t="shared" si="6"/>
        <v>1246.05309231</v>
      </c>
      <c r="P13" s="359">
        <f t="shared" si="6"/>
        <v>5021.81040794</v>
      </c>
      <c r="Q13" s="359">
        <f t="shared" si="6"/>
        <v>1295.4786635200001</v>
      </c>
      <c r="R13" s="359">
        <f t="shared" si="6"/>
        <v>1226.7310396799999</v>
      </c>
      <c r="S13" s="359">
        <f t="shared" si="6"/>
        <v>1196.3298010100002</v>
      </c>
      <c r="T13" s="359">
        <f t="shared" si="6"/>
        <v>1325.6349118800001</v>
      </c>
      <c r="U13" s="359">
        <f t="shared" si="6"/>
        <v>5044.1744160899998</v>
      </c>
      <c r="V13" s="359">
        <f t="shared" si="6"/>
        <v>1102.00874273</v>
      </c>
      <c r="W13" s="359">
        <f t="shared" si="6"/>
        <v>1057.72654087</v>
      </c>
      <c r="X13" s="359">
        <f t="shared" si="6"/>
        <v>978.5702669100001</v>
      </c>
      <c r="Y13" s="359">
        <f t="shared" si="6"/>
        <v>1111.1007436100001</v>
      </c>
      <c r="Z13" s="359">
        <f t="shared" si="6"/>
        <v>4249.40629412</v>
      </c>
      <c r="AA13" s="359">
        <f t="shared" si="6"/>
        <v>1049.55402448</v>
      </c>
      <c r="AB13" s="359">
        <f t="shared" si="6"/>
        <v>973.0010168099999</v>
      </c>
      <c r="AC13" s="359">
        <f t="shared" si="6"/>
        <v>967.35520482000004</v>
      </c>
      <c r="AD13" s="359">
        <f t="shared" si="6"/>
        <v>1094.47247397</v>
      </c>
      <c r="AE13" s="359">
        <f t="shared" si="6"/>
        <v>4084.3827200800001</v>
      </c>
      <c r="AF13" s="359">
        <f t="shared" si="6"/>
        <v>1106.2210048100001</v>
      </c>
      <c r="AG13" s="359">
        <f t="shared" si="6"/>
        <v>936.56932485999994</v>
      </c>
      <c r="AH13" s="359">
        <f t="shared" si="6"/>
        <v>886.59106672999997</v>
      </c>
      <c r="AI13" s="359">
        <f t="shared" si="6"/>
        <v>1062.3490787000001</v>
      </c>
      <c r="AJ13" s="359">
        <f t="shared" si="6"/>
        <v>3991.7304750999997</v>
      </c>
      <c r="AK13" s="359">
        <f t="shared" si="6"/>
        <v>1062.6655625600001</v>
      </c>
      <c r="AL13" s="359">
        <f t="shared" si="6"/>
        <v>1242.0080520500001</v>
      </c>
      <c r="AM13" s="359">
        <f t="shared" si="6"/>
        <v>1147.7807167199999</v>
      </c>
      <c r="AN13" s="359">
        <f t="shared" si="6"/>
        <v>1339.04530226</v>
      </c>
      <c r="AO13" s="359">
        <f t="shared" si="6"/>
        <v>4791.4996335899996</v>
      </c>
      <c r="AP13" s="359">
        <f t="shared" si="6"/>
        <v>1101.3997335500001</v>
      </c>
      <c r="AQ13" s="359">
        <f t="shared" si="6"/>
        <v>1084.6146847799998</v>
      </c>
      <c r="AR13" s="359">
        <f t="shared" si="6"/>
        <v>1031.6251095499999</v>
      </c>
      <c r="AS13" s="359">
        <f t="shared" si="6"/>
        <v>1059.0169130499999</v>
      </c>
      <c r="AT13" s="359">
        <f t="shared" si="6"/>
        <v>4276.6564409299999</v>
      </c>
      <c r="AU13" s="359">
        <f t="shared" si="6"/>
        <v>1039.2434019899999</v>
      </c>
      <c r="AV13" s="359">
        <f t="shared" si="6"/>
        <v>584.26134045000003</v>
      </c>
      <c r="AW13" s="359">
        <f t="shared" si="6"/>
        <v>734.56259508000005</v>
      </c>
      <c r="AX13" s="359">
        <f t="shared" si="6"/>
        <v>879.43062164999992</v>
      </c>
      <c r="AY13" s="359">
        <f t="shared" si="6"/>
        <v>3237.4979591700003</v>
      </c>
      <c r="AZ13" s="359">
        <f t="shared" si="6"/>
        <v>821.84934275000001</v>
      </c>
      <c r="BA13" s="359">
        <f t="shared" si="6"/>
        <v>922.18920777000005</v>
      </c>
      <c r="BB13" s="359">
        <f t="shared" si="6"/>
        <v>1069.91698296</v>
      </c>
      <c r="BC13" s="359">
        <f t="shared" si="6"/>
        <v>1230.0235319199999</v>
      </c>
      <c r="BD13" s="359">
        <f t="shared" si="6"/>
        <v>4043.9790654000003</v>
      </c>
      <c r="BE13" s="359">
        <f t="shared" si="6"/>
        <v>1318.3211322099999</v>
      </c>
      <c r="BF13" s="359">
        <f t="shared" si="6"/>
        <v>1515.5781689599999</v>
      </c>
      <c r="BG13" s="359">
        <f t="shared" si="6"/>
        <v>1365.6771510100002</v>
      </c>
      <c r="BH13" s="359">
        <f t="shared" si="6"/>
        <v>1371.19819269</v>
      </c>
      <c r="BI13" s="359">
        <f t="shared" si="6"/>
        <v>5570.77464487</v>
      </c>
      <c r="BJ13" s="359">
        <f t="shared" si="6"/>
        <v>1368.829894</v>
      </c>
      <c r="BK13" s="359">
        <f t="shared" si="6"/>
        <v>1275.49729753</v>
      </c>
      <c r="BL13" s="359">
        <f t="shared" si="6"/>
        <v>1326.5297935599999</v>
      </c>
      <c r="BM13" s="359">
        <f t="shared" si="6"/>
        <v>1379.53745972</v>
      </c>
      <c r="BN13" s="370">
        <f t="shared" si="6"/>
        <v>5350.3944448099992</v>
      </c>
      <c r="BO13" s="385"/>
    </row>
    <row r="14" spans="1:68" ht="13.5">
      <c r="A14" s="398" t="s">
        <v>105</v>
      </c>
      <c r="B14" s="359">
        <v>915.11244781000005</v>
      </c>
      <c r="C14" s="359">
        <v>932.08978676000004</v>
      </c>
      <c r="D14" s="359">
        <v>919.66810516999999</v>
      </c>
      <c r="E14" s="359">
        <v>963.60917025000003</v>
      </c>
      <c r="F14" s="359">
        <v>3730.4795099900002</v>
      </c>
      <c r="G14" s="359">
        <v>976.59529425999995</v>
      </c>
      <c r="H14" s="359">
        <v>964.94396993999999</v>
      </c>
      <c r="I14" s="359">
        <v>945.27594551000004</v>
      </c>
      <c r="J14" s="359">
        <v>1054.1128356900001</v>
      </c>
      <c r="K14" s="359">
        <v>3940.9280454</v>
      </c>
      <c r="L14" s="359">
        <v>1035.83041656</v>
      </c>
      <c r="M14" s="359">
        <v>861.93925682999998</v>
      </c>
      <c r="N14" s="359">
        <v>855.18588910000005</v>
      </c>
      <c r="O14" s="359">
        <v>958.97846671000002</v>
      </c>
      <c r="P14" s="359">
        <v>3711.9340292000002</v>
      </c>
      <c r="Q14" s="359">
        <v>940.74873581999998</v>
      </c>
      <c r="R14" s="359">
        <v>907.08316764000006</v>
      </c>
      <c r="S14" s="359">
        <v>923.66963968000005</v>
      </c>
      <c r="T14" s="359">
        <v>1080.3227379800001</v>
      </c>
      <c r="U14" s="359">
        <v>3851.8242811199998</v>
      </c>
      <c r="V14" s="359">
        <v>919.14711836000004</v>
      </c>
      <c r="W14" s="359">
        <v>867.25506511000003</v>
      </c>
      <c r="X14" s="359">
        <v>826.36465867000004</v>
      </c>
      <c r="Y14" s="359">
        <v>930.62133863999998</v>
      </c>
      <c r="Z14" s="359">
        <v>3543.3881807799999</v>
      </c>
      <c r="AA14" s="359">
        <v>919.08398666000005</v>
      </c>
      <c r="AB14" s="359">
        <v>813.26308863999998</v>
      </c>
      <c r="AC14" s="359">
        <v>814.57585816000005</v>
      </c>
      <c r="AD14" s="359">
        <v>887.18963517999998</v>
      </c>
      <c r="AE14" s="359">
        <v>3434.1125686400001</v>
      </c>
      <c r="AF14" s="359">
        <v>894.88119254000003</v>
      </c>
      <c r="AG14" s="359">
        <v>787.09508746999995</v>
      </c>
      <c r="AH14" s="359">
        <v>698.27946096999995</v>
      </c>
      <c r="AI14" s="359">
        <v>928.94340936000003</v>
      </c>
      <c r="AJ14" s="359">
        <v>3309.19915034</v>
      </c>
      <c r="AK14" s="359">
        <v>850.97667071000001</v>
      </c>
      <c r="AL14" s="359">
        <v>895.44458344999998</v>
      </c>
      <c r="AM14" s="359">
        <v>865.97728412000004</v>
      </c>
      <c r="AN14" s="359">
        <v>922.92279990999998</v>
      </c>
      <c r="AO14" s="359">
        <v>3535.32133819</v>
      </c>
      <c r="AP14" s="359">
        <v>842.38677455000004</v>
      </c>
      <c r="AQ14" s="359">
        <v>833.65371749999997</v>
      </c>
      <c r="AR14" s="359">
        <v>791.24713978</v>
      </c>
      <c r="AS14" s="359">
        <v>847.78895179999995</v>
      </c>
      <c r="AT14" s="359">
        <v>3315.0765836300002</v>
      </c>
      <c r="AU14" s="359">
        <v>803.52501445999997</v>
      </c>
      <c r="AV14" s="359">
        <v>485.95918175000003</v>
      </c>
      <c r="AW14" s="359">
        <v>618.75950762000002</v>
      </c>
      <c r="AX14" s="359">
        <v>688.23464682999997</v>
      </c>
      <c r="AY14" s="359">
        <v>2596.4783506600002</v>
      </c>
      <c r="AZ14" s="359">
        <v>629.82495260999997</v>
      </c>
      <c r="BA14" s="359">
        <v>688.39685095000004</v>
      </c>
      <c r="BB14" s="359">
        <v>750.43372069999998</v>
      </c>
      <c r="BC14" s="359">
        <v>868.24223316999996</v>
      </c>
      <c r="BD14" s="359">
        <v>2936.8977574300002</v>
      </c>
      <c r="BE14" s="359">
        <v>898.13536735000002</v>
      </c>
      <c r="BF14" s="359">
        <v>963.74664810000002</v>
      </c>
      <c r="BG14" s="359">
        <v>877.47983007000005</v>
      </c>
      <c r="BH14" s="359">
        <v>1004.75850876</v>
      </c>
      <c r="BI14" s="359">
        <v>3744.1203542799999</v>
      </c>
      <c r="BJ14" s="359">
        <v>937.89283965000004</v>
      </c>
      <c r="BK14" s="359">
        <v>951.57786417</v>
      </c>
      <c r="BL14" s="359">
        <v>907.24596455999995</v>
      </c>
      <c r="BM14" s="359">
        <v>1012.7805795199999</v>
      </c>
      <c r="BN14" s="370">
        <v>3809.4972478999998</v>
      </c>
      <c r="BO14" s="385"/>
    </row>
    <row r="15" spans="1:68" ht="13.5">
      <c r="A15" s="398" t="s">
        <v>106</v>
      </c>
      <c r="B15" s="359">
        <v>333.02885265999998</v>
      </c>
      <c r="C15" s="359">
        <v>294.16215390000002</v>
      </c>
      <c r="D15" s="359">
        <v>332.11373721000001</v>
      </c>
      <c r="E15" s="359">
        <v>321.10894107000001</v>
      </c>
      <c r="F15" s="359">
        <v>1280.4136848400001</v>
      </c>
      <c r="G15" s="359">
        <v>371.69128669000003</v>
      </c>
      <c r="H15" s="359">
        <v>291.47414091000002</v>
      </c>
      <c r="I15" s="359">
        <v>338.95484032000002</v>
      </c>
      <c r="J15" s="359">
        <v>346.51846616</v>
      </c>
      <c r="K15" s="359">
        <v>1348.6387340799999</v>
      </c>
      <c r="L15" s="359">
        <v>348.47563319</v>
      </c>
      <c r="M15" s="359">
        <v>343.14750263000002</v>
      </c>
      <c r="N15" s="359">
        <v>270.42242872999998</v>
      </c>
      <c r="O15" s="359">
        <v>277.21278194000001</v>
      </c>
      <c r="P15" s="359">
        <v>1239.2583464899999</v>
      </c>
      <c r="Q15" s="359">
        <v>342.47757503000003</v>
      </c>
      <c r="R15" s="359">
        <v>306.90485346000003</v>
      </c>
      <c r="S15" s="359">
        <v>261.61423539999998</v>
      </c>
      <c r="T15" s="359">
        <v>234.98702413000001</v>
      </c>
      <c r="U15" s="359">
        <v>1145.98368802</v>
      </c>
      <c r="V15" s="359">
        <v>172.52790530999999</v>
      </c>
      <c r="W15" s="359">
        <v>178.47353441999999</v>
      </c>
      <c r="X15" s="359">
        <v>147.90722797999999</v>
      </c>
      <c r="Y15" s="359">
        <v>174.17653956000001</v>
      </c>
      <c r="Z15" s="359">
        <v>673.08520726999996</v>
      </c>
      <c r="AA15" s="359">
        <v>124.07107105999999</v>
      </c>
      <c r="AB15" s="359">
        <v>150.3137108</v>
      </c>
      <c r="AC15" s="359">
        <v>143.80919446999999</v>
      </c>
      <c r="AD15" s="359">
        <v>198.29592482999999</v>
      </c>
      <c r="AE15" s="359">
        <v>616.48990116000004</v>
      </c>
      <c r="AF15" s="359">
        <v>201.40868742000001</v>
      </c>
      <c r="AG15" s="359">
        <v>142.39760127</v>
      </c>
      <c r="AH15" s="359">
        <v>183.76231132999999</v>
      </c>
      <c r="AI15" s="359">
        <v>130.47118154</v>
      </c>
      <c r="AJ15" s="359">
        <v>658.03978156000005</v>
      </c>
      <c r="AK15" s="359">
        <v>205.46402062999999</v>
      </c>
      <c r="AL15" s="359">
        <v>340.33121905000002</v>
      </c>
      <c r="AM15" s="359">
        <v>276.32432699999998</v>
      </c>
      <c r="AN15" s="359">
        <v>411.77013155999998</v>
      </c>
      <c r="AO15" s="359">
        <v>1233.8896982399999</v>
      </c>
      <c r="AP15" s="359">
        <v>252.55880060000001</v>
      </c>
      <c r="AQ15" s="359">
        <v>246.73751215999999</v>
      </c>
      <c r="AR15" s="359">
        <v>237.68224867000001</v>
      </c>
      <c r="AS15" s="359">
        <v>202.46166683000001</v>
      </c>
      <c r="AT15" s="359">
        <v>939.44022826000003</v>
      </c>
      <c r="AU15" s="359">
        <v>227.65496795000001</v>
      </c>
      <c r="AV15" s="359">
        <v>97.248525939999993</v>
      </c>
      <c r="AW15" s="359">
        <v>114.48468123000001</v>
      </c>
      <c r="AX15" s="359">
        <v>188.99286749999999</v>
      </c>
      <c r="AY15" s="359">
        <v>628.38104262000002</v>
      </c>
      <c r="AZ15" s="359">
        <v>185.65703934999999</v>
      </c>
      <c r="BA15" s="359">
        <v>228.75799319999999</v>
      </c>
      <c r="BB15" s="359">
        <v>317.79278087</v>
      </c>
      <c r="BC15" s="359">
        <v>359.87041047999998</v>
      </c>
      <c r="BD15" s="359">
        <v>1092.0782239</v>
      </c>
      <c r="BE15" s="359">
        <v>416.76826143</v>
      </c>
      <c r="BF15" s="359">
        <v>545.06703657000003</v>
      </c>
      <c r="BG15" s="359">
        <v>484.97940924</v>
      </c>
      <c r="BH15" s="359">
        <v>362.54145648999997</v>
      </c>
      <c r="BI15" s="359">
        <v>1809.3561637299999</v>
      </c>
      <c r="BJ15" s="359">
        <v>426.83862267000001</v>
      </c>
      <c r="BK15" s="359">
        <v>317.59800125999999</v>
      </c>
      <c r="BL15" s="359">
        <v>410.75882111999999</v>
      </c>
      <c r="BM15" s="359">
        <v>356.67085520000001</v>
      </c>
      <c r="BN15" s="370">
        <v>1511.86630025</v>
      </c>
      <c r="BO15" s="385"/>
    </row>
    <row r="16" spans="1:68" ht="13.5">
      <c r="A16" s="398" t="s">
        <v>57</v>
      </c>
      <c r="B16" s="359">
        <v>11.21362566</v>
      </c>
      <c r="C16" s="359">
        <v>15.48336858</v>
      </c>
      <c r="D16" s="359">
        <v>20.74950067</v>
      </c>
      <c r="E16" s="359">
        <v>17.38906527</v>
      </c>
      <c r="F16" s="359">
        <v>64.835560180000002</v>
      </c>
      <c r="G16" s="359">
        <v>12.772602579999999</v>
      </c>
      <c r="H16" s="359">
        <v>22.38348624</v>
      </c>
      <c r="I16" s="359">
        <v>22.215060000000001</v>
      </c>
      <c r="J16" s="359">
        <v>27.807668809999999</v>
      </c>
      <c r="K16" s="359">
        <v>85.178817629999998</v>
      </c>
      <c r="L16" s="359">
        <v>24.97133028</v>
      </c>
      <c r="M16" s="359">
        <v>18.597140339999999</v>
      </c>
      <c r="N16" s="359">
        <v>17.187717970000001</v>
      </c>
      <c r="O16" s="359">
        <v>9.8618436599999999</v>
      </c>
      <c r="P16" s="359">
        <v>70.618032249999999</v>
      </c>
      <c r="Q16" s="359">
        <v>12.252352670000001</v>
      </c>
      <c r="R16" s="359">
        <v>12.743018579999999</v>
      </c>
      <c r="S16" s="359">
        <v>11.045925929999999</v>
      </c>
      <c r="T16" s="359">
        <v>10.325149769999999</v>
      </c>
      <c r="U16" s="359">
        <v>46.366446949999997</v>
      </c>
      <c r="V16" s="359">
        <v>10.33371906</v>
      </c>
      <c r="W16" s="359">
        <v>11.997941340000001</v>
      </c>
      <c r="X16" s="359">
        <v>4.2983802600000001</v>
      </c>
      <c r="Y16" s="359">
        <v>6.3028654099999999</v>
      </c>
      <c r="Z16" s="359">
        <v>32.932906070000001</v>
      </c>
      <c r="AA16" s="359">
        <v>6.3989667600000004</v>
      </c>
      <c r="AB16" s="359">
        <v>9.4242173699999991</v>
      </c>
      <c r="AC16" s="359">
        <v>8.9701521900000003</v>
      </c>
      <c r="AD16" s="359">
        <v>8.9869139600000008</v>
      </c>
      <c r="AE16" s="359">
        <v>33.780250279999997</v>
      </c>
      <c r="AF16" s="359">
        <v>9.9311248499999998</v>
      </c>
      <c r="AG16" s="359">
        <v>7.0766361199999999</v>
      </c>
      <c r="AH16" s="359">
        <v>4.5492944299999998</v>
      </c>
      <c r="AI16" s="359">
        <v>2.9344877999999999</v>
      </c>
      <c r="AJ16" s="359">
        <v>24.491543199999999</v>
      </c>
      <c r="AK16" s="359">
        <v>6.2248712199999998</v>
      </c>
      <c r="AL16" s="359">
        <v>6.2322495499999997</v>
      </c>
      <c r="AM16" s="359">
        <v>5.4791055999999996</v>
      </c>
      <c r="AN16" s="359">
        <v>4.3523707900000002</v>
      </c>
      <c r="AO16" s="359">
        <v>22.288597159999998</v>
      </c>
      <c r="AP16" s="359">
        <v>6.4541583999999999</v>
      </c>
      <c r="AQ16" s="359">
        <v>4.2234551199999997</v>
      </c>
      <c r="AR16" s="359">
        <v>2.6957211000000001</v>
      </c>
      <c r="AS16" s="359">
        <v>8.7662944199999995</v>
      </c>
      <c r="AT16" s="359">
        <v>22.139629039999999</v>
      </c>
      <c r="AU16" s="359">
        <v>8.0634195799999997</v>
      </c>
      <c r="AV16" s="359">
        <v>1.0536327599999999</v>
      </c>
      <c r="AW16" s="359">
        <v>1.3184062299999999</v>
      </c>
      <c r="AX16" s="359">
        <v>2.20310732</v>
      </c>
      <c r="AY16" s="359">
        <v>12.638565890000001</v>
      </c>
      <c r="AZ16" s="359">
        <v>6.3673507899999997</v>
      </c>
      <c r="BA16" s="359">
        <v>5.0343636199999997</v>
      </c>
      <c r="BB16" s="359">
        <v>1.69048139</v>
      </c>
      <c r="BC16" s="359">
        <v>1.9108882700000001</v>
      </c>
      <c r="BD16" s="359">
        <v>15.00308407</v>
      </c>
      <c r="BE16" s="359">
        <v>3.41750343</v>
      </c>
      <c r="BF16" s="359">
        <v>6.7644842900000004</v>
      </c>
      <c r="BG16" s="359">
        <v>3.2179117000000002</v>
      </c>
      <c r="BH16" s="359">
        <v>3.8982274399999999</v>
      </c>
      <c r="BI16" s="359">
        <v>17.29812686</v>
      </c>
      <c r="BJ16" s="359">
        <v>4.09843168</v>
      </c>
      <c r="BK16" s="359">
        <v>6.3214321</v>
      </c>
      <c r="BL16" s="359">
        <v>8.5250078800000004</v>
      </c>
      <c r="BM16" s="359">
        <v>10.086024999999999</v>
      </c>
      <c r="BN16" s="370">
        <v>29.03089666</v>
      </c>
      <c r="BO16" s="385"/>
    </row>
    <row r="17" spans="1:68" s="386" customFormat="1" ht="13.5">
      <c r="A17" s="399"/>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71"/>
      <c r="BO17" s="385"/>
      <c r="BP17" s="384"/>
    </row>
    <row r="18" spans="1:68" ht="13.5">
      <c r="A18" s="396" t="s">
        <v>45</v>
      </c>
      <c r="B18" s="358">
        <f t="shared" ref="B18:BN18" si="7">SUM(B19,B23,B26,B47,B50)-SUM(B21,B24,B36,B48,B57)</f>
        <v>657.48683047000009</v>
      </c>
      <c r="C18" s="358">
        <f t="shared" si="7"/>
        <v>470.08728191000006</v>
      </c>
      <c r="D18" s="358">
        <f t="shared" si="7"/>
        <v>414.42921599999994</v>
      </c>
      <c r="E18" s="358">
        <f t="shared" si="7"/>
        <v>547.01793328999986</v>
      </c>
      <c r="F18" s="358">
        <f t="shared" si="7"/>
        <v>2089.0212616700001</v>
      </c>
      <c r="G18" s="358">
        <f t="shared" si="7"/>
        <v>912.30789359999994</v>
      </c>
      <c r="H18" s="358">
        <f t="shared" si="7"/>
        <v>575.07494956000005</v>
      </c>
      <c r="I18" s="358">
        <f t="shared" si="7"/>
        <v>509.20823028999996</v>
      </c>
      <c r="J18" s="358">
        <f t="shared" si="7"/>
        <v>662.26591093000013</v>
      </c>
      <c r="K18" s="358">
        <f t="shared" si="7"/>
        <v>2658.8569843799996</v>
      </c>
      <c r="L18" s="358">
        <f t="shared" si="7"/>
        <v>872.07485033000012</v>
      </c>
      <c r="M18" s="358">
        <f t="shared" si="7"/>
        <v>568.07102494000014</v>
      </c>
      <c r="N18" s="358">
        <f t="shared" si="7"/>
        <v>629.72280029000012</v>
      </c>
      <c r="O18" s="358">
        <f t="shared" si="7"/>
        <v>671.22274966999998</v>
      </c>
      <c r="P18" s="358">
        <f t="shared" si="7"/>
        <v>2741.0914252299999</v>
      </c>
      <c r="Q18" s="358">
        <f t="shared" si="7"/>
        <v>871.2320316700002</v>
      </c>
      <c r="R18" s="358">
        <f t="shared" si="7"/>
        <v>680.17111292999994</v>
      </c>
      <c r="S18" s="358">
        <f t="shared" si="7"/>
        <v>598.22702422999998</v>
      </c>
      <c r="T18" s="358">
        <f t="shared" si="7"/>
        <v>746.6706120099999</v>
      </c>
      <c r="U18" s="358">
        <f t="shared" si="7"/>
        <v>2896.3007808399998</v>
      </c>
      <c r="V18" s="358">
        <f t="shared" si="7"/>
        <v>887.83419492999997</v>
      </c>
      <c r="W18" s="358">
        <f t="shared" si="7"/>
        <v>573.18589064999992</v>
      </c>
      <c r="X18" s="358">
        <f t="shared" si="7"/>
        <v>675.68239916999994</v>
      </c>
      <c r="Y18" s="358">
        <f t="shared" si="7"/>
        <v>690.65131955999982</v>
      </c>
      <c r="Z18" s="358">
        <f t="shared" si="7"/>
        <v>2827.3538043100002</v>
      </c>
      <c r="AA18" s="358">
        <f t="shared" si="7"/>
        <v>867.52337352999984</v>
      </c>
      <c r="AB18" s="358">
        <f t="shared" si="7"/>
        <v>505.37783522000007</v>
      </c>
      <c r="AC18" s="358">
        <f t="shared" si="7"/>
        <v>585.11334204999991</v>
      </c>
      <c r="AD18" s="358">
        <f t="shared" si="7"/>
        <v>627.4030401</v>
      </c>
      <c r="AE18" s="358">
        <f t="shared" si="7"/>
        <v>2585.4175909000005</v>
      </c>
      <c r="AF18" s="358">
        <f t="shared" si="7"/>
        <v>748.19272684000009</v>
      </c>
      <c r="AG18" s="358">
        <f t="shared" si="7"/>
        <v>460.82592860999989</v>
      </c>
      <c r="AH18" s="358">
        <f t="shared" si="7"/>
        <v>366.1394251700001</v>
      </c>
      <c r="AI18" s="358">
        <f t="shared" si="7"/>
        <v>146.56110068999999</v>
      </c>
      <c r="AJ18" s="358">
        <f t="shared" si="7"/>
        <v>1721.7191813099998</v>
      </c>
      <c r="AK18" s="358">
        <f t="shared" si="7"/>
        <v>343.28383967999991</v>
      </c>
      <c r="AL18" s="358">
        <f t="shared" si="7"/>
        <v>242.34643793999999</v>
      </c>
      <c r="AM18" s="358">
        <f t="shared" si="7"/>
        <v>283.94108389999997</v>
      </c>
      <c r="AN18" s="358">
        <f t="shared" si="7"/>
        <v>419.70818183000006</v>
      </c>
      <c r="AO18" s="358">
        <f t="shared" si="7"/>
        <v>1289.27954335</v>
      </c>
      <c r="AP18" s="358">
        <f t="shared" si="7"/>
        <v>604.40956630999995</v>
      </c>
      <c r="AQ18" s="358">
        <f t="shared" si="7"/>
        <v>447.62045207999995</v>
      </c>
      <c r="AR18" s="358">
        <f t="shared" si="7"/>
        <v>354.80516663000003</v>
      </c>
      <c r="AS18" s="358">
        <f t="shared" si="7"/>
        <v>604.6746569799999</v>
      </c>
      <c r="AT18" s="358">
        <f t="shared" si="7"/>
        <v>2011.5098420000004</v>
      </c>
      <c r="AU18" s="358">
        <f t="shared" si="7"/>
        <v>596.85151571999995</v>
      </c>
      <c r="AV18" s="358">
        <f t="shared" si="7"/>
        <v>32.749125410000033</v>
      </c>
      <c r="AW18" s="358">
        <f t="shared" si="7"/>
        <v>80.911232069999983</v>
      </c>
      <c r="AX18" s="358">
        <f t="shared" si="7"/>
        <v>170.80597481000001</v>
      </c>
      <c r="AY18" s="358">
        <f t="shared" si="7"/>
        <v>881.31784801000003</v>
      </c>
      <c r="AZ18" s="358">
        <f t="shared" si="7"/>
        <v>94.735760589999984</v>
      </c>
      <c r="BA18" s="358">
        <f t="shared" si="7"/>
        <v>327.56916511999998</v>
      </c>
      <c r="BB18" s="358">
        <f t="shared" si="7"/>
        <v>474.15965043999995</v>
      </c>
      <c r="BC18" s="358">
        <f t="shared" si="7"/>
        <v>934.92632458000003</v>
      </c>
      <c r="BD18" s="358">
        <f t="shared" si="7"/>
        <v>1831.3909007300003</v>
      </c>
      <c r="BE18" s="358">
        <f t="shared" si="7"/>
        <v>799.15795383</v>
      </c>
      <c r="BF18" s="358">
        <f t="shared" si="7"/>
        <v>646.19659904000002</v>
      </c>
      <c r="BG18" s="358">
        <f t="shared" si="7"/>
        <v>578.84068996000008</v>
      </c>
      <c r="BH18" s="358">
        <f t="shared" si="7"/>
        <v>792.76300861000004</v>
      </c>
      <c r="BI18" s="358">
        <f t="shared" si="7"/>
        <v>2816.9582514399995</v>
      </c>
      <c r="BJ18" s="358">
        <f t="shared" si="7"/>
        <v>821.85694397999998</v>
      </c>
      <c r="BK18" s="358">
        <f t="shared" si="7"/>
        <v>677.41900674999999</v>
      </c>
      <c r="BL18" s="358">
        <f t="shared" si="7"/>
        <v>551.38171613999998</v>
      </c>
      <c r="BM18" s="358">
        <f t="shared" si="7"/>
        <v>746.73679338000022</v>
      </c>
      <c r="BN18" s="369">
        <f t="shared" si="7"/>
        <v>2797.3944602500005</v>
      </c>
      <c r="BO18" s="385"/>
    </row>
    <row r="19" spans="1:68" ht="13.5">
      <c r="A19" s="400" t="s">
        <v>108</v>
      </c>
      <c r="B19" s="359">
        <v>114.77544362</v>
      </c>
      <c r="C19" s="359">
        <v>94.554101000000003</v>
      </c>
      <c r="D19" s="359">
        <v>110.61940097</v>
      </c>
      <c r="E19" s="359">
        <v>124.81617258</v>
      </c>
      <c r="F19" s="359">
        <v>444.76511816999999</v>
      </c>
      <c r="G19" s="359">
        <v>133.31893500000001</v>
      </c>
      <c r="H19" s="359">
        <v>155.83232949999999</v>
      </c>
      <c r="I19" s="359">
        <v>158.47921696</v>
      </c>
      <c r="J19" s="359">
        <v>172.42413497999999</v>
      </c>
      <c r="K19" s="359">
        <v>620.05461644000002</v>
      </c>
      <c r="L19" s="359">
        <v>122.57207852000001</v>
      </c>
      <c r="M19" s="359">
        <v>139.23405048000001</v>
      </c>
      <c r="N19" s="359">
        <v>117.186847</v>
      </c>
      <c r="O19" s="359">
        <v>122.8295036</v>
      </c>
      <c r="P19" s="359">
        <v>501.82247960000001</v>
      </c>
      <c r="Q19" s="359">
        <v>138.28258656</v>
      </c>
      <c r="R19" s="359">
        <v>170.69423535999999</v>
      </c>
      <c r="S19" s="359">
        <v>139.36103392000001</v>
      </c>
      <c r="T19" s="359">
        <v>93.103583060000005</v>
      </c>
      <c r="U19" s="359">
        <v>541.44143889999998</v>
      </c>
      <c r="V19" s="359">
        <v>150.89445552000001</v>
      </c>
      <c r="W19" s="359">
        <v>153.72946431</v>
      </c>
      <c r="X19" s="359">
        <v>154.09412983999999</v>
      </c>
      <c r="Y19" s="359">
        <v>156.09674602999999</v>
      </c>
      <c r="Z19" s="359">
        <v>614.81479569999999</v>
      </c>
      <c r="AA19" s="359">
        <v>108.44581003</v>
      </c>
      <c r="AB19" s="359">
        <v>111.80361053999999</v>
      </c>
      <c r="AC19" s="359">
        <v>145.96551285999999</v>
      </c>
      <c r="AD19" s="359">
        <v>120.32051138</v>
      </c>
      <c r="AE19" s="359">
        <v>486.53544481</v>
      </c>
      <c r="AF19" s="359">
        <v>138.41708399999999</v>
      </c>
      <c r="AG19" s="359">
        <v>95.175214199999999</v>
      </c>
      <c r="AH19" s="359">
        <v>111.57159376</v>
      </c>
      <c r="AI19" s="359">
        <v>94.602001999999999</v>
      </c>
      <c r="AJ19" s="359">
        <v>439.76589396000003</v>
      </c>
      <c r="AK19" s="359">
        <v>82.992660000000001</v>
      </c>
      <c r="AL19" s="359">
        <v>70.439520999999999</v>
      </c>
      <c r="AM19" s="359">
        <v>78.782747459999996</v>
      </c>
      <c r="AN19" s="359">
        <v>45.927803009999998</v>
      </c>
      <c r="AO19" s="359">
        <v>278.14273147</v>
      </c>
      <c r="AP19" s="359">
        <v>42.432219000000003</v>
      </c>
      <c r="AQ19" s="359">
        <v>37.188096000000002</v>
      </c>
      <c r="AR19" s="359">
        <v>53.997309000000001</v>
      </c>
      <c r="AS19" s="359">
        <v>46.261318000000003</v>
      </c>
      <c r="AT19" s="359">
        <v>179.878942</v>
      </c>
      <c r="AU19" s="359">
        <v>7.3006070000000003</v>
      </c>
      <c r="AV19" s="359">
        <v>1.188418</v>
      </c>
      <c r="AW19" s="359">
        <v>2.4130319999999998</v>
      </c>
      <c r="AX19" s="359">
        <v>5.6630099999999999</v>
      </c>
      <c r="AY19" s="359">
        <v>16.565066999999999</v>
      </c>
      <c r="AZ19" s="359">
        <v>0.18204400000000001</v>
      </c>
      <c r="BA19" s="359">
        <v>0.121105</v>
      </c>
      <c r="BB19" s="359">
        <v>0.176681</v>
      </c>
      <c r="BC19" s="359">
        <v>0.21726599999999999</v>
      </c>
      <c r="BD19" s="359">
        <v>0.69709600000000005</v>
      </c>
      <c r="BE19" s="359">
        <v>0.10204199999999999</v>
      </c>
      <c r="BF19" s="359">
        <v>0.197431</v>
      </c>
      <c r="BG19" s="359">
        <v>0.29443999999999998</v>
      </c>
      <c r="BH19" s="359">
        <v>0.28774</v>
      </c>
      <c r="BI19" s="359">
        <v>0.88165300000000002</v>
      </c>
      <c r="BJ19" s="359">
        <v>0.363257</v>
      </c>
      <c r="BK19" s="359">
        <v>0.36077799999999999</v>
      </c>
      <c r="BL19" s="359">
        <v>0.331565</v>
      </c>
      <c r="BM19" s="359">
        <v>0.45907300000000001</v>
      </c>
      <c r="BN19" s="370">
        <v>1.5146729999999999</v>
      </c>
      <c r="BO19" s="385"/>
    </row>
    <row r="20" spans="1:68" ht="13.5">
      <c r="A20" s="398" t="s">
        <v>59</v>
      </c>
      <c r="B20" s="359">
        <v>111.23178061999999</v>
      </c>
      <c r="C20" s="359">
        <v>89</v>
      </c>
      <c r="D20" s="359">
        <v>103.02983596999999</v>
      </c>
      <c r="E20" s="359">
        <v>115.66531958</v>
      </c>
      <c r="F20" s="359">
        <v>418.92693616999998</v>
      </c>
      <c r="G20" s="359">
        <v>127.90786</v>
      </c>
      <c r="H20" s="359">
        <v>144.98374150000001</v>
      </c>
      <c r="I20" s="359">
        <v>152.48818896</v>
      </c>
      <c r="J20" s="359">
        <v>161.44152298</v>
      </c>
      <c r="K20" s="359">
        <v>586.82131344000004</v>
      </c>
      <c r="L20" s="359">
        <v>118.61517352</v>
      </c>
      <c r="M20" s="359">
        <v>130.85733647999999</v>
      </c>
      <c r="N20" s="359">
        <v>109.062275</v>
      </c>
      <c r="O20" s="359">
        <v>117.2797776</v>
      </c>
      <c r="P20" s="359">
        <v>475.81456259999999</v>
      </c>
      <c r="Q20" s="359">
        <v>134.65324355999999</v>
      </c>
      <c r="R20" s="359">
        <v>163.25790536</v>
      </c>
      <c r="S20" s="359">
        <v>134.34079592000001</v>
      </c>
      <c r="T20" s="359">
        <v>86.189515060000005</v>
      </c>
      <c r="U20" s="359">
        <v>518.44145990000004</v>
      </c>
      <c r="V20" s="359">
        <v>146.15589452</v>
      </c>
      <c r="W20" s="359">
        <v>146.13618631</v>
      </c>
      <c r="X20" s="359">
        <v>143.01783684</v>
      </c>
      <c r="Y20" s="359">
        <v>145.86393203</v>
      </c>
      <c r="Z20" s="359">
        <v>581.17384970000001</v>
      </c>
      <c r="AA20" s="359">
        <v>102.20587802999999</v>
      </c>
      <c r="AB20" s="359">
        <v>103.89266053999999</v>
      </c>
      <c r="AC20" s="359">
        <v>138.32130986000001</v>
      </c>
      <c r="AD20" s="359">
        <v>116.49128537999999</v>
      </c>
      <c r="AE20" s="359">
        <v>460.91113381000002</v>
      </c>
      <c r="AF20" s="359">
        <v>129.08436800000001</v>
      </c>
      <c r="AG20" s="359">
        <v>79.083821999999998</v>
      </c>
      <c r="AH20" s="359">
        <v>101.45021176</v>
      </c>
      <c r="AI20" s="359">
        <v>86.573485000000005</v>
      </c>
      <c r="AJ20" s="359">
        <v>396.19188675999999</v>
      </c>
      <c r="AK20" s="359">
        <v>75.521578000000005</v>
      </c>
      <c r="AL20" s="359">
        <v>59.447234000000002</v>
      </c>
      <c r="AM20" s="359">
        <v>55.930386460000001</v>
      </c>
      <c r="AN20" s="359">
        <v>40.000000010000001</v>
      </c>
      <c r="AO20" s="359">
        <v>230.89919846999999</v>
      </c>
      <c r="AP20" s="359">
        <v>37.9</v>
      </c>
      <c r="AQ20" s="359">
        <v>32</v>
      </c>
      <c r="AR20" s="359">
        <v>43.999000000000002</v>
      </c>
      <c r="AS20" s="359">
        <v>35</v>
      </c>
      <c r="AT20" s="359">
        <v>148.899</v>
      </c>
      <c r="AU20" s="359">
        <v>0</v>
      </c>
      <c r="AV20" s="359">
        <v>0</v>
      </c>
      <c r="AW20" s="359">
        <v>0</v>
      </c>
      <c r="AX20" s="359">
        <v>0</v>
      </c>
      <c r="AY20" s="359">
        <v>0</v>
      </c>
      <c r="AZ20" s="359">
        <v>0</v>
      </c>
      <c r="BA20" s="359">
        <v>0</v>
      </c>
      <c r="BB20" s="359">
        <v>0</v>
      </c>
      <c r="BC20" s="359">
        <v>0</v>
      </c>
      <c r="BD20" s="359">
        <v>0</v>
      </c>
      <c r="BE20" s="359">
        <v>0</v>
      </c>
      <c r="BF20" s="359">
        <v>0</v>
      </c>
      <c r="BG20" s="359">
        <v>0</v>
      </c>
      <c r="BH20" s="359">
        <v>0</v>
      </c>
      <c r="BI20" s="359">
        <v>0</v>
      </c>
      <c r="BJ20" s="359">
        <v>0</v>
      </c>
      <c r="BK20" s="359">
        <v>0</v>
      </c>
      <c r="BL20" s="359">
        <v>0</v>
      </c>
      <c r="BM20" s="359">
        <v>0</v>
      </c>
      <c r="BN20" s="370">
        <v>0</v>
      </c>
      <c r="BO20" s="385"/>
    </row>
    <row r="21" spans="1:68" ht="13.5">
      <c r="A21" s="400" t="s">
        <v>109</v>
      </c>
      <c r="B21" s="359">
        <v>5.5208060000000003</v>
      </c>
      <c r="C21" s="359">
        <v>4.6651689999999997</v>
      </c>
      <c r="D21" s="359">
        <v>6.0350039999999998</v>
      </c>
      <c r="E21" s="359">
        <v>4.163513</v>
      </c>
      <c r="F21" s="359">
        <v>20.384492000000002</v>
      </c>
      <c r="G21" s="359">
        <v>3.9712459999999998</v>
      </c>
      <c r="H21" s="359">
        <v>4.0557359999999996</v>
      </c>
      <c r="I21" s="359">
        <v>5.1181840000000003</v>
      </c>
      <c r="J21" s="359">
        <v>7.4660640000000003</v>
      </c>
      <c r="K21" s="359">
        <v>20.611229999999999</v>
      </c>
      <c r="L21" s="359">
        <v>3.0479430000000001</v>
      </c>
      <c r="M21" s="359">
        <v>23.300792999999999</v>
      </c>
      <c r="N21" s="359">
        <v>4.2354770000000004</v>
      </c>
      <c r="O21" s="359">
        <v>3.4997569999999998</v>
      </c>
      <c r="P21" s="359">
        <v>34.083970000000001</v>
      </c>
      <c r="Q21" s="359">
        <v>2.7030940000000001</v>
      </c>
      <c r="R21" s="359">
        <v>5.6010070000000001</v>
      </c>
      <c r="S21" s="359">
        <v>5.2379249999999997</v>
      </c>
      <c r="T21" s="359">
        <v>5.2738339999999999</v>
      </c>
      <c r="U21" s="359">
        <v>18.815860000000001</v>
      </c>
      <c r="V21" s="359">
        <v>3.4031530000000001</v>
      </c>
      <c r="W21" s="359">
        <v>1.641375</v>
      </c>
      <c r="X21" s="359">
        <v>4.9702390000000003</v>
      </c>
      <c r="Y21" s="359">
        <v>2.6504690000000002</v>
      </c>
      <c r="Z21" s="359">
        <v>12.665236</v>
      </c>
      <c r="AA21" s="359">
        <v>0.91531700000000005</v>
      </c>
      <c r="AB21" s="359">
        <v>2.2897479999999999</v>
      </c>
      <c r="AC21" s="359">
        <v>3.4993439999999998</v>
      </c>
      <c r="AD21" s="359">
        <v>1.3665670000000001</v>
      </c>
      <c r="AE21" s="359">
        <v>8.0709759999999999</v>
      </c>
      <c r="AF21" s="359">
        <v>2.045887</v>
      </c>
      <c r="AG21" s="359">
        <v>6.1271139999999997</v>
      </c>
      <c r="AH21" s="359">
        <v>1.5508439999999999</v>
      </c>
      <c r="AI21" s="359">
        <v>4.3599670000000001</v>
      </c>
      <c r="AJ21" s="359">
        <v>14.083812</v>
      </c>
      <c r="AK21" s="359">
        <v>18.050356000000001</v>
      </c>
      <c r="AL21" s="359">
        <v>15.645695999999999</v>
      </c>
      <c r="AM21" s="359">
        <v>6.2703480000000003</v>
      </c>
      <c r="AN21" s="359">
        <v>14.716642</v>
      </c>
      <c r="AO21" s="359">
        <v>54.683042</v>
      </c>
      <c r="AP21" s="359">
        <v>12.930899999999999</v>
      </c>
      <c r="AQ21" s="359">
        <v>20.940826000000001</v>
      </c>
      <c r="AR21" s="359">
        <v>18.996006000000001</v>
      </c>
      <c r="AS21" s="359">
        <v>8.2823460000000004</v>
      </c>
      <c r="AT21" s="359">
        <v>61.150078000000001</v>
      </c>
      <c r="AU21" s="359">
        <v>13.381696</v>
      </c>
      <c r="AV21" s="359">
        <v>4.6352960000000003</v>
      </c>
      <c r="AW21" s="359">
        <v>7.9583640000000004</v>
      </c>
      <c r="AX21" s="359">
        <v>2.90124</v>
      </c>
      <c r="AY21" s="359">
        <v>28.876595999999999</v>
      </c>
      <c r="AZ21" s="359">
        <v>0.42433700000000002</v>
      </c>
      <c r="BA21" s="359">
        <v>0.66294699999999995</v>
      </c>
      <c r="BB21" s="359">
        <v>0.86693699999999996</v>
      </c>
      <c r="BC21" s="359">
        <v>0.70555299999999999</v>
      </c>
      <c r="BD21" s="359">
        <v>2.6597740000000001</v>
      </c>
      <c r="BE21" s="359">
        <v>0.68249700000000002</v>
      </c>
      <c r="BF21" s="359">
        <v>1.109219</v>
      </c>
      <c r="BG21" s="359">
        <v>1.19024</v>
      </c>
      <c r="BH21" s="359">
        <v>1.657327</v>
      </c>
      <c r="BI21" s="359">
        <v>4.6392829999999998</v>
      </c>
      <c r="BJ21" s="359">
        <v>1.2741340000000001</v>
      </c>
      <c r="BK21" s="359">
        <v>1.4629110000000001</v>
      </c>
      <c r="BL21" s="359">
        <v>0.70030400000000004</v>
      </c>
      <c r="BM21" s="359">
        <v>0.75775599999999999</v>
      </c>
      <c r="BN21" s="370">
        <v>4.1951049999999999</v>
      </c>
      <c r="BO21" s="385"/>
    </row>
    <row r="22" spans="1:68" ht="13.5">
      <c r="A22" s="401"/>
      <c r="B22" s="358"/>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69"/>
      <c r="BO22" s="385"/>
    </row>
    <row r="23" spans="1:68" ht="13.5">
      <c r="A23" s="400" t="s">
        <v>110</v>
      </c>
      <c r="B23" s="359">
        <v>34.519652309999998</v>
      </c>
      <c r="C23" s="359">
        <v>44.41402901</v>
      </c>
      <c r="D23" s="359">
        <v>73.955058469999997</v>
      </c>
      <c r="E23" s="359">
        <v>57.796589619999999</v>
      </c>
      <c r="F23" s="359">
        <v>210.68532941000001</v>
      </c>
      <c r="G23" s="359">
        <v>28.505134460000001</v>
      </c>
      <c r="H23" s="359">
        <v>35.979891299999998</v>
      </c>
      <c r="I23" s="359">
        <v>26.120147289999998</v>
      </c>
      <c r="J23" s="359">
        <v>30.739973169999999</v>
      </c>
      <c r="K23" s="359">
        <v>121.34514622</v>
      </c>
      <c r="L23" s="359">
        <v>20.170471209999999</v>
      </c>
      <c r="M23" s="359">
        <v>35.464128969999997</v>
      </c>
      <c r="N23" s="359">
        <v>31.611383889999999</v>
      </c>
      <c r="O23" s="359">
        <v>26.219517939999999</v>
      </c>
      <c r="P23" s="359">
        <v>113.46550200999999</v>
      </c>
      <c r="Q23" s="359">
        <v>17.419924330000001</v>
      </c>
      <c r="R23" s="359">
        <v>22.137528</v>
      </c>
      <c r="S23" s="359">
        <v>18.460526460000001</v>
      </c>
      <c r="T23" s="359">
        <v>29.83037667</v>
      </c>
      <c r="U23" s="359">
        <v>87.848355459999993</v>
      </c>
      <c r="V23" s="359">
        <v>19.540545470000001</v>
      </c>
      <c r="W23" s="359">
        <v>21.368750469999998</v>
      </c>
      <c r="X23" s="359">
        <v>8.1731035199999997</v>
      </c>
      <c r="Y23" s="359">
        <v>22.643919109999999</v>
      </c>
      <c r="Z23" s="359">
        <v>71.726318570000004</v>
      </c>
      <c r="AA23" s="359">
        <v>25.863678570000001</v>
      </c>
      <c r="AB23" s="359">
        <v>15.51856499</v>
      </c>
      <c r="AC23" s="359">
        <v>10.71743901</v>
      </c>
      <c r="AD23" s="359">
        <v>23.752947729999999</v>
      </c>
      <c r="AE23" s="359">
        <v>75.852630300000001</v>
      </c>
      <c r="AF23" s="359">
        <v>20.167950919999999</v>
      </c>
      <c r="AG23" s="359">
        <v>10.038754020000001</v>
      </c>
      <c r="AH23" s="359">
        <v>6.8196810000000001</v>
      </c>
      <c r="AI23" s="359">
        <v>12.81820259</v>
      </c>
      <c r="AJ23" s="359">
        <v>49.844588530000003</v>
      </c>
      <c r="AK23" s="359">
        <v>26.794101659999999</v>
      </c>
      <c r="AL23" s="359">
        <v>28.339358499999999</v>
      </c>
      <c r="AM23" s="359">
        <v>24.92242705</v>
      </c>
      <c r="AN23" s="359">
        <v>9.1345499100000005</v>
      </c>
      <c r="AO23" s="359">
        <v>89.190437119999999</v>
      </c>
      <c r="AP23" s="359">
        <v>31.30587272</v>
      </c>
      <c r="AQ23" s="359">
        <v>52.696538660000002</v>
      </c>
      <c r="AR23" s="359">
        <v>24.188886759999999</v>
      </c>
      <c r="AS23" s="359">
        <v>46.115295709999998</v>
      </c>
      <c r="AT23" s="359">
        <v>154.30659385000001</v>
      </c>
      <c r="AU23" s="359">
        <v>11.95306278</v>
      </c>
      <c r="AV23" s="359">
        <v>10.92180538</v>
      </c>
      <c r="AW23" s="359">
        <v>15.795819829999999</v>
      </c>
      <c r="AX23" s="359">
        <v>28.882649300000001</v>
      </c>
      <c r="AY23" s="359">
        <v>67.553337290000002</v>
      </c>
      <c r="AZ23" s="359">
        <v>14.467254430000001</v>
      </c>
      <c r="BA23" s="359">
        <v>23.362758199999998</v>
      </c>
      <c r="BB23" s="359">
        <v>25.516131779999998</v>
      </c>
      <c r="BC23" s="359">
        <v>29.70832472</v>
      </c>
      <c r="BD23" s="359">
        <v>93.054469130000001</v>
      </c>
      <c r="BE23" s="359">
        <v>33.053829100000002</v>
      </c>
      <c r="BF23" s="359">
        <v>4.8832786300000004</v>
      </c>
      <c r="BG23" s="359">
        <v>6.0462780199999999</v>
      </c>
      <c r="BH23" s="359">
        <v>5.0196300200000001</v>
      </c>
      <c r="BI23" s="359">
        <v>49.003015769999998</v>
      </c>
      <c r="BJ23" s="359">
        <v>6.2096006299999997</v>
      </c>
      <c r="BK23" s="359">
        <v>4.5372226800000002</v>
      </c>
      <c r="BL23" s="359">
        <v>4.7264467200000002</v>
      </c>
      <c r="BM23" s="359">
        <v>10.053013229999999</v>
      </c>
      <c r="BN23" s="370">
        <v>25.52628326</v>
      </c>
      <c r="BO23" s="385"/>
    </row>
    <row r="24" spans="1:68" ht="13.5">
      <c r="A24" s="400" t="s">
        <v>111</v>
      </c>
      <c r="B24" s="359">
        <v>3.5439978000000001</v>
      </c>
      <c r="C24" s="359">
        <v>11.624181480000001</v>
      </c>
      <c r="D24" s="359">
        <v>8.5728732099999991</v>
      </c>
      <c r="E24" s="359">
        <v>12.73069681</v>
      </c>
      <c r="F24" s="359">
        <v>36.471749299999999</v>
      </c>
      <c r="G24" s="359">
        <v>7.7280321000000001</v>
      </c>
      <c r="H24" s="359">
        <v>1.4519600000000001E-2</v>
      </c>
      <c r="I24" s="359">
        <v>4.2607199999999998E-2</v>
      </c>
      <c r="J24" s="359">
        <v>0.68435955999999998</v>
      </c>
      <c r="K24" s="359">
        <v>8.4695184599999997</v>
      </c>
      <c r="L24" s="359">
        <v>6.5802705599999998</v>
      </c>
      <c r="M24" s="359">
        <v>0.11652297</v>
      </c>
      <c r="N24" s="359">
        <v>9.3445210000000001E-2</v>
      </c>
      <c r="O24" s="359">
        <v>7.44811E-3</v>
      </c>
      <c r="P24" s="359">
        <v>6.7976868499999998</v>
      </c>
      <c r="Q24" s="359">
        <v>1.5067509999999999E-2</v>
      </c>
      <c r="R24" s="359">
        <v>1.4815974199999999</v>
      </c>
      <c r="S24" s="359">
        <v>1.27389055</v>
      </c>
      <c r="T24" s="359">
        <v>5.3251889300000004</v>
      </c>
      <c r="U24" s="359">
        <v>8.09574441</v>
      </c>
      <c r="V24" s="359">
        <v>3.2570128199999999</v>
      </c>
      <c r="W24" s="359">
        <v>2.918682</v>
      </c>
      <c r="X24" s="359">
        <v>2.7722329999999999</v>
      </c>
      <c r="Y24" s="359">
        <v>2.0700233300000002</v>
      </c>
      <c r="Z24" s="359">
        <v>11.01795115</v>
      </c>
      <c r="AA24" s="359">
        <v>0.34643405999999999</v>
      </c>
      <c r="AB24" s="359">
        <v>0.52528300000000006</v>
      </c>
      <c r="AC24" s="359">
        <v>0.22531358000000001</v>
      </c>
      <c r="AD24" s="359">
        <v>0.26668301999999999</v>
      </c>
      <c r="AE24" s="359">
        <v>1.3637136599999999</v>
      </c>
      <c r="AF24" s="359">
        <v>0.96095206</v>
      </c>
      <c r="AG24" s="359">
        <v>1.03156973</v>
      </c>
      <c r="AH24" s="359">
        <v>0.68764873000000004</v>
      </c>
      <c r="AI24" s="359">
        <v>5.4447460000000003E-2</v>
      </c>
      <c r="AJ24" s="359">
        <v>2.7346179799999999</v>
      </c>
      <c r="AK24" s="359">
        <v>1.49888412</v>
      </c>
      <c r="AL24" s="359">
        <v>3.6528997200000002</v>
      </c>
      <c r="AM24" s="359">
        <v>0.46096608</v>
      </c>
      <c r="AN24" s="359">
        <v>0.35467629000000001</v>
      </c>
      <c r="AO24" s="359">
        <v>5.9674262100000002</v>
      </c>
      <c r="AP24" s="359">
        <v>0.95363242999999998</v>
      </c>
      <c r="AQ24" s="359">
        <v>0.51789476999999995</v>
      </c>
      <c r="AR24" s="359">
        <v>0.64821651999999996</v>
      </c>
      <c r="AS24" s="359">
        <v>0.25470129000000002</v>
      </c>
      <c r="AT24" s="359">
        <v>2.3744450100000001</v>
      </c>
      <c r="AU24" s="359">
        <v>0.32251655000000001</v>
      </c>
      <c r="AV24" s="359">
        <v>0.16566025000000001</v>
      </c>
      <c r="AW24" s="359">
        <v>0.45105233</v>
      </c>
      <c r="AX24" s="359">
        <v>0.89352425000000002</v>
      </c>
      <c r="AY24" s="359">
        <v>1.83275338</v>
      </c>
      <c r="AZ24" s="359">
        <v>1.315012E-2</v>
      </c>
      <c r="BA24" s="359">
        <v>1.07283018</v>
      </c>
      <c r="BB24" s="359">
        <v>1.75693342</v>
      </c>
      <c r="BC24" s="359">
        <v>1.4719090100000001</v>
      </c>
      <c r="BD24" s="359">
        <v>4.3148227300000004</v>
      </c>
      <c r="BE24" s="359">
        <v>1.8982413600000001</v>
      </c>
      <c r="BF24" s="359">
        <v>2.7910157899999999</v>
      </c>
      <c r="BG24" s="359">
        <v>3.2616783699999998</v>
      </c>
      <c r="BH24" s="359">
        <v>1.2540347700000001</v>
      </c>
      <c r="BI24" s="359">
        <v>9.2049702900000003</v>
      </c>
      <c r="BJ24" s="359">
        <v>2.9262941200000001</v>
      </c>
      <c r="BK24" s="359">
        <v>2.24618151</v>
      </c>
      <c r="BL24" s="359">
        <v>4.48056842</v>
      </c>
      <c r="BM24" s="359">
        <v>4.4304995099999998</v>
      </c>
      <c r="BN24" s="370">
        <v>14.083543560000001</v>
      </c>
      <c r="BO24" s="385"/>
    </row>
    <row r="25" spans="1:68" ht="13.5">
      <c r="A25" s="401"/>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69"/>
      <c r="BO25" s="385"/>
    </row>
    <row r="26" spans="1:68" ht="13.5">
      <c r="A26" s="400" t="s">
        <v>112</v>
      </c>
      <c r="B26" s="359">
        <f t="shared" ref="B26:BN26" si="8">SUM(B27,B31,B35)</f>
        <v>80.460102300000003</v>
      </c>
      <c r="C26" s="359">
        <f t="shared" si="8"/>
        <v>88.126809250000008</v>
      </c>
      <c r="D26" s="359">
        <f t="shared" si="8"/>
        <v>78.159262400000003</v>
      </c>
      <c r="E26" s="359">
        <f t="shared" si="8"/>
        <v>73.332580180000008</v>
      </c>
      <c r="F26" s="359">
        <f t="shared" si="8"/>
        <v>320.07875412999999</v>
      </c>
      <c r="G26" s="359">
        <f t="shared" si="8"/>
        <v>91.589275659999998</v>
      </c>
      <c r="H26" s="359">
        <f t="shared" si="8"/>
        <v>102.98058573000002</v>
      </c>
      <c r="I26" s="359">
        <f t="shared" si="8"/>
        <v>103.21347277</v>
      </c>
      <c r="J26" s="359">
        <f t="shared" si="8"/>
        <v>103.01033609000001</v>
      </c>
      <c r="K26" s="359">
        <f t="shared" si="8"/>
        <v>400.79367024999999</v>
      </c>
      <c r="L26" s="359">
        <f t="shared" si="8"/>
        <v>121.02737526</v>
      </c>
      <c r="M26" s="359">
        <f t="shared" si="8"/>
        <v>133.39867968000001</v>
      </c>
      <c r="N26" s="359">
        <f t="shared" si="8"/>
        <v>126.40337523999999</v>
      </c>
      <c r="O26" s="359">
        <f t="shared" si="8"/>
        <v>121.26509618999999</v>
      </c>
      <c r="P26" s="359">
        <f t="shared" si="8"/>
        <v>502.09452637000004</v>
      </c>
      <c r="Q26" s="359">
        <f t="shared" si="8"/>
        <v>106.42813942000001</v>
      </c>
      <c r="R26" s="359">
        <f t="shared" si="8"/>
        <v>124.02241144999999</v>
      </c>
      <c r="S26" s="359">
        <f t="shared" si="8"/>
        <v>132.77793451000002</v>
      </c>
      <c r="T26" s="359">
        <f t="shared" si="8"/>
        <v>126.24616819000001</v>
      </c>
      <c r="U26" s="359">
        <f t="shared" si="8"/>
        <v>489.47465356999999</v>
      </c>
      <c r="V26" s="359">
        <f t="shared" si="8"/>
        <v>106.4914131</v>
      </c>
      <c r="W26" s="359">
        <f t="shared" si="8"/>
        <v>102.80447219000001</v>
      </c>
      <c r="X26" s="359">
        <f t="shared" si="8"/>
        <v>64.799718710000008</v>
      </c>
      <c r="Y26" s="359">
        <f t="shared" si="8"/>
        <v>73.959743249999988</v>
      </c>
      <c r="Z26" s="359">
        <f t="shared" si="8"/>
        <v>348.05534725000001</v>
      </c>
      <c r="AA26" s="359">
        <f t="shared" si="8"/>
        <v>84.037175670000011</v>
      </c>
      <c r="AB26" s="359">
        <f t="shared" si="8"/>
        <v>77.045952880000002</v>
      </c>
      <c r="AC26" s="359">
        <f t="shared" si="8"/>
        <v>65.097262339999986</v>
      </c>
      <c r="AD26" s="359">
        <f t="shared" si="8"/>
        <v>79.20617021999999</v>
      </c>
      <c r="AE26" s="359">
        <f t="shared" si="8"/>
        <v>305.38656111000006</v>
      </c>
      <c r="AF26" s="359">
        <f t="shared" si="8"/>
        <v>74.06447700999999</v>
      </c>
      <c r="AG26" s="359">
        <f t="shared" si="8"/>
        <v>56.837839899999999</v>
      </c>
      <c r="AH26" s="359">
        <f t="shared" si="8"/>
        <v>49.584323749999996</v>
      </c>
      <c r="AI26" s="359">
        <f t="shared" si="8"/>
        <v>36.682320530000005</v>
      </c>
      <c r="AJ26" s="359">
        <f t="shared" si="8"/>
        <v>217.16896119</v>
      </c>
      <c r="AK26" s="359">
        <f t="shared" si="8"/>
        <v>44.526455970000008</v>
      </c>
      <c r="AL26" s="359">
        <f t="shared" si="8"/>
        <v>46.409982739999997</v>
      </c>
      <c r="AM26" s="359">
        <f t="shared" si="8"/>
        <v>35.781857349999996</v>
      </c>
      <c r="AN26" s="359">
        <f t="shared" si="8"/>
        <v>38.681591499999996</v>
      </c>
      <c r="AO26" s="359">
        <f t="shared" si="8"/>
        <v>165.39988756</v>
      </c>
      <c r="AP26" s="359">
        <f t="shared" si="8"/>
        <v>60.518664559999998</v>
      </c>
      <c r="AQ26" s="359">
        <f t="shared" si="8"/>
        <v>51.949492229999997</v>
      </c>
      <c r="AR26" s="359">
        <f t="shared" si="8"/>
        <v>40.013294440000003</v>
      </c>
      <c r="AS26" s="359">
        <f t="shared" si="8"/>
        <v>47.02335308</v>
      </c>
      <c r="AT26" s="359">
        <f t="shared" si="8"/>
        <v>199.50480431000003</v>
      </c>
      <c r="AU26" s="359">
        <f t="shared" si="8"/>
        <v>59.356958719999994</v>
      </c>
      <c r="AV26" s="359">
        <f t="shared" si="8"/>
        <v>27.575644369999999</v>
      </c>
      <c r="AW26" s="359">
        <f t="shared" si="8"/>
        <v>24.837944149999998</v>
      </c>
      <c r="AX26" s="359">
        <f t="shared" si="8"/>
        <v>29.710642350000001</v>
      </c>
      <c r="AY26" s="359">
        <f t="shared" si="8"/>
        <v>141.48118958999999</v>
      </c>
      <c r="AZ26" s="359">
        <f t="shared" si="8"/>
        <v>33.724260259999994</v>
      </c>
      <c r="BA26" s="359">
        <f t="shared" si="8"/>
        <v>26.177984979999998</v>
      </c>
      <c r="BB26" s="359">
        <f t="shared" si="8"/>
        <v>43.867145980000004</v>
      </c>
      <c r="BC26" s="359">
        <f t="shared" si="8"/>
        <v>44.528393359999995</v>
      </c>
      <c r="BD26" s="359">
        <f t="shared" si="8"/>
        <v>148.29778458000001</v>
      </c>
      <c r="BE26" s="359">
        <f t="shared" si="8"/>
        <v>56.882608329999996</v>
      </c>
      <c r="BF26" s="359">
        <f t="shared" si="8"/>
        <v>78.566416320000002</v>
      </c>
      <c r="BG26" s="359">
        <f t="shared" si="8"/>
        <v>68.252730080000006</v>
      </c>
      <c r="BH26" s="359">
        <f t="shared" si="8"/>
        <v>90.384922399999994</v>
      </c>
      <c r="BI26" s="359">
        <f t="shared" si="8"/>
        <v>294.08667713</v>
      </c>
      <c r="BJ26" s="359">
        <f t="shared" si="8"/>
        <v>102.39844088</v>
      </c>
      <c r="BK26" s="359">
        <f t="shared" si="8"/>
        <v>85.180810800000003</v>
      </c>
      <c r="BL26" s="359">
        <f t="shared" si="8"/>
        <v>69.089667730000002</v>
      </c>
      <c r="BM26" s="359">
        <f t="shared" si="8"/>
        <v>73.222955509999991</v>
      </c>
      <c r="BN26" s="370">
        <f t="shared" si="8"/>
        <v>329.89187492000002</v>
      </c>
      <c r="BO26" s="385"/>
    </row>
    <row r="27" spans="1:68" ht="13.5">
      <c r="A27" s="398" t="s">
        <v>113</v>
      </c>
      <c r="B27" s="359">
        <f t="shared" ref="B27:BN27" si="9">SUM(B28:B30)</f>
        <v>35.058699910000001</v>
      </c>
      <c r="C27" s="359">
        <f t="shared" si="9"/>
        <v>30.716566159999999</v>
      </c>
      <c r="D27" s="359">
        <f t="shared" si="9"/>
        <v>27.66526747</v>
      </c>
      <c r="E27" s="359">
        <f t="shared" si="9"/>
        <v>27.59226881</v>
      </c>
      <c r="F27" s="359">
        <f t="shared" si="9"/>
        <v>121.03280235</v>
      </c>
      <c r="G27" s="359">
        <f t="shared" si="9"/>
        <v>34.813989649999996</v>
      </c>
      <c r="H27" s="359">
        <f t="shared" si="9"/>
        <v>31.84255503</v>
      </c>
      <c r="I27" s="359">
        <f t="shared" si="9"/>
        <v>31.661380999999999</v>
      </c>
      <c r="J27" s="359">
        <f t="shared" si="9"/>
        <v>27.34886848</v>
      </c>
      <c r="K27" s="359">
        <f t="shared" si="9"/>
        <v>125.66679416000001</v>
      </c>
      <c r="L27" s="359">
        <f t="shared" si="9"/>
        <v>30.988639060000001</v>
      </c>
      <c r="M27" s="359">
        <f t="shared" si="9"/>
        <v>28.66504844</v>
      </c>
      <c r="N27" s="359">
        <f t="shared" si="9"/>
        <v>28.745458750000001</v>
      </c>
      <c r="O27" s="359">
        <f t="shared" si="9"/>
        <v>30.953884639999998</v>
      </c>
      <c r="P27" s="359">
        <f t="shared" si="9"/>
        <v>119.35303089</v>
      </c>
      <c r="Q27" s="359">
        <f t="shared" si="9"/>
        <v>27.86704645</v>
      </c>
      <c r="R27" s="359">
        <f t="shared" si="9"/>
        <v>29.377723970000002</v>
      </c>
      <c r="S27" s="359">
        <f t="shared" si="9"/>
        <v>38.852860419999999</v>
      </c>
      <c r="T27" s="359">
        <f t="shared" si="9"/>
        <v>25.032488100000002</v>
      </c>
      <c r="U27" s="359">
        <f t="shared" si="9"/>
        <v>121.13011894</v>
      </c>
      <c r="V27" s="359">
        <f t="shared" si="9"/>
        <v>32.41393824</v>
      </c>
      <c r="W27" s="359">
        <f t="shared" si="9"/>
        <v>27.735330640000001</v>
      </c>
      <c r="X27" s="359">
        <f t="shared" si="9"/>
        <v>25.12409911</v>
      </c>
      <c r="Y27" s="359">
        <f t="shared" si="9"/>
        <v>32.81230566</v>
      </c>
      <c r="Z27" s="359">
        <f t="shared" si="9"/>
        <v>118.08567365</v>
      </c>
      <c r="AA27" s="359">
        <f t="shared" si="9"/>
        <v>39.245021719999997</v>
      </c>
      <c r="AB27" s="359">
        <f t="shared" si="9"/>
        <v>30.33859369</v>
      </c>
      <c r="AC27" s="359">
        <f t="shared" si="9"/>
        <v>22.20409854</v>
      </c>
      <c r="AD27" s="359">
        <f t="shared" si="9"/>
        <v>39.038566539999998</v>
      </c>
      <c r="AE27" s="359">
        <f t="shared" si="9"/>
        <v>130.82628049000002</v>
      </c>
      <c r="AF27" s="359">
        <f t="shared" si="9"/>
        <v>42.66124963</v>
      </c>
      <c r="AG27" s="359">
        <f t="shared" si="9"/>
        <v>38.415442849999998</v>
      </c>
      <c r="AH27" s="359">
        <f t="shared" si="9"/>
        <v>32.994476239999997</v>
      </c>
      <c r="AI27" s="359">
        <f t="shared" si="9"/>
        <v>22.27682454</v>
      </c>
      <c r="AJ27" s="359">
        <f t="shared" si="9"/>
        <v>136.34799326000001</v>
      </c>
      <c r="AK27" s="359">
        <f t="shared" si="9"/>
        <v>26.443638360000001</v>
      </c>
      <c r="AL27" s="359">
        <f t="shared" si="9"/>
        <v>30.66671504</v>
      </c>
      <c r="AM27" s="359">
        <f t="shared" si="9"/>
        <v>22.639192189999999</v>
      </c>
      <c r="AN27" s="359">
        <f t="shared" si="9"/>
        <v>25.093993709999999</v>
      </c>
      <c r="AO27" s="359">
        <f t="shared" si="9"/>
        <v>104.84353929999999</v>
      </c>
      <c r="AP27" s="359">
        <f t="shared" si="9"/>
        <v>37.21761274</v>
      </c>
      <c r="AQ27" s="359">
        <f t="shared" si="9"/>
        <v>31.72548896</v>
      </c>
      <c r="AR27" s="359">
        <f t="shared" si="9"/>
        <v>22.903692880000001</v>
      </c>
      <c r="AS27" s="359">
        <f t="shared" si="9"/>
        <v>30.799437309999998</v>
      </c>
      <c r="AT27" s="359">
        <f t="shared" si="9"/>
        <v>122.64623189</v>
      </c>
      <c r="AU27" s="359">
        <f t="shared" si="9"/>
        <v>33.90853087</v>
      </c>
      <c r="AV27" s="359">
        <f t="shared" si="9"/>
        <v>20.180736249999999</v>
      </c>
      <c r="AW27" s="359">
        <f t="shared" si="9"/>
        <v>18.70965283</v>
      </c>
      <c r="AX27" s="359">
        <f t="shared" si="9"/>
        <v>20.828649810000002</v>
      </c>
      <c r="AY27" s="359">
        <f t="shared" si="9"/>
        <v>93.62756976</v>
      </c>
      <c r="AZ27" s="359">
        <f t="shared" si="9"/>
        <v>19.026701119999998</v>
      </c>
      <c r="BA27" s="359">
        <f t="shared" si="9"/>
        <v>15.648789669999999</v>
      </c>
      <c r="BB27" s="359">
        <f t="shared" si="9"/>
        <v>19.6835059</v>
      </c>
      <c r="BC27" s="359">
        <f t="shared" si="9"/>
        <v>22.440466230000002</v>
      </c>
      <c r="BD27" s="359">
        <f t="shared" si="9"/>
        <v>76.799462920000011</v>
      </c>
      <c r="BE27" s="359">
        <f t="shared" si="9"/>
        <v>28.345316710000002</v>
      </c>
      <c r="BF27" s="359">
        <f t="shared" si="9"/>
        <v>28.010004429999999</v>
      </c>
      <c r="BG27" s="359">
        <f t="shared" si="9"/>
        <v>25.339633249999999</v>
      </c>
      <c r="BH27" s="359">
        <f t="shared" si="9"/>
        <v>36.769986229999994</v>
      </c>
      <c r="BI27" s="359">
        <f t="shared" si="9"/>
        <v>118.46494062000001</v>
      </c>
      <c r="BJ27" s="359">
        <f t="shared" si="9"/>
        <v>48.287031659999997</v>
      </c>
      <c r="BK27" s="359">
        <f t="shared" si="9"/>
        <v>34.998312859999999</v>
      </c>
      <c r="BL27" s="359">
        <f t="shared" si="9"/>
        <v>27.15922707</v>
      </c>
      <c r="BM27" s="359">
        <f t="shared" si="9"/>
        <v>28.642863949999999</v>
      </c>
      <c r="BN27" s="370">
        <f t="shared" si="9"/>
        <v>139.08743554</v>
      </c>
      <c r="BO27" s="385"/>
    </row>
    <row r="28" spans="1:68" ht="13.5">
      <c r="A28" s="402" t="s">
        <v>114</v>
      </c>
      <c r="B28" s="359">
        <v>7.2795200000000004E-2</v>
      </c>
      <c r="C28" s="359">
        <v>2.1871430000000001E-2</v>
      </c>
      <c r="D28" s="359">
        <v>8.3099999999999997E-3</v>
      </c>
      <c r="E28" s="359">
        <v>7.1472839999999996E-2</v>
      </c>
      <c r="F28" s="359">
        <v>0.17444947</v>
      </c>
      <c r="G28" s="359">
        <v>0.64083153000000004</v>
      </c>
      <c r="H28" s="359">
        <v>0.10398582000000001</v>
      </c>
      <c r="I28" s="359">
        <v>2.3227520000000001E-2</v>
      </c>
      <c r="J28" s="359">
        <v>5.5322399999999999E-3</v>
      </c>
      <c r="K28" s="359">
        <v>0.77357710999999996</v>
      </c>
      <c r="L28" s="359">
        <v>0.75018129</v>
      </c>
      <c r="M28" s="359">
        <v>1.4266556399999999</v>
      </c>
      <c r="N28" s="359">
        <v>1.0802437499999999</v>
      </c>
      <c r="O28" s="359">
        <v>0.91788968000000004</v>
      </c>
      <c r="P28" s="359">
        <v>4.1749703599999997</v>
      </c>
      <c r="Q28" s="359">
        <v>2.3158954999999999</v>
      </c>
      <c r="R28" s="359">
        <v>1.73025132</v>
      </c>
      <c r="S28" s="359">
        <v>1.2069713900000001</v>
      </c>
      <c r="T28" s="359">
        <v>1.03482607</v>
      </c>
      <c r="U28" s="359">
        <v>6.2879442799999996</v>
      </c>
      <c r="V28" s="359">
        <v>1.8279757000000001</v>
      </c>
      <c r="W28" s="359">
        <v>0.98606950000000004</v>
      </c>
      <c r="X28" s="359">
        <v>1.713319E-2</v>
      </c>
      <c r="Y28" s="359">
        <v>0</v>
      </c>
      <c r="Z28" s="359">
        <v>2.8311783899999998</v>
      </c>
      <c r="AA28" s="359">
        <v>0</v>
      </c>
      <c r="AB28" s="359">
        <v>0.36268982999999999</v>
      </c>
      <c r="AC28" s="359">
        <v>0.14843064</v>
      </c>
      <c r="AD28" s="359">
        <v>9.2172850000000001E-2</v>
      </c>
      <c r="AE28" s="359">
        <v>0.60329332000000002</v>
      </c>
      <c r="AF28" s="359">
        <v>0.65433962999999995</v>
      </c>
      <c r="AG28" s="359">
        <v>0.79334952000000003</v>
      </c>
      <c r="AH28" s="359">
        <v>0.99801627000000004</v>
      </c>
      <c r="AI28" s="359">
        <v>0.20433599</v>
      </c>
      <c r="AJ28" s="359">
        <v>2.65004141</v>
      </c>
      <c r="AK28" s="359">
        <v>0.84931663999999996</v>
      </c>
      <c r="AL28" s="359">
        <v>1.8325580400000001</v>
      </c>
      <c r="AM28" s="359">
        <v>1.12973093</v>
      </c>
      <c r="AN28" s="359">
        <v>1.1492672500000001</v>
      </c>
      <c r="AO28" s="359">
        <v>4.9608728600000003</v>
      </c>
      <c r="AP28" s="359">
        <v>1.97522073</v>
      </c>
      <c r="AQ28" s="359">
        <v>2.05038812</v>
      </c>
      <c r="AR28" s="359">
        <v>0.97486687999999999</v>
      </c>
      <c r="AS28" s="359">
        <v>0.87726230999999999</v>
      </c>
      <c r="AT28" s="359">
        <v>5.8777380399999997</v>
      </c>
      <c r="AU28" s="359">
        <v>0.65045240000000004</v>
      </c>
      <c r="AV28" s="359">
        <v>6.7704599999999998E-3</v>
      </c>
      <c r="AW28" s="359">
        <v>3.8014640000000002E-2</v>
      </c>
      <c r="AX28" s="359">
        <v>0</v>
      </c>
      <c r="AY28" s="359">
        <v>0.69523749999999995</v>
      </c>
      <c r="AZ28" s="359">
        <v>0</v>
      </c>
      <c r="BA28" s="359">
        <v>5.7490800000000002E-2</v>
      </c>
      <c r="BB28" s="359">
        <v>0.29961967</v>
      </c>
      <c r="BC28" s="359">
        <v>0.49221057000000001</v>
      </c>
      <c r="BD28" s="359">
        <v>0.84932103999999997</v>
      </c>
      <c r="BE28" s="359">
        <v>0.61101916000000001</v>
      </c>
      <c r="BF28" s="359">
        <v>0.70073282999999997</v>
      </c>
      <c r="BG28" s="359">
        <v>0.71533382999999995</v>
      </c>
      <c r="BH28" s="359">
        <v>0.37135966999999998</v>
      </c>
      <c r="BI28" s="359">
        <v>2.3984454899999998</v>
      </c>
      <c r="BJ28" s="359">
        <v>0.44492094999999998</v>
      </c>
      <c r="BK28" s="359">
        <v>0.26633053000000001</v>
      </c>
      <c r="BL28" s="359">
        <v>0.41219146000000001</v>
      </c>
      <c r="BM28" s="359">
        <v>0.43838121000000002</v>
      </c>
      <c r="BN28" s="370">
        <v>1.5618241500000001</v>
      </c>
      <c r="BO28" s="385"/>
    </row>
    <row r="29" spans="1:68" ht="13.5">
      <c r="A29" s="402" t="s">
        <v>115</v>
      </c>
      <c r="B29" s="359">
        <v>0</v>
      </c>
      <c r="C29" s="359">
        <v>0</v>
      </c>
      <c r="D29" s="359">
        <v>0</v>
      </c>
      <c r="E29" s="359">
        <v>0</v>
      </c>
      <c r="F29" s="359">
        <v>0</v>
      </c>
      <c r="G29" s="359">
        <v>0</v>
      </c>
      <c r="H29" s="359">
        <v>0</v>
      </c>
      <c r="I29" s="359">
        <v>0</v>
      </c>
      <c r="J29" s="359">
        <v>0</v>
      </c>
      <c r="K29" s="359">
        <v>0</v>
      </c>
      <c r="L29" s="359">
        <v>0</v>
      </c>
      <c r="M29" s="359">
        <v>0</v>
      </c>
      <c r="N29" s="359">
        <v>0</v>
      </c>
      <c r="O29" s="359">
        <v>0</v>
      </c>
      <c r="P29" s="359">
        <v>0</v>
      </c>
      <c r="Q29" s="359">
        <v>0</v>
      </c>
      <c r="R29" s="359">
        <v>0</v>
      </c>
      <c r="S29" s="359">
        <v>0</v>
      </c>
      <c r="T29" s="359">
        <v>0</v>
      </c>
      <c r="U29" s="359">
        <v>0</v>
      </c>
      <c r="V29" s="359">
        <v>0</v>
      </c>
      <c r="W29" s="359">
        <v>0</v>
      </c>
      <c r="X29" s="359">
        <v>0</v>
      </c>
      <c r="Y29" s="359">
        <v>0</v>
      </c>
      <c r="Z29" s="359">
        <v>0</v>
      </c>
      <c r="AA29" s="359">
        <v>0</v>
      </c>
      <c r="AB29" s="359">
        <v>0</v>
      </c>
      <c r="AC29" s="359">
        <v>0</v>
      </c>
      <c r="AD29" s="359">
        <v>0</v>
      </c>
      <c r="AE29" s="359">
        <v>0</v>
      </c>
      <c r="AF29" s="359">
        <v>0</v>
      </c>
      <c r="AG29" s="359">
        <v>0</v>
      </c>
      <c r="AH29" s="359">
        <v>0</v>
      </c>
      <c r="AI29" s="359">
        <v>0</v>
      </c>
      <c r="AJ29" s="359">
        <v>0</v>
      </c>
      <c r="AK29" s="359">
        <v>0</v>
      </c>
      <c r="AL29" s="359">
        <v>0</v>
      </c>
      <c r="AM29" s="359">
        <v>0</v>
      </c>
      <c r="AN29" s="359">
        <v>0</v>
      </c>
      <c r="AO29" s="359">
        <v>0</v>
      </c>
      <c r="AP29" s="359">
        <v>0</v>
      </c>
      <c r="AQ29" s="359">
        <v>0</v>
      </c>
      <c r="AR29" s="359">
        <v>0</v>
      </c>
      <c r="AS29" s="359">
        <v>0</v>
      </c>
      <c r="AT29" s="359">
        <v>0</v>
      </c>
      <c r="AU29" s="359">
        <v>0</v>
      </c>
      <c r="AV29" s="359">
        <v>0</v>
      </c>
      <c r="AW29" s="359">
        <v>0</v>
      </c>
      <c r="AX29" s="359">
        <v>0</v>
      </c>
      <c r="AY29" s="359">
        <v>0</v>
      </c>
      <c r="AZ29" s="359">
        <v>0</v>
      </c>
      <c r="BA29" s="359">
        <v>0</v>
      </c>
      <c r="BB29" s="359">
        <v>0</v>
      </c>
      <c r="BC29" s="359">
        <v>0</v>
      </c>
      <c r="BD29" s="359">
        <v>0</v>
      </c>
      <c r="BE29" s="359">
        <v>0</v>
      </c>
      <c r="BF29" s="359">
        <v>0</v>
      </c>
      <c r="BG29" s="359">
        <v>0</v>
      </c>
      <c r="BH29" s="359">
        <v>0</v>
      </c>
      <c r="BI29" s="359">
        <v>0</v>
      </c>
      <c r="BJ29" s="359">
        <v>0</v>
      </c>
      <c r="BK29" s="359">
        <v>0</v>
      </c>
      <c r="BL29" s="359">
        <v>0</v>
      </c>
      <c r="BM29" s="359">
        <v>0</v>
      </c>
      <c r="BN29" s="370">
        <v>0</v>
      </c>
      <c r="BO29" s="385"/>
    </row>
    <row r="30" spans="1:68" ht="13.5">
      <c r="A30" s="402" t="s">
        <v>116</v>
      </c>
      <c r="B30" s="359">
        <v>34.98590471</v>
      </c>
      <c r="C30" s="359">
        <v>30.694694729999998</v>
      </c>
      <c r="D30" s="359">
        <v>27.656957469999998</v>
      </c>
      <c r="E30" s="359">
        <v>27.520795970000002</v>
      </c>
      <c r="F30" s="359">
        <v>120.85835288</v>
      </c>
      <c r="G30" s="359">
        <v>34.173158119999997</v>
      </c>
      <c r="H30" s="359">
        <v>31.738569210000001</v>
      </c>
      <c r="I30" s="359">
        <v>31.63815348</v>
      </c>
      <c r="J30" s="359">
        <v>27.343336239999999</v>
      </c>
      <c r="K30" s="359">
        <v>124.89321705</v>
      </c>
      <c r="L30" s="359">
        <v>30.23845777</v>
      </c>
      <c r="M30" s="359">
        <v>27.2383928</v>
      </c>
      <c r="N30" s="359">
        <v>27.665215</v>
      </c>
      <c r="O30" s="359">
        <v>30.03599496</v>
      </c>
      <c r="P30" s="359">
        <v>115.17806053</v>
      </c>
      <c r="Q30" s="359">
        <v>25.55115095</v>
      </c>
      <c r="R30" s="359">
        <v>27.647472650000001</v>
      </c>
      <c r="S30" s="359">
        <v>37.645889029999999</v>
      </c>
      <c r="T30" s="359">
        <v>23.997662030000001</v>
      </c>
      <c r="U30" s="359">
        <v>114.84217466</v>
      </c>
      <c r="V30" s="359">
        <v>30.585962540000001</v>
      </c>
      <c r="W30" s="359">
        <v>26.749261140000002</v>
      </c>
      <c r="X30" s="359">
        <v>25.10696592</v>
      </c>
      <c r="Y30" s="359">
        <v>32.81230566</v>
      </c>
      <c r="Z30" s="359">
        <v>115.25449526</v>
      </c>
      <c r="AA30" s="359">
        <v>39.245021719999997</v>
      </c>
      <c r="AB30" s="359">
        <v>29.975903859999999</v>
      </c>
      <c r="AC30" s="359">
        <v>22.0556679</v>
      </c>
      <c r="AD30" s="359">
        <v>38.946393690000001</v>
      </c>
      <c r="AE30" s="359">
        <v>130.22298717000001</v>
      </c>
      <c r="AF30" s="359">
        <v>42.006909999999998</v>
      </c>
      <c r="AG30" s="359">
        <v>37.622093329999998</v>
      </c>
      <c r="AH30" s="359">
        <v>31.99645997</v>
      </c>
      <c r="AI30" s="359">
        <v>22.072488549999999</v>
      </c>
      <c r="AJ30" s="359">
        <v>133.69795185000001</v>
      </c>
      <c r="AK30" s="359">
        <v>25.59432172</v>
      </c>
      <c r="AL30" s="359">
        <v>28.834157000000001</v>
      </c>
      <c r="AM30" s="359">
        <v>21.509461259999998</v>
      </c>
      <c r="AN30" s="359">
        <v>23.944726459999998</v>
      </c>
      <c r="AO30" s="359">
        <v>99.882666439999994</v>
      </c>
      <c r="AP30" s="359">
        <v>35.242392010000003</v>
      </c>
      <c r="AQ30" s="359">
        <v>29.675100839999999</v>
      </c>
      <c r="AR30" s="359">
        <v>21.928826000000001</v>
      </c>
      <c r="AS30" s="359">
        <v>29.922174999999999</v>
      </c>
      <c r="AT30" s="359">
        <v>116.76849385</v>
      </c>
      <c r="AU30" s="359">
        <v>33.258078470000001</v>
      </c>
      <c r="AV30" s="359">
        <v>20.17396579</v>
      </c>
      <c r="AW30" s="359">
        <v>18.671638189999999</v>
      </c>
      <c r="AX30" s="359">
        <v>20.828649810000002</v>
      </c>
      <c r="AY30" s="359">
        <v>92.932332259999995</v>
      </c>
      <c r="AZ30" s="359">
        <v>19.026701119999998</v>
      </c>
      <c r="BA30" s="359">
        <v>15.591298869999999</v>
      </c>
      <c r="BB30" s="359">
        <v>19.383886230000002</v>
      </c>
      <c r="BC30" s="359">
        <v>21.948255660000001</v>
      </c>
      <c r="BD30" s="359">
        <v>75.950141880000004</v>
      </c>
      <c r="BE30" s="359">
        <v>27.734297550000001</v>
      </c>
      <c r="BF30" s="359">
        <v>27.309271599999999</v>
      </c>
      <c r="BG30" s="359">
        <v>24.62429942</v>
      </c>
      <c r="BH30" s="359">
        <v>36.398626559999997</v>
      </c>
      <c r="BI30" s="359">
        <v>116.06649513000001</v>
      </c>
      <c r="BJ30" s="359">
        <v>47.84211071</v>
      </c>
      <c r="BK30" s="359">
        <v>34.731982330000001</v>
      </c>
      <c r="BL30" s="359">
        <v>26.747035610000001</v>
      </c>
      <c r="BM30" s="359">
        <v>28.20448274</v>
      </c>
      <c r="BN30" s="370">
        <v>137.52561138999999</v>
      </c>
      <c r="BO30" s="385"/>
    </row>
    <row r="31" spans="1:68" ht="13.5">
      <c r="A31" s="398" t="s">
        <v>117</v>
      </c>
      <c r="B31" s="359">
        <f t="shared" ref="B31:BN31" si="10">SUM(B32:B34)</f>
        <v>44.212564479999998</v>
      </c>
      <c r="C31" s="359">
        <f t="shared" si="10"/>
        <v>57.104813799999995</v>
      </c>
      <c r="D31" s="359">
        <f t="shared" si="10"/>
        <v>50.180479649999995</v>
      </c>
      <c r="E31" s="359">
        <f t="shared" si="10"/>
        <v>44.862063030000002</v>
      </c>
      <c r="F31" s="359">
        <f t="shared" si="10"/>
        <v>196.35992096000001</v>
      </c>
      <c r="G31" s="359">
        <f t="shared" si="10"/>
        <v>56.100614</v>
      </c>
      <c r="H31" s="359">
        <f t="shared" si="10"/>
        <v>70.800779510000012</v>
      </c>
      <c r="I31" s="359">
        <f t="shared" si="10"/>
        <v>71.144705639999998</v>
      </c>
      <c r="J31" s="359">
        <f t="shared" si="10"/>
        <v>75.325877430000006</v>
      </c>
      <c r="K31" s="359">
        <f t="shared" si="10"/>
        <v>273.37197658000002</v>
      </c>
      <c r="L31" s="359">
        <f t="shared" si="10"/>
        <v>89.677644799999996</v>
      </c>
      <c r="M31" s="359">
        <f t="shared" si="10"/>
        <v>104.51727849000001</v>
      </c>
      <c r="N31" s="359">
        <f t="shared" si="10"/>
        <v>97.453717819999994</v>
      </c>
      <c r="O31" s="359">
        <f t="shared" si="10"/>
        <v>90.059104149999996</v>
      </c>
      <c r="P31" s="359">
        <f t="shared" si="10"/>
        <v>381.70774526000002</v>
      </c>
      <c r="Q31" s="359">
        <f t="shared" si="10"/>
        <v>78.350890450000009</v>
      </c>
      <c r="R31" s="359">
        <f t="shared" si="10"/>
        <v>94.350766339999993</v>
      </c>
      <c r="S31" s="359">
        <f t="shared" si="10"/>
        <v>93.68870081</v>
      </c>
      <c r="T31" s="359">
        <f t="shared" si="10"/>
        <v>100.8444957</v>
      </c>
      <c r="U31" s="359">
        <f t="shared" si="10"/>
        <v>367.2348533</v>
      </c>
      <c r="V31" s="359">
        <f t="shared" si="10"/>
        <v>73.842991290000001</v>
      </c>
      <c r="W31" s="359">
        <f t="shared" si="10"/>
        <v>74.616154820000006</v>
      </c>
      <c r="X31" s="359">
        <f t="shared" si="10"/>
        <v>39.341315190000003</v>
      </c>
      <c r="Y31" s="359">
        <f t="shared" si="10"/>
        <v>41.014168699999999</v>
      </c>
      <c r="Z31" s="359">
        <f t="shared" si="10"/>
        <v>228.81462999999999</v>
      </c>
      <c r="AA31" s="359">
        <f t="shared" si="10"/>
        <v>44.379624630000002</v>
      </c>
      <c r="AB31" s="359">
        <f t="shared" si="10"/>
        <v>46.155723930000001</v>
      </c>
      <c r="AC31" s="359">
        <f t="shared" si="10"/>
        <v>42.299695289999995</v>
      </c>
      <c r="AD31" s="359">
        <f t="shared" si="10"/>
        <v>37.563572210000004</v>
      </c>
      <c r="AE31" s="359">
        <f t="shared" si="10"/>
        <v>170.39861605999999</v>
      </c>
      <c r="AF31" s="359">
        <f t="shared" si="10"/>
        <v>30.988069729999999</v>
      </c>
      <c r="AG31" s="359">
        <f t="shared" si="10"/>
        <v>18.14407405</v>
      </c>
      <c r="AH31" s="359">
        <f t="shared" si="10"/>
        <v>16.07700152</v>
      </c>
      <c r="AI31" s="359">
        <f t="shared" si="10"/>
        <v>13.680861030000001</v>
      </c>
      <c r="AJ31" s="359">
        <f t="shared" si="10"/>
        <v>78.890006329999991</v>
      </c>
      <c r="AK31" s="359">
        <f t="shared" si="10"/>
        <v>17.95231317</v>
      </c>
      <c r="AL31" s="359">
        <f t="shared" si="10"/>
        <v>15.10265631</v>
      </c>
      <c r="AM31" s="359">
        <f t="shared" si="10"/>
        <v>12.207143330000001</v>
      </c>
      <c r="AN31" s="359">
        <f t="shared" si="10"/>
        <v>12.933864399999999</v>
      </c>
      <c r="AO31" s="359">
        <f t="shared" si="10"/>
        <v>58.195977210000002</v>
      </c>
      <c r="AP31" s="359">
        <f t="shared" si="10"/>
        <v>23.300667539999999</v>
      </c>
      <c r="AQ31" s="359">
        <f t="shared" si="10"/>
        <v>19.432990200000003</v>
      </c>
      <c r="AR31" s="359">
        <f t="shared" si="10"/>
        <v>15.534209149999999</v>
      </c>
      <c r="AS31" s="359">
        <f t="shared" si="10"/>
        <v>14.904699789999999</v>
      </c>
      <c r="AT31" s="359">
        <f t="shared" si="10"/>
        <v>73.172566680000003</v>
      </c>
      <c r="AU31" s="359">
        <f t="shared" si="10"/>
        <v>24.529223639999998</v>
      </c>
      <c r="AV31" s="359">
        <f t="shared" si="10"/>
        <v>6.3366684500000003</v>
      </c>
      <c r="AW31" s="359">
        <f t="shared" si="10"/>
        <v>4.8809377600000001</v>
      </c>
      <c r="AX31" s="359">
        <f t="shared" si="10"/>
        <v>7.6821556500000003</v>
      </c>
      <c r="AY31" s="359">
        <f t="shared" si="10"/>
        <v>43.428985499999996</v>
      </c>
      <c r="AZ31" s="359">
        <f t="shared" si="10"/>
        <v>13.618183819999999</v>
      </c>
      <c r="BA31" s="359">
        <f t="shared" si="10"/>
        <v>9.9964875699999993</v>
      </c>
      <c r="BB31" s="359">
        <f t="shared" si="10"/>
        <v>23.95922307</v>
      </c>
      <c r="BC31" s="359">
        <f t="shared" si="10"/>
        <v>21.731113059999998</v>
      </c>
      <c r="BD31" s="359">
        <f t="shared" si="10"/>
        <v>69.305007520000004</v>
      </c>
      <c r="BE31" s="359">
        <f t="shared" si="10"/>
        <v>28.170460679999998</v>
      </c>
      <c r="BF31" s="359">
        <f t="shared" si="10"/>
        <v>50.190475929999998</v>
      </c>
      <c r="BG31" s="359">
        <f t="shared" si="10"/>
        <v>41.766872399999997</v>
      </c>
      <c r="BH31" s="359">
        <f t="shared" si="10"/>
        <v>52.34705529</v>
      </c>
      <c r="BI31" s="359">
        <f t="shared" si="10"/>
        <v>172.47486429999998</v>
      </c>
      <c r="BJ31" s="359">
        <f t="shared" si="10"/>
        <v>51.074905319999999</v>
      </c>
      <c r="BK31" s="359">
        <f t="shared" si="10"/>
        <v>48.934642689999997</v>
      </c>
      <c r="BL31" s="359">
        <f t="shared" si="10"/>
        <v>40.638487949999998</v>
      </c>
      <c r="BM31" s="359">
        <f t="shared" si="10"/>
        <v>43.206358819999998</v>
      </c>
      <c r="BN31" s="370">
        <f t="shared" si="10"/>
        <v>183.85439478000001</v>
      </c>
      <c r="BO31" s="385"/>
    </row>
    <row r="32" spans="1:68" ht="13.5">
      <c r="A32" s="402" t="s">
        <v>114</v>
      </c>
      <c r="B32" s="359">
        <v>36.042923090000002</v>
      </c>
      <c r="C32" s="359">
        <v>50.006301069999999</v>
      </c>
      <c r="D32" s="359">
        <v>46.819665669999999</v>
      </c>
      <c r="E32" s="359">
        <v>41.74986655</v>
      </c>
      <c r="F32" s="359">
        <v>174.61875638000001</v>
      </c>
      <c r="G32" s="359">
        <v>50.592005239999999</v>
      </c>
      <c r="H32" s="359">
        <v>67.467497940000001</v>
      </c>
      <c r="I32" s="359">
        <v>69.099818020000001</v>
      </c>
      <c r="J32" s="359">
        <v>72.831975290000003</v>
      </c>
      <c r="K32" s="359">
        <v>259.99129649000002</v>
      </c>
      <c r="L32" s="359">
        <v>84.25502736</v>
      </c>
      <c r="M32" s="359">
        <v>101.58558093000001</v>
      </c>
      <c r="N32" s="359">
        <v>96.049203289999994</v>
      </c>
      <c r="O32" s="359">
        <v>87.366677379999999</v>
      </c>
      <c r="P32" s="359">
        <v>369.25648896000001</v>
      </c>
      <c r="Q32" s="359">
        <v>71.864467660000003</v>
      </c>
      <c r="R32" s="359">
        <v>90.971064369999993</v>
      </c>
      <c r="S32" s="359">
        <v>92.146694980000007</v>
      </c>
      <c r="T32" s="359">
        <v>98.575941850000007</v>
      </c>
      <c r="U32" s="359">
        <v>353.55816886000002</v>
      </c>
      <c r="V32" s="359">
        <v>68.229421479999999</v>
      </c>
      <c r="W32" s="359">
        <v>68.6171504</v>
      </c>
      <c r="X32" s="359">
        <v>37.293435109999997</v>
      </c>
      <c r="Y32" s="359">
        <v>37.71488549</v>
      </c>
      <c r="Z32" s="359">
        <v>211.85489247999999</v>
      </c>
      <c r="AA32" s="359">
        <v>36.364468780000003</v>
      </c>
      <c r="AB32" s="359">
        <v>41.137822509999999</v>
      </c>
      <c r="AC32" s="359">
        <v>39.519699369999998</v>
      </c>
      <c r="AD32" s="359">
        <v>34.157605650000001</v>
      </c>
      <c r="AE32" s="359">
        <v>151.17959630999999</v>
      </c>
      <c r="AF32" s="359">
        <v>22.761659649999999</v>
      </c>
      <c r="AG32" s="359">
        <v>14.02869259</v>
      </c>
      <c r="AH32" s="359">
        <v>13.80419429</v>
      </c>
      <c r="AI32" s="359">
        <v>11.96451676</v>
      </c>
      <c r="AJ32" s="359">
        <v>62.559063289999997</v>
      </c>
      <c r="AK32" s="359">
        <v>11.767860710000001</v>
      </c>
      <c r="AL32" s="359">
        <v>11.21208996</v>
      </c>
      <c r="AM32" s="359">
        <v>9.9724198000000008</v>
      </c>
      <c r="AN32" s="359">
        <v>9.9766787699999995</v>
      </c>
      <c r="AO32" s="359">
        <v>42.929049239999998</v>
      </c>
      <c r="AP32" s="359">
        <v>13.18110173</v>
      </c>
      <c r="AQ32" s="359">
        <v>11.189015080000001</v>
      </c>
      <c r="AR32" s="359">
        <v>12.00466546</v>
      </c>
      <c r="AS32" s="359">
        <v>10.238596709999999</v>
      </c>
      <c r="AT32" s="359">
        <v>46.61337898</v>
      </c>
      <c r="AU32" s="359">
        <v>12.910874359999999</v>
      </c>
      <c r="AV32" s="359">
        <v>1.97451624</v>
      </c>
      <c r="AW32" s="359">
        <v>1.2312086</v>
      </c>
      <c r="AX32" s="359">
        <v>1.77212072</v>
      </c>
      <c r="AY32" s="359">
        <v>17.88871992</v>
      </c>
      <c r="AZ32" s="359">
        <v>2.6944127400000002</v>
      </c>
      <c r="BA32" s="359">
        <v>2.7893176400000002</v>
      </c>
      <c r="BB32" s="359">
        <v>5.0134859699999996</v>
      </c>
      <c r="BC32" s="359">
        <v>5.99900696</v>
      </c>
      <c r="BD32" s="359">
        <v>16.496223310000001</v>
      </c>
      <c r="BE32" s="359">
        <v>8.5086372600000004</v>
      </c>
      <c r="BF32" s="359">
        <v>10.452852480000001</v>
      </c>
      <c r="BG32" s="359">
        <v>13.50623974</v>
      </c>
      <c r="BH32" s="359">
        <v>9.8081877599999991</v>
      </c>
      <c r="BI32" s="359">
        <v>42.275917239999998</v>
      </c>
      <c r="BJ32" s="359">
        <v>14.596765619999999</v>
      </c>
      <c r="BK32" s="359">
        <v>11.961103120000001</v>
      </c>
      <c r="BL32" s="359">
        <v>12.45507795</v>
      </c>
      <c r="BM32" s="359">
        <v>12.498548039999999</v>
      </c>
      <c r="BN32" s="370">
        <v>51.511494730000003</v>
      </c>
      <c r="BO32" s="385"/>
    </row>
    <row r="33" spans="1:67" ht="13.5">
      <c r="A33" s="402" t="s">
        <v>115</v>
      </c>
      <c r="B33" s="359">
        <v>1.6867375499999999</v>
      </c>
      <c r="C33" s="359">
        <v>2.5122978699999998</v>
      </c>
      <c r="D33" s="359">
        <v>0.84843502999999998</v>
      </c>
      <c r="E33" s="359">
        <v>0.46580806000000002</v>
      </c>
      <c r="F33" s="359">
        <v>5.5132785100000001</v>
      </c>
      <c r="G33" s="359">
        <v>0.31845095000000001</v>
      </c>
      <c r="H33" s="359">
        <v>0.25579095000000002</v>
      </c>
      <c r="I33" s="359">
        <v>6.6430329999999996E-2</v>
      </c>
      <c r="J33" s="359">
        <v>0.14379604000000001</v>
      </c>
      <c r="K33" s="359">
        <v>0.78446826999999997</v>
      </c>
      <c r="L33" s="359">
        <v>0.19744424999999999</v>
      </c>
      <c r="M33" s="359">
        <v>0.19568983000000001</v>
      </c>
      <c r="N33" s="359">
        <v>0.13909793000000001</v>
      </c>
      <c r="O33" s="359">
        <v>0.3174167</v>
      </c>
      <c r="P33" s="359">
        <v>0.84964870999999997</v>
      </c>
      <c r="Q33" s="359">
        <v>0.35029644999999998</v>
      </c>
      <c r="R33" s="359">
        <v>0.2771518</v>
      </c>
      <c r="S33" s="359">
        <v>0.24566668999999999</v>
      </c>
      <c r="T33" s="359">
        <v>0.53456665999999997</v>
      </c>
      <c r="U33" s="359">
        <v>1.4076816000000001</v>
      </c>
      <c r="V33" s="359">
        <v>0.22887608000000001</v>
      </c>
      <c r="W33" s="359">
        <v>0.42938792999999997</v>
      </c>
      <c r="X33" s="359">
        <v>0.32268796</v>
      </c>
      <c r="Y33" s="359">
        <v>0.36797264000000002</v>
      </c>
      <c r="Z33" s="359">
        <v>1.3489246100000001</v>
      </c>
      <c r="AA33" s="359">
        <v>0.49905473</v>
      </c>
      <c r="AB33" s="359">
        <v>0.29993266000000002</v>
      </c>
      <c r="AC33" s="359">
        <v>0.59511362000000001</v>
      </c>
      <c r="AD33" s="359">
        <v>0.10873215999999999</v>
      </c>
      <c r="AE33" s="359">
        <v>1.5028331699999999</v>
      </c>
      <c r="AF33" s="359">
        <v>0.48638302</v>
      </c>
      <c r="AG33" s="359">
        <v>0.41168008</v>
      </c>
      <c r="AH33" s="359">
        <v>0.41170601000000001</v>
      </c>
      <c r="AI33" s="359">
        <v>0.33076082000000001</v>
      </c>
      <c r="AJ33" s="359">
        <v>1.64052993</v>
      </c>
      <c r="AK33" s="359">
        <v>0.76883111999999998</v>
      </c>
      <c r="AL33" s="359">
        <v>0.54319554000000003</v>
      </c>
      <c r="AM33" s="359">
        <v>0.49256569</v>
      </c>
      <c r="AN33" s="359">
        <v>0.28768318999999998</v>
      </c>
      <c r="AO33" s="359">
        <v>2.0922755400000002</v>
      </c>
      <c r="AP33" s="359">
        <v>1.27455312</v>
      </c>
      <c r="AQ33" s="359">
        <v>1.2258247900000001</v>
      </c>
      <c r="AR33" s="359">
        <v>0.46820938000000001</v>
      </c>
      <c r="AS33" s="359">
        <v>0.47950619999999999</v>
      </c>
      <c r="AT33" s="359">
        <v>3.4480934900000002</v>
      </c>
      <c r="AU33" s="359">
        <v>0.53194595</v>
      </c>
      <c r="AV33" s="359">
        <v>0.33662799999999998</v>
      </c>
      <c r="AW33" s="359">
        <v>9.5121819999999996E-2</v>
      </c>
      <c r="AX33" s="359">
        <v>0.21858568</v>
      </c>
      <c r="AY33" s="359">
        <v>1.1822814500000001</v>
      </c>
      <c r="AZ33" s="359">
        <v>8.2201099999999999E-2</v>
      </c>
      <c r="BA33" s="359">
        <v>0.21886940999999999</v>
      </c>
      <c r="BB33" s="359">
        <v>0.30256040000000001</v>
      </c>
      <c r="BC33" s="359">
        <v>0.47775445</v>
      </c>
      <c r="BD33" s="359">
        <v>1.0813853600000001</v>
      </c>
      <c r="BE33" s="359">
        <v>0.65619857999999998</v>
      </c>
      <c r="BF33" s="359">
        <v>0.98338798999999999</v>
      </c>
      <c r="BG33" s="359">
        <v>0.39564346</v>
      </c>
      <c r="BH33" s="359">
        <v>0.54739274000000004</v>
      </c>
      <c r="BI33" s="359">
        <v>2.58262277</v>
      </c>
      <c r="BJ33" s="359">
        <v>0.59069927</v>
      </c>
      <c r="BK33" s="359">
        <v>0.75088473</v>
      </c>
      <c r="BL33" s="359">
        <v>0.45053349999999998</v>
      </c>
      <c r="BM33" s="359">
        <v>0.75328238999999997</v>
      </c>
      <c r="BN33" s="370">
        <v>2.5453998900000001</v>
      </c>
      <c r="BO33" s="385"/>
    </row>
    <row r="34" spans="1:67" ht="13.5">
      <c r="A34" s="402" t="s">
        <v>116</v>
      </c>
      <c r="B34" s="359">
        <v>6.4829038399999996</v>
      </c>
      <c r="C34" s="359">
        <v>4.5862148600000001</v>
      </c>
      <c r="D34" s="359">
        <v>2.51237895</v>
      </c>
      <c r="E34" s="359">
        <v>2.6463884200000001</v>
      </c>
      <c r="F34" s="359">
        <v>16.22788607</v>
      </c>
      <c r="G34" s="359">
        <v>5.1901578099999996</v>
      </c>
      <c r="H34" s="359">
        <v>3.0774906199999998</v>
      </c>
      <c r="I34" s="359">
        <v>1.9784572899999999</v>
      </c>
      <c r="J34" s="359">
        <v>2.3501061000000001</v>
      </c>
      <c r="K34" s="359">
        <v>12.596211820000001</v>
      </c>
      <c r="L34" s="359">
        <v>5.2251731899999996</v>
      </c>
      <c r="M34" s="359">
        <v>2.7360077299999999</v>
      </c>
      <c r="N34" s="359">
        <v>1.2654166</v>
      </c>
      <c r="O34" s="359">
        <v>2.3750100700000001</v>
      </c>
      <c r="P34" s="359">
        <v>11.60160759</v>
      </c>
      <c r="Q34" s="359">
        <v>6.1361263399999997</v>
      </c>
      <c r="R34" s="359">
        <v>3.1025501700000002</v>
      </c>
      <c r="S34" s="359">
        <v>1.2963391399999999</v>
      </c>
      <c r="T34" s="359">
        <v>1.7339871899999999</v>
      </c>
      <c r="U34" s="359">
        <v>12.269002840000001</v>
      </c>
      <c r="V34" s="359">
        <v>5.3846937300000004</v>
      </c>
      <c r="W34" s="359">
        <v>5.5696164899999996</v>
      </c>
      <c r="X34" s="359">
        <v>1.72519212</v>
      </c>
      <c r="Y34" s="359">
        <v>2.9313105699999999</v>
      </c>
      <c r="Z34" s="359">
        <v>15.61081291</v>
      </c>
      <c r="AA34" s="359">
        <v>7.5161011200000001</v>
      </c>
      <c r="AB34" s="359">
        <v>4.7179687599999998</v>
      </c>
      <c r="AC34" s="359">
        <v>2.1848822999999999</v>
      </c>
      <c r="AD34" s="359">
        <v>3.2972343999999998</v>
      </c>
      <c r="AE34" s="359">
        <v>17.716186579999999</v>
      </c>
      <c r="AF34" s="359">
        <v>7.7400270600000001</v>
      </c>
      <c r="AG34" s="359">
        <v>3.70370138</v>
      </c>
      <c r="AH34" s="359">
        <v>1.8611012199999999</v>
      </c>
      <c r="AI34" s="359">
        <v>1.3855834499999999</v>
      </c>
      <c r="AJ34" s="359">
        <v>14.69041311</v>
      </c>
      <c r="AK34" s="359">
        <v>5.4156213400000004</v>
      </c>
      <c r="AL34" s="359">
        <v>3.3473708100000001</v>
      </c>
      <c r="AM34" s="359">
        <v>1.74215784</v>
      </c>
      <c r="AN34" s="359">
        <v>2.66950244</v>
      </c>
      <c r="AO34" s="359">
        <v>13.17465243</v>
      </c>
      <c r="AP34" s="359">
        <v>8.8450126900000008</v>
      </c>
      <c r="AQ34" s="359">
        <v>7.0181503300000001</v>
      </c>
      <c r="AR34" s="359">
        <v>3.0613343099999999</v>
      </c>
      <c r="AS34" s="359">
        <v>4.1865968799999997</v>
      </c>
      <c r="AT34" s="359">
        <v>23.111094210000001</v>
      </c>
      <c r="AU34" s="359">
        <v>11.08640333</v>
      </c>
      <c r="AV34" s="359">
        <v>4.0255242100000004</v>
      </c>
      <c r="AW34" s="359">
        <v>3.55460734</v>
      </c>
      <c r="AX34" s="359">
        <v>5.6914492499999998</v>
      </c>
      <c r="AY34" s="359">
        <v>24.357984129999998</v>
      </c>
      <c r="AZ34" s="359">
        <v>10.841569979999999</v>
      </c>
      <c r="BA34" s="359">
        <v>6.9883005200000001</v>
      </c>
      <c r="BB34" s="359">
        <v>18.643176700000001</v>
      </c>
      <c r="BC34" s="359">
        <v>15.25435165</v>
      </c>
      <c r="BD34" s="359">
        <v>51.72739885</v>
      </c>
      <c r="BE34" s="359">
        <v>19.005624839999999</v>
      </c>
      <c r="BF34" s="359">
        <v>38.754235459999997</v>
      </c>
      <c r="BG34" s="359">
        <v>27.8649892</v>
      </c>
      <c r="BH34" s="359">
        <v>41.991474789999998</v>
      </c>
      <c r="BI34" s="359">
        <v>127.61632428999999</v>
      </c>
      <c r="BJ34" s="359">
        <v>35.887440429999998</v>
      </c>
      <c r="BK34" s="359">
        <v>36.222654839999997</v>
      </c>
      <c r="BL34" s="359">
        <v>27.7328765</v>
      </c>
      <c r="BM34" s="359">
        <v>29.95452839</v>
      </c>
      <c r="BN34" s="370">
        <v>129.79750016</v>
      </c>
      <c r="BO34" s="385"/>
    </row>
    <row r="35" spans="1:67" ht="13.5">
      <c r="A35" s="398" t="s">
        <v>118</v>
      </c>
      <c r="B35" s="359">
        <v>1.1888379099999999</v>
      </c>
      <c r="C35" s="359">
        <v>0.30542929000000002</v>
      </c>
      <c r="D35" s="359">
        <v>0.31351528000000001</v>
      </c>
      <c r="E35" s="359">
        <v>0.87824833999999996</v>
      </c>
      <c r="F35" s="359">
        <v>2.68603082</v>
      </c>
      <c r="G35" s="359">
        <v>0.67467200999999999</v>
      </c>
      <c r="H35" s="359">
        <v>0.33725118999999998</v>
      </c>
      <c r="I35" s="359">
        <v>0.40738613000000001</v>
      </c>
      <c r="J35" s="359">
        <v>0.33559018000000002</v>
      </c>
      <c r="K35" s="359">
        <v>1.75489951</v>
      </c>
      <c r="L35" s="359">
        <v>0.36109140000000001</v>
      </c>
      <c r="M35" s="359">
        <v>0.21635275000000001</v>
      </c>
      <c r="N35" s="359">
        <v>0.20419867</v>
      </c>
      <c r="O35" s="359">
        <v>0.25210739999999998</v>
      </c>
      <c r="P35" s="359">
        <v>1.0337502199999999</v>
      </c>
      <c r="Q35" s="359">
        <v>0.21020252</v>
      </c>
      <c r="R35" s="359">
        <v>0.29392114000000003</v>
      </c>
      <c r="S35" s="359">
        <v>0.23637327999999999</v>
      </c>
      <c r="T35" s="359">
        <v>0.36918438999999997</v>
      </c>
      <c r="U35" s="359">
        <v>1.1096813299999999</v>
      </c>
      <c r="V35" s="359">
        <v>0.23448357</v>
      </c>
      <c r="W35" s="359">
        <v>0.45298673</v>
      </c>
      <c r="X35" s="359">
        <v>0.33430441</v>
      </c>
      <c r="Y35" s="359">
        <v>0.13326889</v>
      </c>
      <c r="Z35" s="359">
        <v>1.1550435999999999</v>
      </c>
      <c r="AA35" s="359">
        <v>0.41252931999999998</v>
      </c>
      <c r="AB35" s="359">
        <v>0.55163525999999996</v>
      </c>
      <c r="AC35" s="359">
        <v>0.59346851</v>
      </c>
      <c r="AD35" s="359">
        <v>2.6040314699999998</v>
      </c>
      <c r="AE35" s="359">
        <v>4.1616645600000002</v>
      </c>
      <c r="AF35" s="359">
        <v>0.41515764999999999</v>
      </c>
      <c r="AG35" s="359">
        <v>0.27832299999999999</v>
      </c>
      <c r="AH35" s="359">
        <v>0.51284598999999997</v>
      </c>
      <c r="AI35" s="359">
        <v>0.72463496000000005</v>
      </c>
      <c r="AJ35" s="359">
        <v>1.9309616000000001</v>
      </c>
      <c r="AK35" s="359">
        <v>0.13050444</v>
      </c>
      <c r="AL35" s="359">
        <v>0.64061139</v>
      </c>
      <c r="AM35" s="359">
        <v>0.93552183</v>
      </c>
      <c r="AN35" s="359">
        <v>0.65373338999999997</v>
      </c>
      <c r="AO35" s="359">
        <v>2.3603710499999999</v>
      </c>
      <c r="AP35" s="359">
        <v>3.8427999999999997E-4</v>
      </c>
      <c r="AQ35" s="359">
        <v>0.79101306999999998</v>
      </c>
      <c r="AR35" s="359">
        <v>1.5753924100000001</v>
      </c>
      <c r="AS35" s="359">
        <v>1.3192159800000001</v>
      </c>
      <c r="AT35" s="359">
        <v>3.6860057400000001</v>
      </c>
      <c r="AU35" s="359">
        <v>0.91920420999999997</v>
      </c>
      <c r="AV35" s="359">
        <v>1.0582396700000001</v>
      </c>
      <c r="AW35" s="359">
        <v>1.2473535600000001</v>
      </c>
      <c r="AX35" s="359">
        <v>1.19983689</v>
      </c>
      <c r="AY35" s="359">
        <v>4.4246343299999999</v>
      </c>
      <c r="AZ35" s="359">
        <v>1.07937532</v>
      </c>
      <c r="BA35" s="359">
        <v>0.53270773999999999</v>
      </c>
      <c r="BB35" s="359">
        <v>0.22441701</v>
      </c>
      <c r="BC35" s="359">
        <v>0.35681406999999998</v>
      </c>
      <c r="BD35" s="359">
        <v>2.19331414</v>
      </c>
      <c r="BE35" s="359">
        <v>0.36683093999999999</v>
      </c>
      <c r="BF35" s="359">
        <v>0.36593596</v>
      </c>
      <c r="BG35" s="359">
        <v>1.14622443</v>
      </c>
      <c r="BH35" s="359">
        <v>1.2678808800000001</v>
      </c>
      <c r="BI35" s="359">
        <v>3.1468722100000002</v>
      </c>
      <c r="BJ35" s="359">
        <v>3.0365039</v>
      </c>
      <c r="BK35" s="359">
        <v>1.24785525</v>
      </c>
      <c r="BL35" s="359">
        <v>1.2919527099999999</v>
      </c>
      <c r="BM35" s="359">
        <v>1.3737327399999999</v>
      </c>
      <c r="BN35" s="370">
        <v>6.9500446</v>
      </c>
      <c r="BO35" s="385"/>
    </row>
    <row r="36" spans="1:67" ht="13.5">
      <c r="A36" s="400" t="s">
        <v>119</v>
      </c>
      <c r="B36" s="359">
        <f t="shared" ref="B36:BN36" si="11">SUM(B37,B41,B45)</f>
        <v>74.151228980000013</v>
      </c>
      <c r="C36" s="359">
        <f t="shared" si="11"/>
        <v>77.74285986000001</v>
      </c>
      <c r="D36" s="359">
        <f t="shared" si="11"/>
        <v>80.722760339999994</v>
      </c>
      <c r="E36" s="359">
        <f t="shared" si="11"/>
        <v>74.261886289999993</v>
      </c>
      <c r="F36" s="359">
        <f t="shared" si="11"/>
        <v>306.87873546999998</v>
      </c>
      <c r="G36" s="359">
        <f t="shared" si="11"/>
        <v>87.373153809999991</v>
      </c>
      <c r="H36" s="359">
        <f t="shared" si="11"/>
        <v>95.585056669999986</v>
      </c>
      <c r="I36" s="359">
        <f t="shared" si="11"/>
        <v>91.132591789999978</v>
      </c>
      <c r="J36" s="359">
        <f t="shared" si="11"/>
        <v>87.906510699999998</v>
      </c>
      <c r="K36" s="359">
        <f t="shared" si="11"/>
        <v>361.99731297</v>
      </c>
      <c r="L36" s="359">
        <f t="shared" si="11"/>
        <v>84.707141629999995</v>
      </c>
      <c r="M36" s="359">
        <f t="shared" si="11"/>
        <v>85.213546229999992</v>
      </c>
      <c r="N36" s="359">
        <f t="shared" si="11"/>
        <v>94.854151929999986</v>
      </c>
      <c r="O36" s="359">
        <f t="shared" si="11"/>
        <v>79.851099740000009</v>
      </c>
      <c r="P36" s="359">
        <f t="shared" si="11"/>
        <v>344.62593953000004</v>
      </c>
      <c r="Q36" s="359">
        <f t="shared" si="11"/>
        <v>82.345139749999987</v>
      </c>
      <c r="R36" s="359">
        <f t="shared" si="11"/>
        <v>93.649415870000013</v>
      </c>
      <c r="S36" s="359">
        <f t="shared" si="11"/>
        <v>89.726452140000006</v>
      </c>
      <c r="T36" s="359">
        <f t="shared" si="11"/>
        <v>82.586520160000006</v>
      </c>
      <c r="U36" s="359">
        <f t="shared" si="11"/>
        <v>348.30752791999998</v>
      </c>
      <c r="V36" s="359">
        <f t="shared" si="11"/>
        <v>73.481886990000007</v>
      </c>
      <c r="W36" s="359">
        <f t="shared" si="11"/>
        <v>78.087018430000001</v>
      </c>
      <c r="X36" s="359">
        <f t="shared" si="11"/>
        <v>80.612925710000013</v>
      </c>
      <c r="Y36" s="359">
        <f t="shared" si="11"/>
        <v>77.068428390000008</v>
      </c>
      <c r="Z36" s="359">
        <f t="shared" si="11"/>
        <v>309.25025951999999</v>
      </c>
      <c r="AA36" s="359">
        <f t="shared" si="11"/>
        <v>61.421881500000005</v>
      </c>
      <c r="AB36" s="359">
        <f t="shared" si="11"/>
        <v>70.465058900000002</v>
      </c>
      <c r="AC36" s="359">
        <f t="shared" si="11"/>
        <v>73.545943940000001</v>
      </c>
      <c r="AD36" s="359">
        <f t="shared" si="11"/>
        <v>71.038013199999995</v>
      </c>
      <c r="AE36" s="359">
        <f t="shared" si="11"/>
        <v>276.47089754000001</v>
      </c>
      <c r="AF36" s="359">
        <f t="shared" si="11"/>
        <v>72.969480469999993</v>
      </c>
      <c r="AG36" s="359">
        <f t="shared" si="11"/>
        <v>75.691609119999995</v>
      </c>
      <c r="AH36" s="359">
        <f t="shared" si="11"/>
        <v>69.707318609999987</v>
      </c>
      <c r="AI36" s="359">
        <f t="shared" si="11"/>
        <v>69.631854469999993</v>
      </c>
      <c r="AJ36" s="359">
        <f t="shared" si="11"/>
        <v>288.00026266999998</v>
      </c>
      <c r="AK36" s="359">
        <f t="shared" si="11"/>
        <v>62.905531469999993</v>
      </c>
      <c r="AL36" s="359">
        <f t="shared" si="11"/>
        <v>72.345492149999998</v>
      </c>
      <c r="AM36" s="359">
        <f t="shared" si="11"/>
        <v>63.554046660000004</v>
      </c>
      <c r="AN36" s="359">
        <f t="shared" si="11"/>
        <v>51.07314624</v>
      </c>
      <c r="AO36" s="359">
        <f t="shared" si="11"/>
        <v>249.87821652</v>
      </c>
      <c r="AP36" s="359">
        <f t="shared" si="11"/>
        <v>68.935299660000013</v>
      </c>
      <c r="AQ36" s="359">
        <f t="shared" si="11"/>
        <v>70.254716610000003</v>
      </c>
      <c r="AR36" s="359">
        <f t="shared" si="11"/>
        <v>77.485397829999997</v>
      </c>
      <c r="AS36" s="359">
        <f t="shared" si="11"/>
        <v>71.814123060000014</v>
      </c>
      <c r="AT36" s="359">
        <f t="shared" si="11"/>
        <v>288.48953716</v>
      </c>
      <c r="AU36" s="359">
        <f t="shared" si="11"/>
        <v>58.928630599999998</v>
      </c>
      <c r="AV36" s="359">
        <f t="shared" si="11"/>
        <v>28.590695370000002</v>
      </c>
      <c r="AW36" s="359">
        <f t="shared" si="11"/>
        <v>40.619520220000005</v>
      </c>
      <c r="AX36" s="359">
        <f t="shared" si="11"/>
        <v>38.484292419999996</v>
      </c>
      <c r="AY36" s="359">
        <f t="shared" si="11"/>
        <v>166.62313861000001</v>
      </c>
      <c r="AZ36" s="359">
        <f t="shared" si="11"/>
        <v>38.382928369999995</v>
      </c>
      <c r="BA36" s="359">
        <f t="shared" si="11"/>
        <v>45.281320409999999</v>
      </c>
      <c r="BB36" s="359">
        <f t="shared" si="11"/>
        <v>59.021454899999995</v>
      </c>
      <c r="BC36" s="359">
        <f t="shared" si="11"/>
        <v>55.150294770000002</v>
      </c>
      <c r="BD36" s="359">
        <f t="shared" si="11"/>
        <v>197.83599845000003</v>
      </c>
      <c r="BE36" s="359">
        <f t="shared" si="11"/>
        <v>50.051638430000004</v>
      </c>
      <c r="BF36" s="359">
        <f t="shared" si="11"/>
        <v>69.699387210000012</v>
      </c>
      <c r="BG36" s="359">
        <f t="shared" si="11"/>
        <v>80.661856509999993</v>
      </c>
      <c r="BH36" s="359">
        <f t="shared" si="11"/>
        <v>72.605892430000011</v>
      </c>
      <c r="BI36" s="359">
        <f t="shared" si="11"/>
        <v>273.01877458000001</v>
      </c>
      <c r="BJ36" s="359">
        <f t="shared" si="11"/>
        <v>65.93199113</v>
      </c>
      <c r="BK36" s="359">
        <f t="shared" si="11"/>
        <v>68.444690530000003</v>
      </c>
      <c r="BL36" s="359">
        <f t="shared" si="11"/>
        <v>76.534134649999999</v>
      </c>
      <c r="BM36" s="359">
        <f t="shared" si="11"/>
        <v>69.876027969999996</v>
      </c>
      <c r="BN36" s="370">
        <f t="shared" si="11"/>
        <v>280.78684427999997</v>
      </c>
      <c r="BO36" s="385"/>
    </row>
    <row r="37" spans="1:67" ht="13.5">
      <c r="A37" s="398" t="s">
        <v>113</v>
      </c>
      <c r="B37" s="359">
        <f t="shared" ref="B37:BN37" si="12">SUM(B38:B40)</f>
        <v>35.617725039999996</v>
      </c>
      <c r="C37" s="359">
        <f t="shared" si="12"/>
        <v>34.427280230000001</v>
      </c>
      <c r="D37" s="359">
        <f t="shared" si="12"/>
        <v>35.160362769999999</v>
      </c>
      <c r="E37" s="359">
        <f t="shared" si="12"/>
        <v>34.739449639999997</v>
      </c>
      <c r="F37" s="359">
        <f t="shared" si="12"/>
        <v>139.94481768</v>
      </c>
      <c r="G37" s="359">
        <f t="shared" si="12"/>
        <v>37.319375519999994</v>
      </c>
      <c r="H37" s="359">
        <f t="shared" si="12"/>
        <v>35.762215840000003</v>
      </c>
      <c r="I37" s="359">
        <f t="shared" si="12"/>
        <v>33.759418239999995</v>
      </c>
      <c r="J37" s="359">
        <f t="shared" si="12"/>
        <v>37.119578250000004</v>
      </c>
      <c r="K37" s="359">
        <f t="shared" si="12"/>
        <v>143.96058785</v>
      </c>
      <c r="L37" s="359">
        <f t="shared" si="12"/>
        <v>36.747060770000004</v>
      </c>
      <c r="M37" s="359">
        <f t="shared" si="12"/>
        <v>31.934868479999999</v>
      </c>
      <c r="N37" s="359">
        <f t="shared" si="12"/>
        <v>31.935249949999999</v>
      </c>
      <c r="O37" s="359">
        <f t="shared" si="12"/>
        <v>34.503344429999999</v>
      </c>
      <c r="P37" s="359">
        <f t="shared" si="12"/>
        <v>135.12052363000001</v>
      </c>
      <c r="Q37" s="359">
        <f t="shared" si="12"/>
        <v>34.39988408</v>
      </c>
      <c r="R37" s="359">
        <f t="shared" si="12"/>
        <v>32.955492620000001</v>
      </c>
      <c r="S37" s="359">
        <f t="shared" si="12"/>
        <v>31.69028058</v>
      </c>
      <c r="T37" s="359">
        <f t="shared" si="12"/>
        <v>35.639439770000003</v>
      </c>
      <c r="U37" s="359">
        <f t="shared" si="12"/>
        <v>134.68509705</v>
      </c>
      <c r="V37" s="359">
        <f t="shared" si="12"/>
        <v>29.37071881</v>
      </c>
      <c r="W37" s="359">
        <f t="shared" si="12"/>
        <v>27.109835820000001</v>
      </c>
      <c r="X37" s="359">
        <f t="shared" si="12"/>
        <v>25.09863326</v>
      </c>
      <c r="Y37" s="359">
        <f t="shared" si="12"/>
        <v>29.204759299999999</v>
      </c>
      <c r="Z37" s="359">
        <f t="shared" si="12"/>
        <v>110.78394719000001</v>
      </c>
      <c r="AA37" s="359">
        <f t="shared" si="12"/>
        <v>26.199606450000001</v>
      </c>
      <c r="AB37" s="359">
        <f t="shared" si="12"/>
        <v>25.016899299999999</v>
      </c>
      <c r="AC37" s="359">
        <f t="shared" si="12"/>
        <v>25.243635820000002</v>
      </c>
      <c r="AD37" s="359">
        <f t="shared" si="12"/>
        <v>29.058376159999998</v>
      </c>
      <c r="AE37" s="359">
        <f t="shared" si="12"/>
        <v>105.51851772999999</v>
      </c>
      <c r="AF37" s="359">
        <f t="shared" si="12"/>
        <v>29.169471890000001</v>
      </c>
      <c r="AG37" s="359">
        <f t="shared" si="12"/>
        <v>26.320292579999997</v>
      </c>
      <c r="AH37" s="359">
        <f t="shared" si="12"/>
        <v>25.147282579999999</v>
      </c>
      <c r="AI37" s="359">
        <f t="shared" si="12"/>
        <v>27.92943094</v>
      </c>
      <c r="AJ37" s="359">
        <f t="shared" si="12"/>
        <v>108.56647799</v>
      </c>
      <c r="AK37" s="359">
        <f t="shared" si="12"/>
        <v>23.747433739999998</v>
      </c>
      <c r="AL37" s="359">
        <f t="shared" si="12"/>
        <v>23.59072239</v>
      </c>
      <c r="AM37" s="359">
        <f t="shared" si="12"/>
        <v>23.467679929999999</v>
      </c>
      <c r="AN37" s="359">
        <f t="shared" si="12"/>
        <v>27.393319699999999</v>
      </c>
      <c r="AO37" s="359">
        <f t="shared" si="12"/>
        <v>98.199155759999996</v>
      </c>
      <c r="AP37" s="359">
        <f t="shared" si="12"/>
        <v>31.908878600000001</v>
      </c>
      <c r="AQ37" s="359">
        <f t="shared" si="12"/>
        <v>29.765626910000002</v>
      </c>
      <c r="AR37" s="359">
        <f t="shared" si="12"/>
        <v>29.4930755</v>
      </c>
      <c r="AS37" s="359">
        <f t="shared" si="12"/>
        <v>30.457725449999998</v>
      </c>
      <c r="AT37" s="359">
        <f t="shared" si="12"/>
        <v>121.62530645999999</v>
      </c>
      <c r="AU37" s="359">
        <f t="shared" si="12"/>
        <v>30.749451800000003</v>
      </c>
      <c r="AV37" s="359">
        <f t="shared" si="12"/>
        <v>22.507420080000003</v>
      </c>
      <c r="AW37" s="359">
        <f t="shared" si="12"/>
        <v>21.984170560000003</v>
      </c>
      <c r="AX37" s="359">
        <f t="shared" si="12"/>
        <v>24.686154250000001</v>
      </c>
      <c r="AY37" s="359">
        <f t="shared" si="12"/>
        <v>99.927196690000002</v>
      </c>
      <c r="AZ37" s="359">
        <f t="shared" si="12"/>
        <v>23.553435749999998</v>
      </c>
      <c r="BA37" s="359">
        <f t="shared" si="12"/>
        <v>22.42787324</v>
      </c>
      <c r="BB37" s="359">
        <f t="shared" si="12"/>
        <v>24.175260279999996</v>
      </c>
      <c r="BC37" s="359">
        <f t="shared" si="12"/>
        <v>27.561487540000002</v>
      </c>
      <c r="BD37" s="359">
        <f t="shared" si="12"/>
        <v>97.718056810000007</v>
      </c>
      <c r="BE37" s="359">
        <f t="shared" si="12"/>
        <v>23.941287200000005</v>
      </c>
      <c r="BF37" s="359">
        <f t="shared" si="12"/>
        <v>26.25274568</v>
      </c>
      <c r="BG37" s="359">
        <f t="shared" si="12"/>
        <v>24.021985300000001</v>
      </c>
      <c r="BH37" s="359">
        <f t="shared" si="12"/>
        <v>31.39419204</v>
      </c>
      <c r="BI37" s="359">
        <f t="shared" si="12"/>
        <v>105.61021022</v>
      </c>
      <c r="BJ37" s="359">
        <f t="shared" si="12"/>
        <v>29.517832390000002</v>
      </c>
      <c r="BK37" s="359">
        <f t="shared" si="12"/>
        <v>26.786343909999999</v>
      </c>
      <c r="BL37" s="359">
        <f t="shared" si="12"/>
        <v>24.15468512</v>
      </c>
      <c r="BM37" s="359">
        <f t="shared" si="12"/>
        <v>29.495219179999999</v>
      </c>
      <c r="BN37" s="370">
        <f t="shared" si="12"/>
        <v>109.9540806</v>
      </c>
      <c r="BO37" s="385"/>
    </row>
    <row r="38" spans="1:67" ht="13.5">
      <c r="A38" s="402" t="s">
        <v>114</v>
      </c>
      <c r="B38" s="359">
        <v>0.16352865999999999</v>
      </c>
      <c r="C38" s="359">
        <v>0.19877773000000001</v>
      </c>
      <c r="D38" s="359">
        <v>0.46387073000000001</v>
      </c>
      <c r="E38" s="359">
        <v>9.0550580000000006E-2</v>
      </c>
      <c r="F38" s="359">
        <v>0.91672770000000003</v>
      </c>
      <c r="G38" s="359">
        <v>4.889367E-2</v>
      </c>
      <c r="H38" s="359">
        <v>0.22407179999999999</v>
      </c>
      <c r="I38" s="359">
        <v>6.8284529999999996E-2</v>
      </c>
      <c r="J38" s="359">
        <v>6.9960270000000005E-2</v>
      </c>
      <c r="K38" s="359">
        <v>0.41121026999999999</v>
      </c>
      <c r="L38" s="359">
        <v>5.2030600000000003E-2</v>
      </c>
      <c r="M38" s="359">
        <v>0.15001031000000001</v>
      </c>
      <c r="N38" s="359">
        <v>0.43457517000000001</v>
      </c>
      <c r="O38" s="359">
        <v>0.43493833999999998</v>
      </c>
      <c r="P38" s="359">
        <v>1.07155442</v>
      </c>
      <c r="Q38" s="359">
        <v>0.17016044</v>
      </c>
      <c r="R38" s="359">
        <v>0.72196181999999998</v>
      </c>
      <c r="S38" s="359">
        <v>0.52409779000000001</v>
      </c>
      <c r="T38" s="359">
        <v>0.49276644000000003</v>
      </c>
      <c r="U38" s="359">
        <v>1.90898649</v>
      </c>
      <c r="V38" s="359">
        <v>0.32760806999999997</v>
      </c>
      <c r="W38" s="359">
        <v>0.22858783999999999</v>
      </c>
      <c r="X38" s="359">
        <v>0.35173712000000001</v>
      </c>
      <c r="Y38" s="359">
        <v>0.38103625000000002</v>
      </c>
      <c r="Z38" s="359">
        <v>1.2889692800000001</v>
      </c>
      <c r="AA38" s="359">
        <v>8.884562E-2</v>
      </c>
      <c r="AB38" s="359">
        <v>0.19330015</v>
      </c>
      <c r="AC38" s="359">
        <v>0.13341032999999999</v>
      </c>
      <c r="AD38" s="359">
        <v>5.32655E-2</v>
      </c>
      <c r="AE38" s="359">
        <v>0.4688216</v>
      </c>
      <c r="AF38" s="359">
        <v>6.1358320000000001E-2</v>
      </c>
      <c r="AG38" s="359">
        <v>9.783799E-2</v>
      </c>
      <c r="AH38" s="359">
        <v>0.49815017</v>
      </c>
      <c r="AI38" s="359">
        <v>0.23880567999999999</v>
      </c>
      <c r="AJ38" s="359">
        <v>0.89615215999999998</v>
      </c>
      <c r="AK38" s="359">
        <v>0.40627141</v>
      </c>
      <c r="AL38" s="359">
        <v>0.15398579000000001</v>
      </c>
      <c r="AM38" s="359">
        <v>0.56291785000000005</v>
      </c>
      <c r="AN38" s="359">
        <v>0.11740767000000001</v>
      </c>
      <c r="AO38" s="359">
        <v>1.2405827199999999</v>
      </c>
      <c r="AP38" s="359">
        <v>0.13997327000000001</v>
      </c>
      <c r="AQ38" s="359">
        <v>0.35347050000000002</v>
      </c>
      <c r="AR38" s="359">
        <v>0.84343210000000002</v>
      </c>
      <c r="AS38" s="359">
        <v>0.1085057</v>
      </c>
      <c r="AT38" s="359">
        <v>1.4453815699999999</v>
      </c>
      <c r="AU38" s="359">
        <v>8.8074330000000006E-2</v>
      </c>
      <c r="AV38" s="359">
        <v>0</v>
      </c>
      <c r="AW38" s="359">
        <v>5.0869000000000001E-3</v>
      </c>
      <c r="AX38" s="359">
        <v>0.31272787000000002</v>
      </c>
      <c r="AY38" s="359">
        <v>0.4058891</v>
      </c>
      <c r="AZ38" s="359">
        <v>5.3574459999999997E-2</v>
      </c>
      <c r="BA38" s="359">
        <v>0.44275381000000003</v>
      </c>
      <c r="BB38" s="359">
        <v>0.18057118999999999</v>
      </c>
      <c r="BC38" s="359">
        <v>3.0417659999999999E-2</v>
      </c>
      <c r="BD38" s="359">
        <v>0.70731712000000002</v>
      </c>
      <c r="BE38" s="359">
        <v>0.19752064999999999</v>
      </c>
      <c r="BF38" s="359">
        <v>6.8343870000000001E-2</v>
      </c>
      <c r="BG38" s="359">
        <v>0.10278163999999999</v>
      </c>
      <c r="BH38" s="359">
        <v>9.6831100000000003E-2</v>
      </c>
      <c r="BI38" s="359">
        <v>0.46547726</v>
      </c>
      <c r="BJ38" s="359">
        <v>0.13968479</v>
      </c>
      <c r="BK38" s="359">
        <v>2.6568919999999999E-2</v>
      </c>
      <c r="BL38" s="359">
        <v>7.9432089999999997E-2</v>
      </c>
      <c r="BM38" s="359">
        <v>3.4354000000000003E-2</v>
      </c>
      <c r="BN38" s="370">
        <v>0.28003980000000001</v>
      </c>
      <c r="BO38" s="385"/>
    </row>
    <row r="39" spans="1:67" ht="13.5">
      <c r="A39" s="402" t="s">
        <v>115</v>
      </c>
      <c r="B39" s="359">
        <v>28.951734349999999</v>
      </c>
      <c r="C39" s="359">
        <v>28.44729053</v>
      </c>
      <c r="D39" s="359">
        <v>29.036179520000001</v>
      </c>
      <c r="E39" s="359">
        <v>29.80016505</v>
      </c>
      <c r="F39" s="359">
        <v>116.23536944999999</v>
      </c>
      <c r="G39" s="359">
        <v>31.274691199999999</v>
      </c>
      <c r="H39" s="359">
        <v>29.143721800000002</v>
      </c>
      <c r="I39" s="359">
        <v>29.788861399999998</v>
      </c>
      <c r="J39" s="359">
        <v>32.488873249999997</v>
      </c>
      <c r="K39" s="359">
        <v>122.69614765</v>
      </c>
      <c r="L39" s="359">
        <v>32.110194610000001</v>
      </c>
      <c r="M39" s="359">
        <v>27.95304586</v>
      </c>
      <c r="N39" s="359">
        <v>26.109473609999998</v>
      </c>
      <c r="O39" s="359">
        <v>28.674542280000001</v>
      </c>
      <c r="P39" s="359">
        <v>114.84725636</v>
      </c>
      <c r="Q39" s="359">
        <v>29.765561229999999</v>
      </c>
      <c r="R39" s="359">
        <v>28.15951875</v>
      </c>
      <c r="S39" s="359">
        <v>27.493700409999999</v>
      </c>
      <c r="T39" s="359">
        <v>30.5097652</v>
      </c>
      <c r="U39" s="359">
        <v>115.92854559</v>
      </c>
      <c r="V39" s="359">
        <v>25.322361260000001</v>
      </c>
      <c r="W39" s="359">
        <v>24.256594020000001</v>
      </c>
      <c r="X39" s="359">
        <v>22.599092590000001</v>
      </c>
      <c r="Y39" s="359">
        <v>25.626757609999999</v>
      </c>
      <c r="Z39" s="359">
        <v>97.804805479999999</v>
      </c>
      <c r="AA39" s="359">
        <v>24.19689838</v>
      </c>
      <c r="AB39" s="359">
        <v>22.351011029999999</v>
      </c>
      <c r="AC39" s="359">
        <v>22.241060940000001</v>
      </c>
      <c r="AD39" s="359">
        <v>25.178791560000001</v>
      </c>
      <c r="AE39" s="359">
        <v>93.967761909999993</v>
      </c>
      <c r="AF39" s="359">
        <v>25.429407149999999</v>
      </c>
      <c r="AG39" s="359">
        <v>21.560400059999999</v>
      </c>
      <c r="AH39" s="359">
        <v>20.45973455</v>
      </c>
      <c r="AI39" s="359">
        <v>24.574052829999999</v>
      </c>
      <c r="AJ39" s="359">
        <v>92.023594590000002</v>
      </c>
      <c r="AK39" s="359">
        <v>19.739152390000001</v>
      </c>
      <c r="AL39" s="359">
        <v>20.77067796</v>
      </c>
      <c r="AM39" s="359">
        <v>20.087160489999999</v>
      </c>
      <c r="AN39" s="359">
        <v>21.408006149999999</v>
      </c>
      <c r="AO39" s="359">
        <v>82.004996989999995</v>
      </c>
      <c r="AP39" s="359">
        <v>19.539658800000002</v>
      </c>
      <c r="AQ39" s="359">
        <v>19.303997630000001</v>
      </c>
      <c r="AR39" s="359">
        <v>18.353357219999999</v>
      </c>
      <c r="AS39" s="359">
        <v>19.66521066</v>
      </c>
      <c r="AT39" s="359">
        <v>76.862224310000002</v>
      </c>
      <c r="AU39" s="359">
        <v>18.638344889999999</v>
      </c>
      <c r="AV39" s="359">
        <v>11.272251170000001</v>
      </c>
      <c r="AW39" s="359">
        <v>14.352671490000001</v>
      </c>
      <c r="AX39" s="359">
        <v>15.964233119999999</v>
      </c>
      <c r="AY39" s="359">
        <v>60.227500669999998</v>
      </c>
      <c r="AZ39" s="359">
        <v>14.609344330000001</v>
      </c>
      <c r="BA39" s="359">
        <v>15.96641846</v>
      </c>
      <c r="BB39" s="359">
        <v>17.407041289999999</v>
      </c>
      <c r="BC39" s="359">
        <v>20.139473209999998</v>
      </c>
      <c r="BD39" s="359">
        <v>68.12227729</v>
      </c>
      <c r="BE39" s="359">
        <v>20.833091670000002</v>
      </c>
      <c r="BF39" s="359">
        <v>22.354950460000001</v>
      </c>
      <c r="BG39" s="359">
        <v>20.352254120000001</v>
      </c>
      <c r="BH39" s="359">
        <v>23.306256959999999</v>
      </c>
      <c r="BI39" s="359">
        <v>86.846553209999996</v>
      </c>
      <c r="BJ39" s="359">
        <v>21.755033300000001</v>
      </c>
      <c r="BK39" s="359">
        <v>22.072298880000002</v>
      </c>
      <c r="BL39" s="359">
        <v>21.043058439999999</v>
      </c>
      <c r="BM39" s="359">
        <v>23.490797730000001</v>
      </c>
      <c r="BN39" s="370">
        <v>88.361188350000006</v>
      </c>
      <c r="BO39" s="385"/>
    </row>
    <row r="40" spans="1:67" ht="13.5">
      <c r="A40" s="402" t="s">
        <v>116</v>
      </c>
      <c r="B40" s="359">
        <v>6.5024620300000002</v>
      </c>
      <c r="C40" s="359">
        <v>5.7812119700000002</v>
      </c>
      <c r="D40" s="359">
        <v>5.6603125199999997</v>
      </c>
      <c r="E40" s="359">
        <v>4.8487340100000003</v>
      </c>
      <c r="F40" s="359">
        <v>22.79272053</v>
      </c>
      <c r="G40" s="359">
        <v>5.99579065</v>
      </c>
      <c r="H40" s="359">
        <v>6.3944222399999999</v>
      </c>
      <c r="I40" s="359">
        <v>3.9022723099999999</v>
      </c>
      <c r="J40" s="359">
        <v>4.5607447299999997</v>
      </c>
      <c r="K40" s="359">
        <v>20.853229930000001</v>
      </c>
      <c r="L40" s="359">
        <v>4.5848355600000001</v>
      </c>
      <c r="M40" s="359">
        <v>3.8318123100000001</v>
      </c>
      <c r="N40" s="359">
        <v>5.3912011700000004</v>
      </c>
      <c r="O40" s="359">
        <v>5.39386381</v>
      </c>
      <c r="P40" s="359">
        <v>19.20171285</v>
      </c>
      <c r="Q40" s="359">
        <v>4.4641624100000001</v>
      </c>
      <c r="R40" s="359">
        <v>4.0740120500000003</v>
      </c>
      <c r="S40" s="359">
        <v>3.6724823799999999</v>
      </c>
      <c r="T40" s="359">
        <v>4.6369081300000001</v>
      </c>
      <c r="U40" s="359">
        <v>16.847564970000001</v>
      </c>
      <c r="V40" s="359">
        <v>3.7207494799999998</v>
      </c>
      <c r="W40" s="359">
        <v>2.6246539599999998</v>
      </c>
      <c r="X40" s="359">
        <v>2.1478035499999999</v>
      </c>
      <c r="Y40" s="359">
        <v>3.19696544</v>
      </c>
      <c r="Z40" s="359">
        <v>11.690172430000001</v>
      </c>
      <c r="AA40" s="359">
        <v>1.9138624500000001</v>
      </c>
      <c r="AB40" s="359">
        <v>2.4725881200000002</v>
      </c>
      <c r="AC40" s="359">
        <v>2.8691645499999998</v>
      </c>
      <c r="AD40" s="359">
        <v>3.8263191000000001</v>
      </c>
      <c r="AE40" s="359">
        <v>11.081934220000001</v>
      </c>
      <c r="AF40" s="359">
        <v>3.6787064200000001</v>
      </c>
      <c r="AG40" s="359">
        <v>4.6620545299999998</v>
      </c>
      <c r="AH40" s="359">
        <v>4.1893978599999997</v>
      </c>
      <c r="AI40" s="359">
        <v>3.1165724300000002</v>
      </c>
      <c r="AJ40" s="359">
        <v>15.646731239999999</v>
      </c>
      <c r="AK40" s="359">
        <v>3.6020099399999999</v>
      </c>
      <c r="AL40" s="359">
        <v>2.6660586400000001</v>
      </c>
      <c r="AM40" s="359">
        <v>2.8176015900000002</v>
      </c>
      <c r="AN40" s="359">
        <v>5.8679058800000004</v>
      </c>
      <c r="AO40" s="359">
        <v>14.953576050000001</v>
      </c>
      <c r="AP40" s="359">
        <v>12.229246529999999</v>
      </c>
      <c r="AQ40" s="359">
        <v>10.10815878</v>
      </c>
      <c r="AR40" s="359">
        <v>10.296286179999999</v>
      </c>
      <c r="AS40" s="359">
        <v>10.68400909</v>
      </c>
      <c r="AT40" s="359">
        <v>43.31770058</v>
      </c>
      <c r="AU40" s="359">
        <v>12.023032580000001</v>
      </c>
      <c r="AV40" s="359">
        <v>11.235168910000001</v>
      </c>
      <c r="AW40" s="359">
        <v>7.62641217</v>
      </c>
      <c r="AX40" s="359">
        <v>8.4091932600000003</v>
      </c>
      <c r="AY40" s="359">
        <v>39.293806920000002</v>
      </c>
      <c r="AZ40" s="359">
        <v>8.8905169599999994</v>
      </c>
      <c r="BA40" s="359">
        <v>6.0187009700000003</v>
      </c>
      <c r="BB40" s="359">
        <v>6.5876478000000001</v>
      </c>
      <c r="BC40" s="359">
        <v>7.3915966700000002</v>
      </c>
      <c r="BD40" s="359">
        <v>28.888462400000002</v>
      </c>
      <c r="BE40" s="359">
        <v>2.9106748800000002</v>
      </c>
      <c r="BF40" s="359">
        <v>3.8294513499999998</v>
      </c>
      <c r="BG40" s="359">
        <v>3.56694954</v>
      </c>
      <c r="BH40" s="359">
        <v>7.9911039800000001</v>
      </c>
      <c r="BI40" s="359">
        <v>18.298179749999999</v>
      </c>
      <c r="BJ40" s="359">
        <v>7.6231143000000001</v>
      </c>
      <c r="BK40" s="359">
        <v>4.6874761100000004</v>
      </c>
      <c r="BL40" s="359">
        <v>3.03219459</v>
      </c>
      <c r="BM40" s="359">
        <v>5.9700674500000002</v>
      </c>
      <c r="BN40" s="370">
        <v>21.312852450000001</v>
      </c>
      <c r="BO40" s="385"/>
    </row>
    <row r="41" spans="1:67" ht="13.5">
      <c r="A41" s="398" t="s">
        <v>117</v>
      </c>
      <c r="B41" s="359">
        <f t="shared" ref="B41:BN41" si="13">SUM(B42:B44)</f>
        <v>38.176964070000004</v>
      </c>
      <c r="C41" s="359">
        <f t="shared" si="13"/>
        <v>43.029717610000006</v>
      </c>
      <c r="D41" s="359">
        <f t="shared" si="13"/>
        <v>45.361480149999998</v>
      </c>
      <c r="E41" s="359">
        <f t="shared" si="13"/>
        <v>39.1534361</v>
      </c>
      <c r="F41" s="359">
        <f t="shared" si="13"/>
        <v>165.72159793</v>
      </c>
      <c r="G41" s="359">
        <f t="shared" si="13"/>
        <v>50.028387840000001</v>
      </c>
      <c r="H41" s="359">
        <f t="shared" si="13"/>
        <v>59.877317399999995</v>
      </c>
      <c r="I41" s="359">
        <f t="shared" si="13"/>
        <v>57.324115719999995</v>
      </c>
      <c r="J41" s="359">
        <f t="shared" si="13"/>
        <v>50.781911649999998</v>
      </c>
      <c r="K41" s="359">
        <f t="shared" si="13"/>
        <v>218.01173261000002</v>
      </c>
      <c r="L41" s="359">
        <f t="shared" si="13"/>
        <v>47.947436119999992</v>
      </c>
      <c r="M41" s="359">
        <f t="shared" si="13"/>
        <v>53.117234619999998</v>
      </c>
      <c r="N41" s="359">
        <f t="shared" si="13"/>
        <v>62.750429079999996</v>
      </c>
      <c r="O41" s="359">
        <f t="shared" si="13"/>
        <v>45.103398869999999</v>
      </c>
      <c r="P41" s="359">
        <f t="shared" si="13"/>
        <v>208.91849869000001</v>
      </c>
      <c r="Q41" s="359">
        <f t="shared" si="13"/>
        <v>47.945255669999995</v>
      </c>
      <c r="R41" s="359">
        <f t="shared" si="13"/>
        <v>60.608654940000008</v>
      </c>
      <c r="S41" s="359">
        <f t="shared" si="13"/>
        <v>58.026702210000003</v>
      </c>
      <c r="T41" s="359">
        <f t="shared" si="13"/>
        <v>46.862588000000002</v>
      </c>
      <c r="U41" s="359">
        <f t="shared" si="13"/>
        <v>213.44320082000002</v>
      </c>
      <c r="V41" s="359">
        <f t="shared" si="13"/>
        <v>43.946179190000002</v>
      </c>
      <c r="W41" s="359">
        <f t="shared" si="13"/>
        <v>50.977182610000007</v>
      </c>
      <c r="X41" s="359">
        <f t="shared" si="13"/>
        <v>55.575208420000003</v>
      </c>
      <c r="Y41" s="359">
        <f t="shared" si="13"/>
        <v>47.564532020000001</v>
      </c>
      <c r="Z41" s="359">
        <f t="shared" si="13"/>
        <v>198.06310223999998</v>
      </c>
      <c r="AA41" s="359">
        <f t="shared" si="13"/>
        <v>35.153084759999999</v>
      </c>
      <c r="AB41" s="359">
        <f t="shared" si="13"/>
        <v>45.255483689999998</v>
      </c>
      <c r="AC41" s="359">
        <f t="shared" si="13"/>
        <v>48.206664850000003</v>
      </c>
      <c r="AD41" s="359">
        <f t="shared" si="13"/>
        <v>41.634802999999998</v>
      </c>
      <c r="AE41" s="359">
        <f t="shared" si="13"/>
        <v>170.2500363</v>
      </c>
      <c r="AF41" s="359">
        <f t="shared" si="13"/>
        <v>43.703460299999996</v>
      </c>
      <c r="AG41" s="359">
        <f t="shared" si="13"/>
        <v>49.436924649999995</v>
      </c>
      <c r="AH41" s="359">
        <f t="shared" si="13"/>
        <v>44.547437869999996</v>
      </c>
      <c r="AI41" s="359">
        <f t="shared" si="13"/>
        <v>41.647841370000002</v>
      </c>
      <c r="AJ41" s="359">
        <f t="shared" si="13"/>
        <v>179.33566418999999</v>
      </c>
      <c r="AK41" s="359">
        <f t="shared" si="13"/>
        <v>39.082856999999997</v>
      </c>
      <c r="AL41" s="359">
        <f t="shared" si="13"/>
        <v>48.735160759999999</v>
      </c>
      <c r="AM41" s="359">
        <f t="shared" si="13"/>
        <v>39.930063750000002</v>
      </c>
      <c r="AN41" s="359">
        <f t="shared" si="13"/>
        <v>23.46230795</v>
      </c>
      <c r="AO41" s="359">
        <f t="shared" si="13"/>
        <v>151.21038945999999</v>
      </c>
      <c r="AP41" s="359">
        <f t="shared" si="13"/>
        <v>36.807566060000006</v>
      </c>
      <c r="AQ41" s="359">
        <f t="shared" si="13"/>
        <v>40.065047070000006</v>
      </c>
      <c r="AR41" s="359">
        <f t="shared" si="13"/>
        <v>47.030045369999996</v>
      </c>
      <c r="AS41" s="359">
        <f t="shared" si="13"/>
        <v>39.886007400000004</v>
      </c>
      <c r="AT41" s="359">
        <f t="shared" si="13"/>
        <v>163.78866589999998</v>
      </c>
      <c r="AU41" s="359">
        <f t="shared" si="13"/>
        <v>27.94950442</v>
      </c>
      <c r="AV41" s="359">
        <f t="shared" si="13"/>
        <v>5.7729886399999994</v>
      </c>
      <c r="AW41" s="359">
        <f t="shared" si="13"/>
        <v>18.083728780000001</v>
      </c>
      <c r="AX41" s="359">
        <f t="shared" si="13"/>
        <v>13.652244249999999</v>
      </c>
      <c r="AY41" s="359">
        <f t="shared" si="13"/>
        <v>65.458466090000002</v>
      </c>
      <c r="AZ41" s="359">
        <f t="shared" si="13"/>
        <v>14.568783710000002</v>
      </c>
      <c r="BA41" s="359">
        <f t="shared" si="13"/>
        <v>22.2026048</v>
      </c>
      <c r="BB41" s="359">
        <f t="shared" si="13"/>
        <v>34.590750159999999</v>
      </c>
      <c r="BC41" s="359">
        <f t="shared" si="13"/>
        <v>27.06450229</v>
      </c>
      <c r="BD41" s="359">
        <f t="shared" si="13"/>
        <v>98.426640960000015</v>
      </c>
      <c r="BE41" s="359">
        <f t="shared" si="13"/>
        <v>25.933125650000001</v>
      </c>
      <c r="BF41" s="359">
        <f t="shared" si="13"/>
        <v>43.173222850000002</v>
      </c>
      <c r="BG41" s="359">
        <f t="shared" si="13"/>
        <v>56.114114749999999</v>
      </c>
      <c r="BH41" s="359">
        <f t="shared" si="13"/>
        <v>40.639730839999999</v>
      </c>
      <c r="BI41" s="359">
        <f t="shared" si="13"/>
        <v>165.86019408999999</v>
      </c>
      <c r="BJ41" s="359">
        <f t="shared" si="13"/>
        <v>36.115323619999998</v>
      </c>
      <c r="BK41" s="359">
        <f t="shared" si="13"/>
        <v>40.598990069999999</v>
      </c>
      <c r="BL41" s="359">
        <f t="shared" si="13"/>
        <v>51.997330680000005</v>
      </c>
      <c r="BM41" s="359">
        <f t="shared" si="13"/>
        <v>39.354087729999996</v>
      </c>
      <c r="BN41" s="370">
        <f t="shared" si="13"/>
        <v>168.06573210000002</v>
      </c>
      <c r="BO41" s="385"/>
    </row>
    <row r="42" spans="1:67" ht="13.5">
      <c r="A42" s="402" t="s">
        <v>114</v>
      </c>
      <c r="B42" s="359">
        <v>31.75148394</v>
      </c>
      <c r="C42" s="359">
        <v>34.647637119999999</v>
      </c>
      <c r="D42" s="359">
        <v>40.545842129999997</v>
      </c>
      <c r="E42" s="359">
        <v>31.796248940000002</v>
      </c>
      <c r="F42" s="359">
        <v>138.74121213000001</v>
      </c>
      <c r="G42" s="359">
        <v>41.344939619999998</v>
      </c>
      <c r="H42" s="359">
        <v>51.407668139999998</v>
      </c>
      <c r="I42" s="359">
        <v>52.652455549999999</v>
      </c>
      <c r="J42" s="359">
        <v>45.311532929999998</v>
      </c>
      <c r="K42" s="359">
        <v>190.71659624</v>
      </c>
      <c r="L42" s="359">
        <v>39.360397489999997</v>
      </c>
      <c r="M42" s="359">
        <v>47.016521869999998</v>
      </c>
      <c r="N42" s="359">
        <v>56.69741363</v>
      </c>
      <c r="O42" s="359">
        <v>40.246643300000002</v>
      </c>
      <c r="P42" s="359">
        <v>183.32097629</v>
      </c>
      <c r="Q42" s="359">
        <v>39.718797029999998</v>
      </c>
      <c r="R42" s="359">
        <v>46.938331990000002</v>
      </c>
      <c r="S42" s="359">
        <v>52.620504400000002</v>
      </c>
      <c r="T42" s="359">
        <v>40.286427760000002</v>
      </c>
      <c r="U42" s="359">
        <v>179.56406118000001</v>
      </c>
      <c r="V42" s="359">
        <v>36.316394989999999</v>
      </c>
      <c r="W42" s="359">
        <v>45.403036970000002</v>
      </c>
      <c r="X42" s="359">
        <v>51.565191050000003</v>
      </c>
      <c r="Y42" s="359">
        <v>41.98851629</v>
      </c>
      <c r="Z42" s="359">
        <v>175.2731393</v>
      </c>
      <c r="AA42" s="359">
        <v>30.01149088</v>
      </c>
      <c r="AB42" s="359">
        <v>40.523373139999997</v>
      </c>
      <c r="AC42" s="359">
        <v>44.095387979999998</v>
      </c>
      <c r="AD42" s="359">
        <v>37.231037090000001</v>
      </c>
      <c r="AE42" s="359">
        <v>151.86128909000001</v>
      </c>
      <c r="AF42" s="359">
        <v>35.282388279999999</v>
      </c>
      <c r="AG42" s="359">
        <v>45.34239196</v>
      </c>
      <c r="AH42" s="359">
        <v>40.728073459999997</v>
      </c>
      <c r="AI42" s="359">
        <v>37.570083920000002</v>
      </c>
      <c r="AJ42" s="359">
        <v>158.92293762</v>
      </c>
      <c r="AK42" s="359">
        <v>35.442910679999997</v>
      </c>
      <c r="AL42" s="359">
        <v>44.167749030000003</v>
      </c>
      <c r="AM42" s="359">
        <v>35.155471329999997</v>
      </c>
      <c r="AN42" s="359">
        <v>20.358210159999999</v>
      </c>
      <c r="AO42" s="359">
        <v>135.1243412</v>
      </c>
      <c r="AP42" s="359">
        <v>33.209924950000001</v>
      </c>
      <c r="AQ42" s="359">
        <v>34.011295070000003</v>
      </c>
      <c r="AR42" s="359">
        <v>40.181082070000002</v>
      </c>
      <c r="AS42" s="359">
        <v>34.170474040000002</v>
      </c>
      <c r="AT42" s="359">
        <v>141.57277612999999</v>
      </c>
      <c r="AU42" s="359">
        <v>21.896921240000001</v>
      </c>
      <c r="AV42" s="359">
        <v>2.7287248700000002</v>
      </c>
      <c r="AW42" s="359">
        <v>14.60088135</v>
      </c>
      <c r="AX42" s="359">
        <v>8.8619571700000002</v>
      </c>
      <c r="AY42" s="359">
        <v>48.088484630000004</v>
      </c>
      <c r="AZ42" s="359">
        <v>8.4344529900000005</v>
      </c>
      <c r="BA42" s="359">
        <v>14.85582582</v>
      </c>
      <c r="BB42" s="359">
        <v>28.00553085</v>
      </c>
      <c r="BC42" s="359">
        <v>21.25291722</v>
      </c>
      <c r="BD42" s="359">
        <v>72.548726880000004</v>
      </c>
      <c r="BE42" s="359">
        <v>20.662346079999999</v>
      </c>
      <c r="BF42" s="359">
        <v>33.03264866</v>
      </c>
      <c r="BG42" s="359">
        <v>41.229866000000001</v>
      </c>
      <c r="BH42" s="359">
        <v>26.670511600000001</v>
      </c>
      <c r="BI42" s="359">
        <v>121.59537234</v>
      </c>
      <c r="BJ42" s="359">
        <v>28.546403779999999</v>
      </c>
      <c r="BK42" s="359">
        <v>31.939065660000001</v>
      </c>
      <c r="BL42" s="359">
        <v>44.191115430000004</v>
      </c>
      <c r="BM42" s="359">
        <v>28.50721068</v>
      </c>
      <c r="BN42" s="370">
        <v>133.18379555000001</v>
      </c>
      <c r="BO42" s="385"/>
    </row>
    <row r="43" spans="1:67" ht="13.5">
      <c r="A43" s="402" t="s">
        <v>115</v>
      </c>
      <c r="B43" s="359">
        <v>3.2168622099999999</v>
      </c>
      <c r="C43" s="359">
        <v>3.1604463800000002</v>
      </c>
      <c r="D43" s="359">
        <v>3.2262445400000002</v>
      </c>
      <c r="E43" s="359">
        <v>3.3111317800000002</v>
      </c>
      <c r="F43" s="359">
        <v>12.91468491</v>
      </c>
      <c r="G43" s="359">
        <v>3.4749681200000002</v>
      </c>
      <c r="H43" s="359">
        <v>3.2381938400000001</v>
      </c>
      <c r="I43" s="359">
        <v>3.3098760399999998</v>
      </c>
      <c r="J43" s="359">
        <v>3.6098771599999999</v>
      </c>
      <c r="K43" s="359">
        <v>13.63291516</v>
      </c>
      <c r="L43" s="359">
        <v>3.5678017899999999</v>
      </c>
      <c r="M43" s="359">
        <v>3.1058962299999999</v>
      </c>
      <c r="N43" s="359">
        <v>2.9010547299999998</v>
      </c>
      <c r="O43" s="359">
        <v>3.1860629199999999</v>
      </c>
      <c r="P43" s="359">
        <v>12.760815669999999</v>
      </c>
      <c r="Q43" s="359">
        <v>3.3072870399999998</v>
      </c>
      <c r="R43" s="359">
        <v>3.12883785</v>
      </c>
      <c r="S43" s="359">
        <v>3.05485769</v>
      </c>
      <c r="T43" s="359">
        <v>3.3905532599999999</v>
      </c>
      <c r="U43" s="359">
        <v>12.88153584</v>
      </c>
      <c r="V43" s="359">
        <v>2.8135979500000001</v>
      </c>
      <c r="W43" s="359">
        <v>2.69517958</v>
      </c>
      <c r="X43" s="359">
        <v>2.5110127100000001</v>
      </c>
      <c r="Y43" s="359">
        <v>2.8474200299999999</v>
      </c>
      <c r="Z43" s="359">
        <v>10.867210269999999</v>
      </c>
      <c r="AA43" s="359">
        <v>2.6885466099999999</v>
      </c>
      <c r="AB43" s="359">
        <v>2.4834481199999998</v>
      </c>
      <c r="AC43" s="359">
        <v>2.4700672799999999</v>
      </c>
      <c r="AD43" s="359">
        <v>2.7976458900000001</v>
      </c>
      <c r="AE43" s="359">
        <v>10.4397079</v>
      </c>
      <c r="AF43" s="359">
        <v>2.82549202</v>
      </c>
      <c r="AG43" s="359">
        <v>2.3956025200000002</v>
      </c>
      <c r="AH43" s="359">
        <v>2.27330626</v>
      </c>
      <c r="AI43" s="359">
        <v>2.7304530300000001</v>
      </c>
      <c r="AJ43" s="359">
        <v>10.224853830000001</v>
      </c>
      <c r="AK43" s="359">
        <v>2.1932415600000001</v>
      </c>
      <c r="AL43" s="359">
        <v>2.3078556099999998</v>
      </c>
      <c r="AM43" s="359">
        <v>2.2319091000000002</v>
      </c>
      <c r="AN43" s="359">
        <v>2.3786702000000002</v>
      </c>
      <c r="AO43" s="359">
        <v>9.1116764700000008</v>
      </c>
      <c r="AP43" s="359">
        <v>2.1710754300000001</v>
      </c>
      <c r="AQ43" s="359">
        <v>2.1448909</v>
      </c>
      <c r="AR43" s="359">
        <v>2.0392644500000001</v>
      </c>
      <c r="AS43" s="359">
        <v>2.1850260700000002</v>
      </c>
      <c r="AT43" s="359">
        <v>8.5402568500000005</v>
      </c>
      <c r="AU43" s="359">
        <v>2.0709294599999999</v>
      </c>
      <c r="AV43" s="359">
        <v>1.2524741699999999</v>
      </c>
      <c r="AW43" s="359">
        <v>1.59474366</v>
      </c>
      <c r="AX43" s="359">
        <v>1.7738058800000001</v>
      </c>
      <c r="AY43" s="359">
        <v>6.6919531699999997</v>
      </c>
      <c r="AZ43" s="359">
        <v>1.62326269</v>
      </c>
      <c r="BA43" s="359">
        <v>1.77404863</v>
      </c>
      <c r="BB43" s="359">
        <v>1.9341181700000001</v>
      </c>
      <c r="BC43" s="359">
        <v>2.23772167</v>
      </c>
      <c r="BD43" s="359">
        <v>7.5691511599999997</v>
      </c>
      <c r="BE43" s="359">
        <v>2.3147901900000001</v>
      </c>
      <c r="BF43" s="359">
        <v>2.4838856100000002</v>
      </c>
      <c r="BG43" s="359">
        <v>2.2613636600000002</v>
      </c>
      <c r="BH43" s="359">
        <v>2.58958639</v>
      </c>
      <c r="BI43" s="359">
        <v>9.6496258499999996</v>
      </c>
      <c r="BJ43" s="359">
        <v>2.4172281400000002</v>
      </c>
      <c r="BK43" s="359">
        <v>2.4524799700000002</v>
      </c>
      <c r="BL43" s="359">
        <v>2.3381199700000002</v>
      </c>
      <c r="BM43" s="359">
        <v>2.6100911500000001</v>
      </c>
      <c r="BN43" s="370">
        <v>9.8179192299999993</v>
      </c>
      <c r="BO43" s="385"/>
    </row>
    <row r="44" spans="1:67" ht="13.5">
      <c r="A44" s="402" t="s">
        <v>116</v>
      </c>
      <c r="B44" s="359">
        <v>3.20861792</v>
      </c>
      <c r="C44" s="359">
        <v>5.2216341100000001</v>
      </c>
      <c r="D44" s="359">
        <v>1.58939348</v>
      </c>
      <c r="E44" s="359">
        <v>4.0460553800000003</v>
      </c>
      <c r="F44" s="359">
        <v>14.06570089</v>
      </c>
      <c r="G44" s="359">
        <v>5.2084801000000001</v>
      </c>
      <c r="H44" s="359">
        <v>5.2314554199999996</v>
      </c>
      <c r="I44" s="359">
        <v>1.36178413</v>
      </c>
      <c r="J44" s="359">
        <v>1.8605015600000001</v>
      </c>
      <c r="K44" s="359">
        <v>13.66222121</v>
      </c>
      <c r="L44" s="359">
        <v>5.0192368399999996</v>
      </c>
      <c r="M44" s="359">
        <v>2.9948165200000001</v>
      </c>
      <c r="N44" s="359">
        <v>3.1519607199999999</v>
      </c>
      <c r="O44" s="359">
        <v>1.6706926499999999</v>
      </c>
      <c r="P44" s="359">
        <v>12.83670673</v>
      </c>
      <c r="Q44" s="359">
        <v>4.9191716000000003</v>
      </c>
      <c r="R44" s="359">
        <v>10.541485099999999</v>
      </c>
      <c r="S44" s="359">
        <v>2.3513401200000001</v>
      </c>
      <c r="T44" s="359">
        <v>3.1856069800000002</v>
      </c>
      <c r="U44" s="359">
        <v>20.9976038</v>
      </c>
      <c r="V44" s="359">
        <v>4.8161862500000003</v>
      </c>
      <c r="W44" s="359">
        <v>2.8789660600000002</v>
      </c>
      <c r="X44" s="359">
        <v>1.49900466</v>
      </c>
      <c r="Y44" s="359">
        <v>2.7285957000000001</v>
      </c>
      <c r="Z44" s="359">
        <v>11.922752669999999</v>
      </c>
      <c r="AA44" s="359">
        <v>2.4530472699999999</v>
      </c>
      <c r="AB44" s="359">
        <v>2.24866243</v>
      </c>
      <c r="AC44" s="359">
        <v>1.6412095900000001</v>
      </c>
      <c r="AD44" s="359">
        <v>1.6061200200000001</v>
      </c>
      <c r="AE44" s="359">
        <v>7.9490393099999999</v>
      </c>
      <c r="AF44" s="359">
        <v>5.59558</v>
      </c>
      <c r="AG44" s="359">
        <v>1.6989301699999999</v>
      </c>
      <c r="AH44" s="359">
        <v>1.5460581499999999</v>
      </c>
      <c r="AI44" s="359">
        <v>1.3473044199999999</v>
      </c>
      <c r="AJ44" s="359">
        <v>10.18787274</v>
      </c>
      <c r="AK44" s="359">
        <v>1.44670476</v>
      </c>
      <c r="AL44" s="359">
        <v>2.2595561200000001</v>
      </c>
      <c r="AM44" s="359">
        <v>2.5426833200000001</v>
      </c>
      <c r="AN44" s="359">
        <v>0.72542759000000001</v>
      </c>
      <c r="AO44" s="359">
        <v>6.9743717900000002</v>
      </c>
      <c r="AP44" s="359">
        <v>1.4265656799999999</v>
      </c>
      <c r="AQ44" s="359">
        <v>3.9088611000000002</v>
      </c>
      <c r="AR44" s="359">
        <v>4.8096988500000002</v>
      </c>
      <c r="AS44" s="359">
        <v>3.5305072900000001</v>
      </c>
      <c r="AT44" s="359">
        <v>13.67563292</v>
      </c>
      <c r="AU44" s="359">
        <v>3.9816537200000002</v>
      </c>
      <c r="AV44" s="359">
        <v>1.7917896</v>
      </c>
      <c r="AW44" s="359">
        <v>1.8881037700000001</v>
      </c>
      <c r="AX44" s="359">
        <v>3.0164811999999999</v>
      </c>
      <c r="AY44" s="359">
        <v>10.67802829</v>
      </c>
      <c r="AZ44" s="359">
        <v>4.5110680299999997</v>
      </c>
      <c r="BA44" s="359">
        <v>5.5727303499999996</v>
      </c>
      <c r="BB44" s="359">
        <v>4.6511011399999997</v>
      </c>
      <c r="BC44" s="359">
        <v>3.5738634</v>
      </c>
      <c r="BD44" s="359">
        <v>18.308762919999999</v>
      </c>
      <c r="BE44" s="359">
        <v>2.9559893800000001</v>
      </c>
      <c r="BF44" s="359">
        <v>7.65668858</v>
      </c>
      <c r="BG44" s="359">
        <v>12.62288509</v>
      </c>
      <c r="BH44" s="359">
        <v>11.37963285</v>
      </c>
      <c r="BI44" s="359">
        <v>34.615195900000003</v>
      </c>
      <c r="BJ44" s="359">
        <v>5.1516916999999998</v>
      </c>
      <c r="BK44" s="359">
        <v>6.2074444399999997</v>
      </c>
      <c r="BL44" s="359">
        <v>5.46809528</v>
      </c>
      <c r="BM44" s="359">
        <v>8.2367858999999992</v>
      </c>
      <c r="BN44" s="370">
        <v>25.064017320000001</v>
      </c>
      <c r="BO44" s="385"/>
    </row>
    <row r="45" spans="1:67" ht="13.5">
      <c r="A45" s="398" t="s">
        <v>118</v>
      </c>
      <c r="B45" s="359">
        <v>0.35653986999999998</v>
      </c>
      <c r="C45" s="359">
        <v>0.28586201999999999</v>
      </c>
      <c r="D45" s="359">
        <v>0.20091742000000001</v>
      </c>
      <c r="E45" s="359">
        <v>0.36900054999999998</v>
      </c>
      <c r="F45" s="359">
        <v>1.21231986</v>
      </c>
      <c r="G45" s="359">
        <v>2.5390449999999998E-2</v>
      </c>
      <c r="H45" s="359">
        <v>-5.4476570000000002E-2</v>
      </c>
      <c r="I45" s="359">
        <v>4.9057829999999997E-2</v>
      </c>
      <c r="J45" s="359">
        <v>5.0207999999999997E-3</v>
      </c>
      <c r="K45" s="359">
        <v>2.4992509999999999E-2</v>
      </c>
      <c r="L45" s="359">
        <v>1.264474E-2</v>
      </c>
      <c r="M45" s="359">
        <v>0.16144312999999999</v>
      </c>
      <c r="N45" s="359">
        <v>0.16847290000000001</v>
      </c>
      <c r="O45" s="359">
        <v>0.24435644000000001</v>
      </c>
      <c r="P45" s="359">
        <v>0.58691720999999997</v>
      </c>
      <c r="Q45" s="359">
        <v>0</v>
      </c>
      <c r="R45" s="359">
        <v>8.526831E-2</v>
      </c>
      <c r="S45" s="359">
        <v>9.4693499999999996E-3</v>
      </c>
      <c r="T45" s="359">
        <v>8.4492390000000001E-2</v>
      </c>
      <c r="U45" s="359">
        <v>0.17923005</v>
      </c>
      <c r="V45" s="359">
        <v>0.16498899</v>
      </c>
      <c r="W45" s="359">
        <v>0</v>
      </c>
      <c r="X45" s="359">
        <v>-6.091597E-2</v>
      </c>
      <c r="Y45" s="359">
        <v>0.29913707</v>
      </c>
      <c r="Z45" s="359">
        <v>0.40321009000000002</v>
      </c>
      <c r="AA45" s="359">
        <v>6.9190290000000002E-2</v>
      </c>
      <c r="AB45" s="359">
        <v>0.19267591000000001</v>
      </c>
      <c r="AC45" s="359">
        <v>9.5643270000000002E-2</v>
      </c>
      <c r="AD45" s="359">
        <v>0.34483404000000001</v>
      </c>
      <c r="AE45" s="359">
        <v>0.70234350999999995</v>
      </c>
      <c r="AF45" s="359">
        <v>9.654828E-2</v>
      </c>
      <c r="AG45" s="359">
        <v>-6.5608109999999997E-2</v>
      </c>
      <c r="AH45" s="359">
        <v>1.2598160000000001E-2</v>
      </c>
      <c r="AI45" s="359">
        <v>5.4582159999999998E-2</v>
      </c>
      <c r="AJ45" s="359">
        <v>9.8120490000000005E-2</v>
      </c>
      <c r="AK45" s="359">
        <v>7.5240730000000006E-2</v>
      </c>
      <c r="AL45" s="359">
        <v>1.9609000000000001E-2</v>
      </c>
      <c r="AM45" s="359">
        <v>0.15630298000000001</v>
      </c>
      <c r="AN45" s="359">
        <v>0.21751859000000001</v>
      </c>
      <c r="AO45" s="359">
        <v>0.46867130000000001</v>
      </c>
      <c r="AP45" s="359">
        <v>0.21885499999999999</v>
      </c>
      <c r="AQ45" s="359">
        <v>0.42404262999999998</v>
      </c>
      <c r="AR45" s="359">
        <v>0.96227695999999996</v>
      </c>
      <c r="AS45" s="359">
        <v>1.4703902099999999</v>
      </c>
      <c r="AT45" s="359">
        <v>3.0755648</v>
      </c>
      <c r="AU45" s="359">
        <v>0.22967438000000001</v>
      </c>
      <c r="AV45" s="359">
        <v>0.31028665</v>
      </c>
      <c r="AW45" s="359">
        <v>0.55162087999999998</v>
      </c>
      <c r="AX45" s="359">
        <v>0.14589392000000001</v>
      </c>
      <c r="AY45" s="359">
        <v>1.2374758299999999</v>
      </c>
      <c r="AZ45" s="359">
        <v>0.26070891000000002</v>
      </c>
      <c r="BA45" s="359">
        <v>0.65084237</v>
      </c>
      <c r="BB45" s="359">
        <v>0.25544445999999998</v>
      </c>
      <c r="BC45" s="359">
        <v>0.52430494000000005</v>
      </c>
      <c r="BD45" s="359">
        <v>1.6913006799999999</v>
      </c>
      <c r="BE45" s="359">
        <v>0.17722557999999999</v>
      </c>
      <c r="BF45" s="359">
        <v>0.27341868000000003</v>
      </c>
      <c r="BG45" s="359">
        <v>0.52575645999999998</v>
      </c>
      <c r="BH45" s="359">
        <v>0.57196955000000005</v>
      </c>
      <c r="BI45" s="359">
        <v>1.5483702699999999</v>
      </c>
      <c r="BJ45" s="359">
        <v>0.29883512000000001</v>
      </c>
      <c r="BK45" s="359">
        <v>1.05935655</v>
      </c>
      <c r="BL45" s="359">
        <v>0.38211885000000001</v>
      </c>
      <c r="BM45" s="359">
        <v>1.0267210600000001</v>
      </c>
      <c r="BN45" s="370">
        <v>2.7670315799999998</v>
      </c>
      <c r="BO45" s="385"/>
    </row>
    <row r="46" spans="1:67" ht="13.5">
      <c r="A46" s="403"/>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70"/>
      <c r="BO46" s="385"/>
    </row>
    <row r="47" spans="1:67" ht="13.5">
      <c r="A47" s="400" t="s">
        <v>120</v>
      </c>
      <c r="B47" s="359">
        <v>634.42999999999995</v>
      </c>
      <c r="C47" s="359">
        <v>471.99</v>
      </c>
      <c r="D47" s="359">
        <v>417.88</v>
      </c>
      <c r="E47" s="359">
        <v>574.42999999999995</v>
      </c>
      <c r="F47" s="359">
        <v>2098.73</v>
      </c>
      <c r="G47" s="359">
        <v>780.35</v>
      </c>
      <c r="H47" s="359">
        <v>554.27</v>
      </c>
      <c r="I47" s="359">
        <v>491.25</v>
      </c>
      <c r="J47" s="359">
        <v>652.61</v>
      </c>
      <c r="K47" s="359">
        <v>2478.48</v>
      </c>
      <c r="L47" s="359">
        <v>825.66</v>
      </c>
      <c r="M47" s="359">
        <v>542.44550632999994</v>
      </c>
      <c r="N47" s="359">
        <v>515.20092982999995</v>
      </c>
      <c r="O47" s="359">
        <v>695.34</v>
      </c>
      <c r="P47" s="359">
        <v>2578.6464361600001</v>
      </c>
      <c r="Q47" s="359">
        <v>825.82</v>
      </c>
      <c r="R47" s="359">
        <v>597.89</v>
      </c>
      <c r="S47" s="359">
        <v>573.09</v>
      </c>
      <c r="T47" s="359">
        <v>760.96</v>
      </c>
      <c r="U47" s="359">
        <v>2757.76</v>
      </c>
      <c r="V47" s="359">
        <v>862.12</v>
      </c>
      <c r="W47" s="359">
        <v>563.76</v>
      </c>
      <c r="X47" s="359">
        <v>560.05999999999995</v>
      </c>
      <c r="Y47" s="359">
        <v>708.81</v>
      </c>
      <c r="Z47" s="359">
        <v>2694.75</v>
      </c>
      <c r="AA47" s="359">
        <v>856.14</v>
      </c>
      <c r="AB47" s="359">
        <v>526.01</v>
      </c>
      <c r="AC47" s="359">
        <v>519.85</v>
      </c>
      <c r="AD47" s="359">
        <v>658.44</v>
      </c>
      <c r="AE47" s="359">
        <v>2560.44</v>
      </c>
      <c r="AF47" s="359">
        <v>776.09</v>
      </c>
      <c r="AG47" s="359">
        <v>565.64</v>
      </c>
      <c r="AH47" s="359">
        <v>459.25</v>
      </c>
      <c r="AI47" s="359">
        <v>311.77999999999997</v>
      </c>
      <c r="AJ47" s="359">
        <v>2112.7600000000002</v>
      </c>
      <c r="AK47" s="359">
        <v>468.16</v>
      </c>
      <c r="AL47" s="359">
        <v>398.11</v>
      </c>
      <c r="AM47" s="359">
        <v>416.53</v>
      </c>
      <c r="AN47" s="359">
        <v>589.73</v>
      </c>
      <c r="AO47" s="359">
        <v>1872.53</v>
      </c>
      <c r="AP47" s="359">
        <v>737.28</v>
      </c>
      <c r="AQ47" s="359">
        <v>580.54</v>
      </c>
      <c r="AR47" s="359">
        <v>509.77</v>
      </c>
      <c r="AS47" s="359">
        <v>651.41999999999996</v>
      </c>
      <c r="AT47" s="359">
        <v>2479.0100000000002</v>
      </c>
      <c r="AU47" s="359">
        <v>692.8</v>
      </c>
      <c r="AV47" s="359">
        <v>2.92</v>
      </c>
      <c r="AW47" s="359">
        <v>86.42</v>
      </c>
      <c r="AX47" s="359">
        <v>141.28</v>
      </c>
      <c r="AY47" s="359">
        <v>923.42</v>
      </c>
      <c r="AZ47" s="359">
        <v>131.24</v>
      </c>
      <c r="BA47" s="359">
        <v>338.57</v>
      </c>
      <c r="BB47" s="359">
        <v>507.63</v>
      </c>
      <c r="BC47" s="359">
        <v>889.23</v>
      </c>
      <c r="BD47" s="359">
        <v>1866.67</v>
      </c>
      <c r="BE47" s="359">
        <v>899.89</v>
      </c>
      <c r="BF47" s="359">
        <v>815.19</v>
      </c>
      <c r="BG47" s="359">
        <v>811.34</v>
      </c>
      <c r="BH47" s="359">
        <v>953.79</v>
      </c>
      <c r="BI47" s="359">
        <v>3480.21</v>
      </c>
      <c r="BJ47" s="359">
        <v>1000.95</v>
      </c>
      <c r="BK47" s="359">
        <v>879.83</v>
      </c>
      <c r="BL47" s="359">
        <v>807.87</v>
      </c>
      <c r="BM47" s="359">
        <v>975.19</v>
      </c>
      <c r="BN47" s="370">
        <v>3663.84</v>
      </c>
      <c r="BO47" s="385"/>
    </row>
    <row r="48" spans="1:67" ht="13.5">
      <c r="A48" s="400" t="s">
        <v>121</v>
      </c>
      <c r="B48" s="359">
        <v>143.50729841</v>
      </c>
      <c r="C48" s="359">
        <v>143.62577807</v>
      </c>
      <c r="D48" s="359">
        <v>168.58582705000001</v>
      </c>
      <c r="E48" s="359">
        <v>180.75519883999999</v>
      </c>
      <c r="F48" s="359">
        <v>636.47410236999997</v>
      </c>
      <c r="G48" s="359">
        <v>158.43729381</v>
      </c>
      <c r="H48" s="359">
        <v>160.30996379999999</v>
      </c>
      <c r="I48" s="359">
        <v>168.37066705999999</v>
      </c>
      <c r="J48" s="359">
        <v>166.47441849000001</v>
      </c>
      <c r="K48" s="359">
        <v>653.59234316000004</v>
      </c>
      <c r="L48" s="359">
        <v>149.53306142</v>
      </c>
      <c r="M48" s="359">
        <v>170.61962593000001</v>
      </c>
      <c r="N48" s="359">
        <v>184.56144860000001</v>
      </c>
      <c r="O48" s="359">
        <v>180.92007595999999</v>
      </c>
      <c r="P48" s="359">
        <v>685.63421190999998</v>
      </c>
      <c r="Q48" s="359">
        <v>151.85468137999999</v>
      </c>
      <c r="R48" s="359">
        <v>181.59084121000001</v>
      </c>
      <c r="S48" s="359">
        <v>198.73905302</v>
      </c>
      <c r="T48" s="359">
        <v>173.84981241</v>
      </c>
      <c r="U48" s="359">
        <v>706.03438802000005</v>
      </c>
      <c r="V48" s="359">
        <v>168.75833714000001</v>
      </c>
      <c r="W48" s="359">
        <v>190.92950572000001</v>
      </c>
      <c r="X48" s="359">
        <v>207.71430871000001</v>
      </c>
      <c r="Y48" s="359">
        <v>206.66924728000001</v>
      </c>
      <c r="Z48" s="359">
        <v>774.07139885000004</v>
      </c>
      <c r="AA48" s="359">
        <v>188.23577541</v>
      </c>
      <c r="AB48" s="359">
        <v>178.32871377999999</v>
      </c>
      <c r="AC48" s="359">
        <v>215.26109826999999</v>
      </c>
      <c r="AD48" s="359">
        <v>207.49259939000001</v>
      </c>
      <c r="AE48" s="359">
        <v>789.31818684999996</v>
      </c>
      <c r="AF48" s="359">
        <v>179.34060919000001</v>
      </c>
      <c r="AG48" s="359">
        <v>212.27407396000001</v>
      </c>
      <c r="AH48" s="359">
        <v>207.82738631000001</v>
      </c>
      <c r="AI48" s="359">
        <v>220.24440869</v>
      </c>
      <c r="AJ48" s="359">
        <v>819.68647814999997</v>
      </c>
      <c r="AK48" s="359">
        <v>184.49403727999999</v>
      </c>
      <c r="AL48" s="359">
        <v>193.14952552</v>
      </c>
      <c r="AM48" s="359">
        <v>213.29236103</v>
      </c>
      <c r="AN48" s="359">
        <v>219.29105576000001</v>
      </c>
      <c r="AO48" s="359">
        <v>810.22697959000004</v>
      </c>
      <c r="AP48" s="359">
        <v>190.41417383999999</v>
      </c>
      <c r="AQ48" s="359">
        <v>191.5395992</v>
      </c>
      <c r="AR48" s="359">
        <v>184.59388915</v>
      </c>
      <c r="AS48" s="359">
        <v>163.92222609999999</v>
      </c>
      <c r="AT48" s="359">
        <v>730.46988828999997</v>
      </c>
      <c r="AU48" s="359">
        <v>164.43409702</v>
      </c>
      <c r="AV48" s="359">
        <v>4.2448391499999998</v>
      </c>
      <c r="AW48" s="359">
        <v>18.539389809999999</v>
      </c>
      <c r="AX48" s="359">
        <v>28.58014768</v>
      </c>
      <c r="AY48" s="359">
        <v>215.79847366000001</v>
      </c>
      <c r="AZ48" s="359">
        <v>30.295359650000002</v>
      </c>
      <c r="BA48" s="359">
        <v>35.043256509999999</v>
      </c>
      <c r="BB48" s="359">
        <v>41.199439949999999</v>
      </c>
      <c r="BC48" s="359">
        <v>51.385914800000002</v>
      </c>
      <c r="BD48" s="359">
        <v>157.92397091000001</v>
      </c>
      <c r="BE48" s="359">
        <v>166.31282512000001</v>
      </c>
      <c r="BF48" s="359">
        <v>210.70767459999999</v>
      </c>
      <c r="BG48" s="359">
        <v>243.09290099</v>
      </c>
      <c r="BH48" s="359">
        <v>233.26983225999999</v>
      </c>
      <c r="BI48" s="359">
        <v>853.38323296999999</v>
      </c>
      <c r="BJ48" s="359">
        <v>219.16527454999999</v>
      </c>
      <c r="BK48" s="359">
        <v>239.45158465</v>
      </c>
      <c r="BL48" s="359">
        <v>267.66889760999999</v>
      </c>
      <c r="BM48" s="359">
        <v>253.24650531</v>
      </c>
      <c r="BN48" s="370">
        <v>979.53226212000004</v>
      </c>
      <c r="BO48" s="385"/>
    </row>
    <row r="49" spans="1:68" ht="13.5">
      <c r="A49" s="403"/>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1"/>
      <c r="AZ49" s="361"/>
      <c r="BA49" s="361"/>
      <c r="BB49" s="361"/>
      <c r="BC49" s="361"/>
      <c r="BD49" s="361"/>
      <c r="BE49" s="361"/>
      <c r="BF49" s="361"/>
      <c r="BG49" s="361"/>
      <c r="BH49" s="361"/>
      <c r="BI49" s="361"/>
      <c r="BJ49" s="361"/>
      <c r="BK49" s="361"/>
      <c r="BL49" s="361"/>
      <c r="BM49" s="361"/>
      <c r="BN49" s="372"/>
      <c r="BO49" s="385"/>
    </row>
    <row r="50" spans="1:68" ht="13.5">
      <c r="A50" s="400" t="s">
        <v>122</v>
      </c>
      <c r="B50" s="359">
        <f t="shared" ref="B50:BN50" si="14">SUM(B51:B56)</f>
        <v>248.95855447000002</v>
      </c>
      <c r="C50" s="359">
        <f t="shared" si="14"/>
        <v>238.09256481999998</v>
      </c>
      <c r="D50" s="359">
        <f t="shared" si="14"/>
        <v>225.02925951999998</v>
      </c>
      <c r="E50" s="359">
        <f t="shared" si="14"/>
        <v>222.87354001</v>
      </c>
      <c r="F50" s="359">
        <f t="shared" si="14"/>
        <v>934.95391882000001</v>
      </c>
      <c r="G50" s="359">
        <f t="shared" si="14"/>
        <v>374.04322142000001</v>
      </c>
      <c r="H50" s="359">
        <f t="shared" si="14"/>
        <v>254.99833791999998</v>
      </c>
      <c r="I50" s="359">
        <f t="shared" si="14"/>
        <v>236.39670566000001</v>
      </c>
      <c r="J50" s="359">
        <f t="shared" si="14"/>
        <v>250.33425162</v>
      </c>
      <c r="K50" s="359">
        <f t="shared" si="14"/>
        <v>1115.77251662</v>
      </c>
      <c r="L50" s="359">
        <f t="shared" si="14"/>
        <v>289.68084764999998</v>
      </c>
      <c r="M50" s="359">
        <f t="shared" si="14"/>
        <v>277.16838068000004</v>
      </c>
      <c r="N50" s="359">
        <f t="shared" si="14"/>
        <v>347.27938329999995</v>
      </c>
      <c r="O50" s="359">
        <f t="shared" si="14"/>
        <v>240.79299152000004</v>
      </c>
      <c r="P50" s="359">
        <f t="shared" si="14"/>
        <v>1154.92160315</v>
      </c>
      <c r="Q50" s="359">
        <f t="shared" si="14"/>
        <v>285.49223713999999</v>
      </c>
      <c r="R50" s="359">
        <f t="shared" si="14"/>
        <v>284.81269284000001</v>
      </c>
      <c r="S50" s="359">
        <f t="shared" si="14"/>
        <v>313.64493785000002</v>
      </c>
      <c r="T50" s="359">
        <f t="shared" si="14"/>
        <v>277.18655502000001</v>
      </c>
      <c r="U50" s="359">
        <f t="shared" si="14"/>
        <v>1161.1364228499999</v>
      </c>
      <c r="V50" s="359">
        <f t="shared" si="14"/>
        <v>269.03978294999996</v>
      </c>
      <c r="W50" s="359">
        <f t="shared" si="14"/>
        <v>279.79955280000001</v>
      </c>
      <c r="X50" s="359">
        <f t="shared" si="14"/>
        <v>418.84934318000001</v>
      </c>
      <c r="Y50" s="359">
        <f t="shared" si="14"/>
        <v>290.49101396999998</v>
      </c>
      <c r="Z50" s="359">
        <f t="shared" si="14"/>
        <v>1258.1796929</v>
      </c>
      <c r="AA50" s="359">
        <f t="shared" si="14"/>
        <v>282.01979899999998</v>
      </c>
      <c r="AB50" s="359">
        <f t="shared" si="14"/>
        <v>285.79596856000001</v>
      </c>
      <c r="AC50" s="359">
        <f t="shared" si="14"/>
        <v>387.97833856</v>
      </c>
      <c r="AD50" s="359">
        <f t="shared" si="14"/>
        <v>272.74904242999997</v>
      </c>
      <c r="AE50" s="359">
        <f t="shared" si="14"/>
        <v>1228.5431485500001</v>
      </c>
      <c r="AF50" s="359">
        <f t="shared" si="14"/>
        <v>276.75982910000005</v>
      </c>
      <c r="AG50" s="359">
        <f t="shared" si="14"/>
        <v>301.67930860000001</v>
      </c>
      <c r="AH50" s="359">
        <f t="shared" si="14"/>
        <v>262.80893553999999</v>
      </c>
      <c r="AI50" s="359">
        <f t="shared" si="14"/>
        <v>273.63312292000001</v>
      </c>
      <c r="AJ50" s="359">
        <f t="shared" si="14"/>
        <v>1114.8811961600002</v>
      </c>
      <c r="AK50" s="359">
        <f t="shared" si="14"/>
        <v>291.05200080999998</v>
      </c>
      <c r="AL50" s="359">
        <f t="shared" si="14"/>
        <v>292.18999119</v>
      </c>
      <c r="AM50" s="359">
        <f t="shared" si="14"/>
        <v>337.26310424999997</v>
      </c>
      <c r="AN50" s="359">
        <f t="shared" si="14"/>
        <v>282.19206858000001</v>
      </c>
      <c r="AO50" s="359">
        <f t="shared" si="14"/>
        <v>1202.69716483</v>
      </c>
      <c r="AP50" s="359">
        <f t="shared" si="14"/>
        <v>270.0570065</v>
      </c>
      <c r="AQ50" s="359">
        <f t="shared" si="14"/>
        <v>273.83132065000001</v>
      </c>
      <c r="AR50" s="359">
        <f t="shared" si="14"/>
        <v>270.13211811000002</v>
      </c>
      <c r="AS50" s="359">
        <f t="shared" si="14"/>
        <v>301.56485437999999</v>
      </c>
      <c r="AT50" s="359">
        <f t="shared" si="14"/>
        <v>1115.5852996400001</v>
      </c>
      <c r="AU50" s="359">
        <f t="shared" si="14"/>
        <v>297.91089656999998</v>
      </c>
      <c r="AV50" s="359">
        <f t="shared" si="14"/>
        <v>202.87937539000004</v>
      </c>
      <c r="AW50" s="359">
        <f t="shared" si="14"/>
        <v>191.34282644000001</v>
      </c>
      <c r="AX50" s="359">
        <f t="shared" si="14"/>
        <v>231.04179026</v>
      </c>
      <c r="AY50" s="359">
        <f t="shared" si="14"/>
        <v>923.17488866000008</v>
      </c>
      <c r="AZ50" s="359">
        <f t="shared" si="14"/>
        <v>202.18808371</v>
      </c>
      <c r="BA50" s="359">
        <f t="shared" si="14"/>
        <v>218.67743149</v>
      </c>
      <c r="BB50" s="359">
        <f t="shared" si="14"/>
        <v>217.23206969000003</v>
      </c>
      <c r="BC50" s="359">
        <f t="shared" si="14"/>
        <v>256.60343160000002</v>
      </c>
      <c r="BD50" s="359">
        <f t="shared" si="14"/>
        <v>894.70101649000014</v>
      </c>
      <c r="BE50" s="359">
        <f t="shared" si="14"/>
        <v>226.02444553000001</v>
      </c>
      <c r="BF50" s="359">
        <f t="shared" si="14"/>
        <v>234.72415174</v>
      </c>
      <c r="BG50" s="359">
        <f t="shared" si="14"/>
        <v>230.73819886000001</v>
      </c>
      <c r="BH50" s="359">
        <f t="shared" si="14"/>
        <v>275.60118412000003</v>
      </c>
      <c r="BI50" s="359">
        <f t="shared" si="14"/>
        <v>967.0879802500001</v>
      </c>
      <c r="BJ50" s="359">
        <f t="shared" si="14"/>
        <v>260.11470009999999</v>
      </c>
      <c r="BK50" s="359">
        <f t="shared" si="14"/>
        <v>253.74774006000001</v>
      </c>
      <c r="BL50" s="359">
        <f t="shared" si="14"/>
        <v>256.50711017999998</v>
      </c>
      <c r="BM50" s="359">
        <f t="shared" si="14"/>
        <v>276.20277429999999</v>
      </c>
      <c r="BN50" s="370">
        <f t="shared" si="14"/>
        <v>1046.57232464</v>
      </c>
      <c r="BO50" s="385"/>
    </row>
    <row r="51" spans="1:68" ht="13.5">
      <c r="A51" s="398" t="s">
        <v>123</v>
      </c>
      <c r="B51" s="359">
        <v>9.0097756800000006</v>
      </c>
      <c r="C51" s="359">
        <v>10.10542605</v>
      </c>
      <c r="D51" s="359">
        <v>10.106320630000001</v>
      </c>
      <c r="E51" s="359">
        <v>7.2039945400000001</v>
      </c>
      <c r="F51" s="359">
        <v>36.425516899999998</v>
      </c>
      <c r="G51" s="359">
        <v>11.679098529999999</v>
      </c>
      <c r="H51" s="359">
        <v>14.47056564</v>
      </c>
      <c r="I51" s="359">
        <v>13.609083679999999</v>
      </c>
      <c r="J51" s="359">
        <v>13.62559106</v>
      </c>
      <c r="K51" s="359">
        <v>53.384338909999997</v>
      </c>
      <c r="L51" s="359">
        <v>12.690716520000001</v>
      </c>
      <c r="M51" s="359">
        <v>24.084174789999999</v>
      </c>
      <c r="N51" s="359">
        <v>13.971883119999999</v>
      </c>
      <c r="O51" s="359">
        <v>12.965286669999999</v>
      </c>
      <c r="P51" s="359">
        <v>63.7120611</v>
      </c>
      <c r="Q51" s="359">
        <v>20.103277129999999</v>
      </c>
      <c r="R51" s="359">
        <v>25.13142509</v>
      </c>
      <c r="S51" s="359">
        <v>18.51384272</v>
      </c>
      <c r="T51" s="359">
        <v>13.36851843</v>
      </c>
      <c r="U51" s="359">
        <v>77.117063369999997</v>
      </c>
      <c r="V51" s="359">
        <v>16.377198409999998</v>
      </c>
      <c r="W51" s="359">
        <v>11.831856910000001</v>
      </c>
      <c r="X51" s="359">
        <v>15.883379529999999</v>
      </c>
      <c r="Y51" s="359">
        <v>11.10120798</v>
      </c>
      <c r="Z51" s="359">
        <v>55.193642830000002</v>
      </c>
      <c r="AA51" s="359">
        <v>12.857160800000001</v>
      </c>
      <c r="AB51" s="359">
        <v>18.516664729999999</v>
      </c>
      <c r="AC51" s="359">
        <v>10.74786978</v>
      </c>
      <c r="AD51" s="359">
        <v>10.696449100000001</v>
      </c>
      <c r="AE51" s="359">
        <v>52.818144410000002</v>
      </c>
      <c r="AF51" s="359">
        <v>9.2822548200000004</v>
      </c>
      <c r="AG51" s="359">
        <v>11.384603269999999</v>
      </c>
      <c r="AH51" s="359">
        <v>9.6446732900000001</v>
      </c>
      <c r="AI51" s="359">
        <v>16.34233407</v>
      </c>
      <c r="AJ51" s="359">
        <v>46.653865449999998</v>
      </c>
      <c r="AK51" s="359">
        <v>10.76719274</v>
      </c>
      <c r="AL51" s="359">
        <v>11.373054639999999</v>
      </c>
      <c r="AM51" s="359">
        <v>6.6588865799999999</v>
      </c>
      <c r="AN51" s="359">
        <v>12.244811159999999</v>
      </c>
      <c r="AO51" s="359">
        <v>41.043945119999997</v>
      </c>
      <c r="AP51" s="359">
        <v>11.07945921</v>
      </c>
      <c r="AQ51" s="359">
        <v>16.14751266</v>
      </c>
      <c r="AR51" s="359">
        <v>17.697550700000001</v>
      </c>
      <c r="AS51" s="359">
        <v>18.976034940000002</v>
      </c>
      <c r="AT51" s="359">
        <v>63.900557509999999</v>
      </c>
      <c r="AU51" s="359">
        <v>15.320593540000001</v>
      </c>
      <c r="AV51" s="359">
        <v>19.121096399999999</v>
      </c>
      <c r="AW51" s="359">
        <v>13.816989599999999</v>
      </c>
      <c r="AX51" s="359">
        <v>12.69205932</v>
      </c>
      <c r="AY51" s="359">
        <v>60.950738860000001</v>
      </c>
      <c r="AZ51" s="359">
        <v>17.508007729999999</v>
      </c>
      <c r="BA51" s="359">
        <v>9.5796782900000004</v>
      </c>
      <c r="BB51" s="359">
        <v>18.234679150000002</v>
      </c>
      <c r="BC51" s="359">
        <v>9.8404580100000008</v>
      </c>
      <c r="BD51" s="359">
        <v>55.162823179999997</v>
      </c>
      <c r="BE51" s="359">
        <v>15.549614419999999</v>
      </c>
      <c r="BF51" s="359">
        <v>10.06972534</v>
      </c>
      <c r="BG51" s="359">
        <v>11.481089109999999</v>
      </c>
      <c r="BH51" s="359">
        <v>7.2386249600000001</v>
      </c>
      <c r="BI51" s="359">
        <v>44.339053829999997</v>
      </c>
      <c r="BJ51" s="359">
        <v>19.313525039999998</v>
      </c>
      <c r="BK51" s="359">
        <v>17.258363880000001</v>
      </c>
      <c r="BL51" s="359">
        <v>12.899326970000001</v>
      </c>
      <c r="BM51" s="359">
        <v>18.134581749999999</v>
      </c>
      <c r="BN51" s="370">
        <v>67.605797640000006</v>
      </c>
      <c r="BO51" s="385"/>
    </row>
    <row r="52" spans="1:68" ht="13.5">
      <c r="A52" s="398" t="s">
        <v>124</v>
      </c>
      <c r="B52" s="359">
        <v>17.957843310000001</v>
      </c>
      <c r="C52" s="359">
        <v>21.623028009999999</v>
      </c>
      <c r="D52" s="359">
        <v>16.445858059999999</v>
      </c>
      <c r="E52" s="359">
        <v>22.63651423</v>
      </c>
      <c r="F52" s="359">
        <v>78.663243609999995</v>
      </c>
      <c r="G52" s="359">
        <v>15.55836319</v>
      </c>
      <c r="H52" s="359">
        <v>13.90010155</v>
      </c>
      <c r="I52" s="359">
        <v>15.56884535</v>
      </c>
      <c r="J52" s="359">
        <v>25.839012260000001</v>
      </c>
      <c r="K52" s="359">
        <v>70.866322350000004</v>
      </c>
      <c r="L52" s="359">
        <v>12.54546901</v>
      </c>
      <c r="M52" s="359">
        <v>20.843619709999999</v>
      </c>
      <c r="N52" s="359">
        <v>15.16171026</v>
      </c>
      <c r="O52" s="359">
        <v>14.41006381</v>
      </c>
      <c r="P52" s="359">
        <v>62.96086279</v>
      </c>
      <c r="Q52" s="359">
        <v>9.9541951300000004</v>
      </c>
      <c r="R52" s="359">
        <v>10.89651477</v>
      </c>
      <c r="S52" s="359">
        <v>13.6202334</v>
      </c>
      <c r="T52" s="359">
        <v>8.9242934199999997</v>
      </c>
      <c r="U52" s="359">
        <v>43.39523672</v>
      </c>
      <c r="V52" s="359">
        <v>15.87783681</v>
      </c>
      <c r="W52" s="359">
        <v>12.15373887</v>
      </c>
      <c r="X52" s="359">
        <v>8.4670754499999994</v>
      </c>
      <c r="Y52" s="359">
        <v>9.1815474500000001</v>
      </c>
      <c r="Z52" s="359">
        <v>45.680198580000003</v>
      </c>
      <c r="AA52" s="359">
        <v>10.84547579</v>
      </c>
      <c r="AB52" s="359">
        <v>10.685837660000001</v>
      </c>
      <c r="AC52" s="359">
        <v>7.8901344800000004</v>
      </c>
      <c r="AD52" s="359">
        <v>10.910213239999999</v>
      </c>
      <c r="AE52" s="359">
        <v>40.331661169999997</v>
      </c>
      <c r="AF52" s="359">
        <v>13.30277987</v>
      </c>
      <c r="AG52" s="359">
        <v>16.868740639999999</v>
      </c>
      <c r="AH52" s="359">
        <v>10.781033389999999</v>
      </c>
      <c r="AI52" s="359">
        <v>13.46377747</v>
      </c>
      <c r="AJ52" s="359">
        <v>54.416331370000002</v>
      </c>
      <c r="AK52" s="359">
        <v>14.04477292</v>
      </c>
      <c r="AL52" s="359">
        <v>15.250788829999999</v>
      </c>
      <c r="AM52" s="359">
        <v>16.938309919999998</v>
      </c>
      <c r="AN52" s="359">
        <v>19.554370949999999</v>
      </c>
      <c r="AO52" s="359">
        <v>65.788242620000005</v>
      </c>
      <c r="AP52" s="359">
        <v>10.496080210000001</v>
      </c>
      <c r="AQ52" s="359">
        <v>18.360954629999998</v>
      </c>
      <c r="AR52" s="359">
        <v>18.37728014</v>
      </c>
      <c r="AS52" s="359">
        <v>32.94126352</v>
      </c>
      <c r="AT52" s="359">
        <v>80.1755785</v>
      </c>
      <c r="AU52" s="359">
        <v>30.642195640000001</v>
      </c>
      <c r="AV52" s="359">
        <v>17.442441970000001</v>
      </c>
      <c r="AW52" s="359">
        <v>17.24639243</v>
      </c>
      <c r="AX52" s="359">
        <v>29.927836240000001</v>
      </c>
      <c r="AY52" s="359">
        <v>95.258866280000007</v>
      </c>
      <c r="AZ52" s="359">
        <v>16.08135673</v>
      </c>
      <c r="BA52" s="359">
        <v>15.96427006</v>
      </c>
      <c r="BB52" s="359">
        <v>35.14791228</v>
      </c>
      <c r="BC52" s="359">
        <v>34.487291769999999</v>
      </c>
      <c r="BD52" s="359">
        <v>101.68083084</v>
      </c>
      <c r="BE52" s="359">
        <v>27.952238479999998</v>
      </c>
      <c r="BF52" s="359">
        <v>25.909234430000001</v>
      </c>
      <c r="BG52" s="359">
        <v>31.13369548</v>
      </c>
      <c r="BH52" s="359">
        <v>36.460201419999997</v>
      </c>
      <c r="BI52" s="359">
        <v>121.45536980999999</v>
      </c>
      <c r="BJ52" s="359">
        <v>34.599320239999997</v>
      </c>
      <c r="BK52" s="359">
        <v>40.047778790000002</v>
      </c>
      <c r="BL52" s="359">
        <v>47.372209400000003</v>
      </c>
      <c r="BM52" s="359">
        <v>48.016234130000001</v>
      </c>
      <c r="BN52" s="370">
        <v>170.03554256000001</v>
      </c>
      <c r="BO52" s="385"/>
    </row>
    <row r="53" spans="1:68" ht="13.5">
      <c r="A53" s="398" t="s">
        <v>125</v>
      </c>
      <c r="B53" s="359">
        <v>52.314168219999999</v>
      </c>
      <c r="C53" s="359">
        <v>47.181561469999998</v>
      </c>
      <c r="D53" s="359">
        <v>42.54745363</v>
      </c>
      <c r="E53" s="359">
        <v>49.604400920000003</v>
      </c>
      <c r="F53" s="359">
        <v>191.64758423999999</v>
      </c>
      <c r="G53" s="359">
        <v>50.710713900000002</v>
      </c>
      <c r="H53" s="359">
        <v>47.743831489999998</v>
      </c>
      <c r="I53" s="359">
        <v>36.714901050000002</v>
      </c>
      <c r="J53" s="359">
        <v>46.202067960000001</v>
      </c>
      <c r="K53" s="359">
        <v>181.3715144</v>
      </c>
      <c r="L53" s="359">
        <v>46.976880749999999</v>
      </c>
      <c r="M53" s="359">
        <v>43.734449789999999</v>
      </c>
      <c r="N53" s="359">
        <v>40.78874605</v>
      </c>
      <c r="O53" s="359">
        <v>49.30444859</v>
      </c>
      <c r="P53" s="359">
        <v>180.80452518000001</v>
      </c>
      <c r="Q53" s="359">
        <v>62.966251450000001</v>
      </c>
      <c r="R53" s="359">
        <v>55.409283010000003</v>
      </c>
      <c r="S53" s="359">
        <v>52.075259369999998</v>
      </c>
      <c r="T53" s="359">
        <v>57.009692379999997</v>
      </c>
      <c r="U53" s="359">
        <v>227.46048621</v>
      </c>
      <c r="V53" s="359">
        <v>45.468519350000001</v>
      </c>
      <c r="W53" s="359">
        <v>53.260166929999997</v>
      </c>
      <c r="X53" s="359">
        <v>62.981883799999999</v>
      </c>
      <c r="Y53" s="359">
        <v>61.120257330000001</v>
      </c>
      <c r="Z53" s="359">
        <v>222.83082741000001</v>
      </c>
      <c r="AA53" s="359">
        <v>63.252784320000004</v>
      </c>
      <c r="AB53" s="359">
        <v>64.103453380000005</v>
      </c>
      <c r="AC53" s="359">
        <v>50.476449010000003</v>
      </c>
      <c r="AD53" s="359">
        <v>63.08024356</v>
      </c>
      <c r="AE53" s="359">
        <v>240.91293027</v>
      </c>
      <c r="AF53" s="359">
        <v>58.448942709999997</v>
      </c>
      <c r="AG53" s="359">
        <v>60.562221579999999</v>
      </c>
      <c r="AH53" s="359">
        <v>47.562885000000001</v>
      </c>
      <c r="AI53" s="359">
        <v>52.428058900000003</v>
      </c>
      <c r="AJ53" s="359">
        <v>219.00210819</v>
      </c>
      <c r="AK53" s="359">
        <v>74.248893949999996</v>
      </c>
      <c r="AL53" s="359">
        <v>62.691127180000002</v>
      </c>
      <c r="AM53" s="359">
        <v>83.239731460000002</v>
      </c>
      <c r="AN53" s="359">
        <v>56.502299370000003</v>
      </c>
      <c r="AO53" s="359">
        <v>276.68205196000002</v>
      </c>
      <c r="AP53" s="359">
        <v>43.470370870000004</v>
      </c>
      <c r="AQ53" s="359">
        <v>37.639944999999997</v>
      </c>
      <c r="AR53" s="359">
        <v>33.183098520000001</v>
      </c>
      <c r="AS53" s="359">
        <v>36.707049990000002</v>
      </c>
      <c r="AT53" s="359">
        <v>151.00046438000001</v>
      </c>
      <c r="AU53" s="359">
        <v>37.191288749999998</v>
      </c>
      <c r="AV53" s="359">
        <v>26.666057330000001</v>
      </c>
      <c r="AW53" s="359">
        <v>26.594015070000001</v>
      </c>
      <c r="AX53" s="359">
        <v>29.068303440000001</v>
      </c>
      <c r="AY53" s="359">
        <v>119.51966459</v>
      </c>
      <c r="AZ53" s="359">
        <v>30.00741429</v>
      </c>
      <c r="BA53" s="359">
        <v>37.394826969999997</v>
      </c>
      <c r="BB53" s="359">
        <v>26.162698970000001</v>
      </c>
      <c r="BC53" s="359">
        <v>30.448826579999999</v>
      </c>
      <c r="BD53" s="359">
        <v>124.01376681000001</v>
      </c>
      <c r="BE53" s="359">
        <v>32.53311824</v>
      </c>
      <c r="BF53" s="359">
        <v>31.465902249999999</v>
      </c>
      <c r="BG53" s="359">
        <v>25.278825430000001</v>
      </c>
      <c r="BH53" s="359">
        <v>29.102309170000002</v>
      </c>
      <c r="BI53" s="359">
        <v>118.38015509</v>
      </c>
      <c r="BJ53" s="359">
        <v>39.636601030000001</v>
      </c>
      <c r="BK53" s="359">
        <v>31.760840420000001</v>
      </c>
      <c r="BL53" s="359">
        <v>33.719945860000003</v>
      </c>
      <c r="BM53" s="359">
        <v>36.354852340000001</v>
      </c>
      <c r="BN53" s="370">
        <v>141.47223965000001</v>
      </c>
      <c r="BO53" s="385"/>
    </row>
    <row r="54" spans="1:68" ht="13.5">
      <c r="A54" s="398" t="s">
        <v>126</v>
      </c>
      <c r="B54" s="359">
        <v>2.6261857000000002</v>
      </c>
      <c r="C54" s="359">
        <v>3.0107285199999998</v>
      </c>
      <c r="D54" s="359">
        <v>4.2138419799999998</v>
      </c>
      <c r="E54" s="359">
        <v>3.5492323699999999</v>
      </c>
      <c r="F54" s="359">
        <v>13.39998857</v>
      </c>
      <c r="G54" s="359">
        <v>2.5848153800000002</v>
      </c>
      <c r="H54" s="359">
        <v>2.2340148200000001</v>
      </c>
      <c r="I54" s="359">
        <v>2.46283282</v>
      </c>
      <c r="J54" s="359">
        <v>3.2794406600000001</v>
      </c>
      <c r="K54" s="359">
        <v>10.56110368</v>
      </c>
      <c r="L54" s="359">
        <v>2.98790895</v>
      </c>
      <c r="M54" s="359">
        <v>2.15898178</v>
      </c>
      <c r="N54" s="359">
        <v>1.7058790500000001</v>
      </c>
      <c r="O54" s="359">
        <v>3.0261046299999999</v>
      </c>
      <c r="P54" s="359">
        <v>9.8788744099999999</v>
      </c>
      <c r="Q54" s="359">
        <v>2.95269541</v>
      </c>
      <c r="R54" s="359">
        <v>2.9534711100000002</v>
      </c>
      <c r="S54" s="359">
        <v>2.2439665199999999</v>
      </c>
      <c r="T54" s="359">
        <v>3.6176622699999998</v>
      </c>
      <c r="U54" s="359">
        <v>11.76779531</v>
      </c>
      <c r="V54" s="359">
        <v>2.5945638299999998</v>
      </c>
      <c r="W54" s="359">
        <v>2.22184743</v>
      </c>
      <c r="X54" s="359">
        <v>3.7005355099999999</v>
      </c>
      <c r="Y54" s="359">
        <v>3.1438332299999998</v>
      </c>
      <c r="Z54" s="359">
        <v>11.660780000000001</v>
      </c>
      <c r="AA54" s="359">
        <v>2.15833656</v>
      </c>
      <c r="AB54" s="359">
        <v>2.3620080699999999</v>
      </c>
      <c r="AC54" s="359">
        <v>1.55349129</v>
      </c>
      <c r="AD54" s="359">
        <v>4.6631882600000001</v>
      </c>
      <c r="AE54" s="359">
        <v>10.737024180000001</v>
      </c>
      <c r="AF54" s="359">
        <v>5.1264962199999999</v>
      </c>
      <c r="AG54" s="359">
        <v>2.26784294</v>
      </c>
      <c r="AH54" s="359">
        <v>3.7233945899999998</v>
      </c>
      <c r="AI54" s="359">
        <v>3.0640253199999998</v>
      </c>
      <c r="AJ54" s="359">
        <v>14.18175907</v>
      </c>
      <c r="AK54" s="359">
        <v>1.82416673</v>
      </c>
      <c r="AL54" s="359">
        <v>2.2980966899999999</v>
      </c>
      <c r="AM54" s="359">
        <v>1.91915966</v>
      </c>
      <c r="AN54" s="359">
        <v>0.45870660000000002</v>
      </c>
      <c r="AO54" s="359">
        <v>6.5001296799999997</v>
      </c>
      <c r="AP54" s="359">
        <v>3.8357000299999999</v>
      </c>
      <c r="AQ54" s="359">
        <v>4.4980329399999999</v>
      </c>
      <c r="AR54" s="359">
        <v>4.1283663500000003</v>
      </c>
      <c r="AS54" s="359">
        <v>4.4678670199999999</v>
      </c>
      <c r="AT54" s="359">
        <v>16.92996634</v>
      </c>
      <c r="AU54" s="359">
        <v>5.1407489699999998</v>
      </c>
      <c r="AV54" s="359">
        <v>2.9854874599999999</v>
      </c>
      <c r="AW54" s="359">
        <v>3.6319109300000001</v>
      </c>
      <c r="AX54" s="359">
        <v>3.0161772500000001</v>
      </c>
      <c r="AY54" s="359">
        <v>14.774324610000001</v>
      </c>
      <c r="AZ54" s="359">
        <v>6.3070776799999999</v>
      </c>
      <c r="BA54" s="359">
        <v>5.5573466399999996</v>
      </c>
      <c r="BB54" s="359">
        <v>4.2466579400000004</v>
      </c>
      <c r="BC54" s="359">
        <v>10.12896761</v>
      </c>
      <c r="BD54" s="359">
        <v>26.24004987</v>
      </c>
      <c r="BE54" s="359">
        <v>7.0932315600000004</v>
      </c>
      <c r="BF54" s="359">
        <v>7.8815538399999996</v>
      </c>
      <c r="BG54" s="359">
        <v>6.0460700300000001</v>
      </c>
      <c r="BH54" s="359">
        <v>8.8545647200000008</v>
      </c>
      <c r="BI54" s="359">
        <v>29.87542015</v>
      </c>
      <c r="BJ54" s="359">
        <v>7.3008444499999996</v>
      </c>
      <c r="BK54" s="359">
        <v>15.298949800000001</v>
      </c>
      <c r="BL54" s="359">
        <v>8.0875184200000003</v>
      </c>
      <c r="BM54" s="359">
        <v>9.6129262000000004</v>
      </c>
      <c r="BN54" s="370">
        <v>40.300238870000001</v>
      </c>
      <c r="BO54" s="385"/>
    </row>
    <row r="55" spans="1:68" ht="13.5">
      <c r="A55" s="398" t="s">
        <v>65</v>
      </c>
      <c r="B55" s="359">
        <v>142.65705628000001</v>
      </c>
      <c r="C55" s="359">
        <v>143.69877554999999</v>
      </c>
      <c r="D55" s="359">
        <v>139.79683123999999</v>
      </c>
      <c r="E55" s="359">
        <v>128.27218897</v>
      </c>
      <c r="F55" s="359">
        <v>554.42485204000002</v>
      </c>
      <c r="G55" s="359">
        <v>279.95898791000002</v>
      </c>
      <c r="H55" s="359">
        <v>155.13819480999999</v>
      </c>
      <c r="I55" s="359">
        <v>156.09514449</v>
      </c>
      <c r="J55" s="359">
        <v>147.209405</v>
      </c>
      <c r="K55" s="359">
        <v>738.40173220999998</v>
      </c>
      <c r="L55" s="359">
        <v>205.59014382999999</v>
      </c>
      <c r="M55" s="359">
        <v>167.02007534000001</v>
      </c>
      <c r="N55" s="359">
        <v>267.80629773999999</v>
      </c>
      <c r="O55" s="359">
        <v>146.70914124000001</v>
      </c>
      <c r="P55" s="359">
        <v>787.12565815000005</v>
      </c>
      <c r="Q55" s="359">
        <v>177.9943414</v>
      </c>
      <c r="R55" s="359">
        <v>175.51286848000001</v>
      </c>
      <c r="S55" s="359">
        <v>212.9748032</v>
      </c>
      <c r="T55" s="359">
        <v>174.46516688</v>
      </c>
      <c r="U55" s="359">
        <v>740.94717995999997</v>
      </c>
      <c r="V55" s="359">
        <v>178.71400979000001</v>
      </c>
      <c r="W55" s="359">
        <v>185.67196365000001</v>
      </c>
      <c r="X55" s="359">
        <v>313.36719318000002</v>
      </c>
      <c r="Y55" s="359">
        <v>180.99902976000001</v>
      </c>
      <c r="Z55" s="359">
        <v>858.75219637999999</v>
      </c>
      <c r="AA55" s="359">
        <v>178.37719043999999</v>
      </c>
      <c r="AB55" s="359">
        <v>170.76070200000001</v>
      </c>
      <c r="AC55" s="359">
        <v>294.87823417999999</v>
      </c>
      <c r="AD55" s="359">
        <v>159.19022339</v>
      </c>
      <c r="AE55" s="359">
        <v>803.20635001000005</v>
      </c>
      <c r="AF55" s="359">
        <v>182.87156834999999</v>
      </c>
      <c r="AG55" s="359">
        <v>190.48398255000001</v>
      </c>
      <c r="AH55" s="359">
        <v>165.88432220999999</v>
      </c>
      <c r="AI55" s="359">
        <v>157.46453804000001</v>
      </c>
      <c r="AJ55" s="359">
        <v>696.70441115000006</v>
      </c>
      <c r="AK55" s="359">
        <v>174.00657157000001</v>
      </c>
      <c r="AL55" s="359">
        <v>183.76097407</v>
      </c>
      <c r="AM55" s="359">
        <v>202.28273288</v>
      </c>
      <c r="AN55" s="359">
        <v>173.37211217000001</v>
      </c>
      <c r="AO55" s="359">
        <v>733.42239069000004</v>
      </c>
      <c r="AP55" s="359">
        <v>180.72367700999999</v>
      </c>
      <c r="AQ55" s="359">
        <v>174.61816672</v>
      </c>
      <c r="AR55" s="359">
        <v>176.63025094</v>
      </c>
      <c r="AS55" s="359">
        <v>184.08714576</v>
      </c>
      <c r="AT55" s="359">
        <v>716.05924043000005</v>
      </c>
      <c r="AU55" s="359">
        <v>180.08138144</v>
      </c>
      <c r="AV55" s="359">
        <v>113.53792219</v>
      </c>
      <c r="AW55" s="359">
        <v>112.96978514</v>
      </c>
      <c r="AX55" s="359">
        <v>124.40044541</v>
      </c>
      <c r="AY55" s="359">
        <v>530.98953417999996</v>
      </c>
      <c r="AZ55" s="359">
        <v>116.74631254000001</v>
      </c>
      <c r="BA55" s="359">
        <v>127.02087591</v>
      </c>
      <c r="BB55" s="359">
        <v>122.66800621</v>
      </c>
      <c r="BC55" s="359">
        <v>137.27105922000001</v>
      </c>
      <c r="BD55" s="359">
        <v>503.70625388000002</v>
      </c>
      <c r="BE55" s="359">
        <v>131.67218395</v>
      </c>
      <c r="BF55" s="359">
        <v>138.97701827</v>
      </c>
      <c r="BG55" s="359">
        <v>144.76234399000001</v>
      </c>
      <c r="BH55" s="359">
        <v>139.43877741</v>
      </c>
      <c r="BI55" s="359">
        <v>554.85032362000004</v>
      </c>
      <c r="BJ55" s="359">
        <v>138.69603158999999</v>
      </c>
      <c r="BK55" s="359">
        <v>125.18266730000001</v>
      </c>
      <c r="BL55" s="359">
        <v>139.33171234</v>
      </c>
      <c r="BM55" s="359">
        <v>143.40715976000001</v>
      </c>
      <c r="BN55" s="370">
        <v>546.61757098999999</v>
      </c>
      <c r="BO55" s="385"/>
    </row>
    <row r="56" spans="1:68" ht="13.5">
      <c r="A56" s="398" t="s">
        <v>67</v>
      </c>
      <c r="B56" s="359">
        <v>24.393525279999999</v>
      </c>
      <c r="C56" s="359">
        <v>12.473045219999999</v>
      </c>
      <c r="D56" s="359">
        <v>11.91895398</v>
      </c>
      <c r="E56" s="359">
        <v>11.607208979999999</v>
      </c>
      <c r="F56" s="359">
        <v>60.392733460000002</v>
      </c>
      <c r="G56" s="359">
        <v>13.55124251</v>
      </c>
      <c r="H56" s="359">
        <v>21.51162961</v>
      </c>
      <c r="I56" s="359">
        <v>11.945898270000001</v>
      </c>
      <c r="J56" s="359">
        <v>14.17873468</v>
      </c>
      <c r="K56" s="359">
        <v>61.18750507</v>
      </c>
      <c r="L56" s="359">
        <v>8.8897285900000007</v>
      </c>
      <c r="M56" s="359">
        <v>19.327079269999999</v>
      </c>
      <c r="N56" s="359">
        <v>7.8448670800000002</v>
      </c>
      <c r="O56" s="359">
        <v>14.37794658</v>
      </c>
      <c r="P56" s="359">
        <v>50.439621520000003</v>
      </c>
      <c r="Q56" s="359">
        <v>11.52147662</v>
      </c>
      <c r="R56" s="359">
        <v>14.909130380000001</v>
      </c>
      <c r="S56" s="359">
        <v>14.21683264</v>
      </c>
      <c r="T56" s="359">
        <v>19.801221640000001</v>
      </c>
      <c r="U56" s="359">
        <v>60.448661280000003</v>
      </c>
      <c r="V56" s="359">
        <v>10.007654759999999</v>
      </c>
      <c r="W56" s="359">
        <v>14.659979010000001</v>
      </c>
      <c r="X56" s="359">
        <v>14.44927571</v>
      </c>
      <c r="Y56" s="359">
        <v>24.94513822</v>
      </c>
      <c r="Z56" s="359">
        <v>64.062047699999994</v>
      </c>
      <c r="AA56" s="359">
        <v>14.52885109</v>
      </c>
      <c r="AB56" s="359">
        <v>19.367302720000001</v>
      </c>
      <c r="AC56" s="359">
        <v>22.432159819999999</v>
      </c>
      <c r="AD56" s="359">
        <v>24.208724879999998</v>
      </c>
      <c r="AE56" s="359">
        <v>80.537038510000002</v>
      </c>
      <c r="AF56" s="359">
        <v>7.7277871300000003</v>
      </c>
      <c r="AG56" s="359">
        <v>20.11191762</v>
      </c>
      <c r="AH56" s="359">
        <v>25.212627059999999</v>
      </c>
      <c r="AI56" s="359">
        <v>30.870389119999999</v>
      </c>
      <c r="AJ56" s="359">
        <v>83.922720929999997</v>
      </c>
      <c r="AK56" s="359">
        <v>16.160402900000001</v>
      </c>
      <c r="AL56" s="359">
        <v>16.81594978</v>
      </c>
      <c r="AM56" s="359">
        <v>26.224283750000001</v>
      </c>
      <c r="AN56" s="359">
        <v>20.059768330000001</v>
      </c>
      <c r="AO56" s="359">
        <v>79.26040476</v>
      </c>
      <c r="AP56" s="359">
        <v>20.451719170000001</v>
      </c>
      <c r="AQ56" s="359">
        <v>22.5667087</v>
      </c>
      <c r="AR56" s="359">
        <v>20.115571460000002</v>
      </c>
      <c r="AS56" s="359">
        <v>24.385493149999999</v>
      </c>
      <c r="AT56" s="359">
        <v>87.519492479999997</v>
      </c>
      <c r="AU56" s="359">
        <v>29.53468823</v>
      </c>
      <c r="AV56" s="359">
        <v>23.126370040000001</v>
      </c>
      <c r="AW56" s="359">
        <v>17.08373327</v>
      </c>
      <c r="AX56" s="359">
        <v>31.9369686</v>
      </c>
      <c r="AY56" s="359">
        <v>101.68176013999999</v>
      </c>
      <c r="AZ56" s="359">
        <v>15.53791474</v>
      </c>
      <c r="BA56" s="359">
        <v>23.160433619999999</v>
      </c>
      <c r="BB56" s="359">
        <v>10.77211514</v>
      </c>
      <c r="BC56" s="359">
        <v>34.426828409999999</v>
      </c>
      <c r="BD56" s="359">
        <v>83.897291910000007</v>
      </c>
      <c r="BE56" s="359">
        <v>11.224058879999999</v>
      </c>
      <c r="BF56" s="359">
        <v>20.420717610000001</v>
      </c>
      <c r="BG56" s="359">
        <v>12.036174819999999</v>
      </c>
      <c r="BH56" s="359">
        <v>54.506706440000002</v>
      </c>
      <c r="BI56" s="359">
        <v>98.18765775</v>
      </c>
      <c r="BJ56" s="359">
        <v>20.56837775</v>
      </c>
      <c r="BK56" s="359">
        <v>24.19913987</v>
      </c>
      <c r="BL56" s="359">
        <v>15.096397189999999</v>
      </c>
      <c r="BM56" s="359">
        <v>20.677020120000002</v>
      </c>
      <c r="BN56" s="370">
        <v>80.540934930000006</v>
      </c>
      <c r="BO56" s="385"/>
    </row>
    <row r="57" spans="1:68" ht="13.5">
      <c r="A57" s="400" t="s">
        <v>127</v>
      </c>
      <c r="B57" s="359">
        <f t="shared" ref="B57:BN57" si="15">SUM(B58:B63)</f>
        <v>228.93359103999998</v>
      </c>
      <c r="C57" s="359">
        <f t="shared" si="15"/>
        <v>229.43223376</v>
      </c>
      <c r="D57" s="359">
        <f t="shared" si="15"/>
        <v>227.29730075999998</v>
      </c>
      <c r="E57" s="359">
        <f t="shared" si="15"/>
        <v>234.31965416</v>
      </c>
      <c r="F57" s="359">
        <f t="shared" si="15"/>
        <v>919.98277972000005</v>
      </c>
      <c r="G57" s="359">
        <f t="shared" si="15"/>
        <v>237.98894721999997</v>
      </c>
      <c r="H57" s="359">
        <f t="shared" si="15"/>
        <v>269.02091881999996</v>
      </c>
      <c r="I57" s="359">
        <f t="shared" si="15"/>
        <v>241.58726234</v>
      </c>
      <c r="J57" s="359">
        <f t="shared" si="15"/>
        <v>284.32143217999999</v>
      </c>
      <c r="K57" s="359">
        <f t="shared" si="15"/>
        <v>1032.9185605600001</v>
      </c>
      <c r="L57" s="359">
        <f t="shared" si="15"/>
        <v>263.16750569999999</v>
      </c>
      <c r="M57" s="359">
        <f t="shared" si="15"/>
        <v>280.38923306999999</v>
      </c>
      <c r="N57" s="359">
        <f t="shared" si="15"/>
        <v>224.21459623000001</v>
      </c>
      <c r="O57" s="359">
        <f t="shared" si="15"/>
        <v>270.94597877000001</v>
      </c>
      <c r="P57" s="359">
        <f t="shared" si="15"/>
        <v>1038.7173137699999</v>
      </c>
      <c r="Q57" s="359">
        <f t="shared" si="15"/>
        <v>265.29287314000004</v>
      </c>
      <c r="R57" s="359">
        <f t="shared" si="15"/>
        <v>237.06289322000001</v>
      </c>
      <c r="S57" s="359">
        <f t="shared" si="15"/>
        <v>284.13008780000001</v>
      </c>
      <c r="T57" s="359">
        <f t="shared" si="15"/>
        <v>273.62071543000002</v>
      </c>
      <c r="U57" s="359">
        <f t="shared" si="15"/>
        <v>1060.1065695899999</v>
      </c>
      <c r="V57" s="359">
        <f t="shared" si="15"/>
        <v>271.35161216000006</v>
      </c>
      <c r="W57" s="359">
        <f t="shared" si="15"/>
        <v>274.69976797000004</v>
      </c>
      <c r="X57" s="359">
        <f t="shared" si="15"/>
        <v>234.22418966000004</v>
      </c>
      <c r="Y57" s="359">
        <f t="shared" si="15"/>
        <v>272.8919348</v>
      </c>
      <c r="Z57" s="359">
        <f t="shared" si="15"/>
        <v>1053.1675045900001</v>
      </c>
      <c r="AA57" s="359">
        <f t="shared" si="15"/>
        <v>238.06368177000002</v>
      </c>
      <c r="AB57" s="359">
        <f t="shared" si="15"/>
        <v>259.18745806999999</v>
      </c>
      <c r="AC57" s="359">
        <f t="shared" si="15"/>
        <v>251.96351093000001</v>
      </c>
      <c r="AD57" s="359">
        <f t="shared" si="15"/>
        <v>246.90176904999998</v>
      </c>
      <c r="AE57" s="359">
        <f t="shared" si="15"/>
        <v>996.11641981999992</v>
      </c>
      <c r="AF57" s="359">
        <f t="shared" si="15"/>
        <v>281.98968546999998</v>
      </c>
      <c r="AG57" s="359">
        <f t="shared" si="15"/>
        <v>273.4208213</v>
      </c>
      <c r="AH57" s="359">
        <f t="shared" si="15"/>
        <v>244.12191123000002</v>
      </c>
      <c r="AI57" s="359">
        <f t="shared" si="15"/>
        <v>288.66386972999999</v>
      </c>
      <c r="AJ57" s="359">
        <f t="shared" si="15"/>
        <v>1088.19628773</v>
      </c>
      <c r="AK57" s="359">
        <f t="shared" si="15"/>
        <v>303.29256989000004</v>
      </c>
      <c r="AL57" s="359">
        <f t="shared" si="15"/>
        <v>308.3488021</v>
      </c>
      <c r="AM57" s="359">
        <f t="shared" si="15"/>
        <v>325.76133043999999</v>
      </c>
      <c r="AN57" s="359">
        <f t="shared" si="15"/>
        <v>260.52231087999996</v>
      </c>
      <c r="AO57" s="359">
        <f t="shared" si="15"/>
        <v>1197.9250133099999</v>
      </c>
      <c r="AP57" s="359">
        <f t="shared" si="15"/>
        <v>263.95019053999999</v>
      </c>
      <c r="AQ57" s="359">
        <f t="shared" si="15"/>
        <v>265.33195888</v>
      </c>
      <c r="AR57" s="359">
        <f t="shared" si="15"/>
        <v>261.57293218000001</v>
      </c>
      <c r="AS57" s="359">
        <f t="shared" si="15"/>
        <v>243.43676773999996</v>
      </c>
      <c r="AT57" s="359">
        <f t="shared" si="15"/>
        <v>1034.29184934</v>
      </c>
      <c r="AU57" s="359">
        <f t="shared" si="15"/>
        <v>235.40306918000002</v>
      </c>
      <c r="AV57" s="359">
        <f t="shared" si="15"/>
        <v>175.09962695999999</v>
      </c>
      <c r="AW57" s="359">
        <f t="shared" si="15"/>
        <v>172.33006398999999</v>
      </c>
      <c r="AX57" s="359">
        <f t="shared" si="15"/>
        <v>194.91291275</v>
      </c>
      <c r="AY57" s="359">
        <f t="shared" si="15"/>
        <v>777.74567288000003</v>
      </c>
      <c r="AZ57" s="359">
        <f t="shared" si="15"/>
        <v>217.95010667</v>
      </c>
      <c r="BA57" s="359">
        <f t="shared" si="15"/>
        <v>197.27976044999997</v>
      </c>
      <c r="BB57" s="359">
        <f t="shared" si="15"/>
        <v>217.41761274000001</v>
      </c>
      <c r="BC57" s="359">
        <f t="shared" si="15"/>
        <v>176.64741952</v>
      </c>
      <c r="BD57" s="359">
        <f t="shared" si="15"/>
        <v>809.29489938000006</v>
      </c>
      <c r="BE57" s="359">
        <f t="shared" si="15"/>
        <v>197.84976921999998</v>
      </c>
      <c r="BF57" s="359">
        <f t="shared" si="15"/>
        <v>203.05738205</v>
      </c>
      <c r="BG57" s="359">
        <f t="shared" si="15"/>
        <v>209.62428113000001</v>
      </c>
      <c r="BH57" s="359">
        <f t="shared" si="15"/>
        <v>223.53338146999997</v>
      </c>
      <c r="BI57" s="359">
        <f t="shared" si="15"/>
        <v>834.06481387000019</v>
      </c>
      <c r="BJ57" s="359">
        <f t="shared" si="15"/>
        <v>258.88136083000001</v>
      </c>
      <c r="BK57" s="359">
        <f t="shared" si="15"/>
        <v>234.63217710000001</v>
      </c>
      <c r="BL57" s="359">
        <f t="shared" si="15"/>
        <v>237.75916881000001</v>
      </c>
      <c r="BM57" s="359">
        <f t="shared" si="15"/>
        <v>260.08023386999997</v>
      </c>
      <c r="BN57" s="370">
        <f t="shared" si="15"/>
        <v>991.35294061000002</v>
      </c>
      <c r="BO57" s="385"/>
    </row>
    <row r="58" spans="1:68" ht="13.5">
      <c r="A58" s="398" t="s">
        <v>123</v>
      </c>
      <c r="B58" s="359">
        <v>15.485221429999999</v>
      </c>
      <c r="C58" s="359">
        <v>20.796568950000001</v>
      </c>
      <c r="D58" s="359">
        <v>17.062112389999999</v>
      </c>
      <c r="E58" s="359">
        <v>21.06467954</v>
      </c>
      <c r="F58" s="359">
        <v>74.40858231</v>
      </c>
      <c r="G58" s="359">
        <v>22.025473259999998</v>
      </c>
      <c r="H58" s="359">
        <v>14.71268384</v>
      </c>
      <c r="I58" s="359">
        <v>10.879636169999999</v>
      </c>
      <c r="J58" s="359">
        <v>14.63733467</v>
      </c>
      <c r="K58" s="359">
        <v>62.255127940000001</v>
      </c>
      <c r="L58" s="359">
        <v>13.92483674</v>
      </c>
      <c r="M58" s="359">
        <v>23.51180815</v>
      </c>
      <c r="N58" s="359">
        <v>12.91373366</v>
      </c>
      <c r="O58" s="359">
        <v>19.05995459</v>
      </c>
      <c r="P58" s="359">
        <v>69.410333140000006</v>
      </c>
      <c r="Q58" s="359">
        <v>14.778218710000001</v>
      </c>
      <c r="R58" s="359">
        <v>18.433377759999999</v>
      </c>
      <c r="S58" s="359">
        <v>16.34253481</v>
      </c>
      <c r="T58" s="359">
        <v>12.098308530000001</v>
      </c>
      <c r="U58" s="359">
        <v>61.652439809999997</v>
      </c>
      <c r="V58" s="359">
        <v>17.863370100000001</v>
      </c>
      <c r="W58" s="359">
        <v>10.650244969999999</v>
      </c>
      <c r="X58" s="359">
        <v>10.468099629999999</v>
      </c>
      <c r="Y58" s="359">
        <v>19.031329419999999</v>
      </c>
      <c r="Z58" s="359">
        <v>58.013044120000004</v>
      </c>
      <c r="AA58" s="359">
        <v>13.65969756</v>
      </c>
      <c r="AB58" s="359">
        <v>20.103367840000001</v>
      </c>
      <c r="AC58" s="359">
        <v>12.34207468</v>
      </c>
      <c r="AD58" s="359">
        <v>11.44912793</v>
      </c>
      <c r="AE58" s="359">
        <v>57.554268010000001</v>
      </c>
      <c r="AF58" s="359">
        <v>11.73516089</v>
      </c>
      <c r="AG58" s="359">
        <v>11.059265010000001</v>
      </c>
      <c r="AH58" s="359">
        <v>11.44749725</v>
      </c>
      <c r="AI58" s="359">
        <v>13.63425855</v>
      </c>
      <c r="AJ58" s="359">
        <v>47.876181699999997</v>
      </c>
      <c r="AK58" s="359">
        <v>10.58764012</v>
      </c>
      <c r="AL58" s="359">
        <v>15.68416197</v>
      </c>
      <c r="AM58" s="359">
        <v>13.20244922</v>
      </c>
      <c r="AN58" s="359">
        <v>25.33606344</v>
      </c>
      <c r="AO58" s="359">
        <v>64.810314750000003</v>
      </c>
      <c r="AP58" s="359">
        <v>7.5226545399999996</v>
      </c>
      <c r="AQ58" s="359">
        <v>12.91111188</v>
      </c>
      <c r="AR58" s="359">
        <v>13.053316179999999</v>
      </c>
      <c r="AS58" s="359">
        <v>9.1939371699999999</v>
      </c>
      <c r="AT58" s="359">
        <v>42.681019769999999</v>
      </c>
      <c r="AU58" s="359">
        <v>12.75704893</v>
      </c>
      <c r="AV58" s="359">
        <v>9.1772424800000003</v>
      </c>
      <c r="AW58" s="359">
        <v>13.92544842</v>
      </c>
      <c r="AX58" s="359">
        <v>12.34484962</v>
      </c>
      <c r="AY58" s="359">
        <v>48.20458945</v>
      </c>
      <c r="AZ58" s="359">
        <v>16.707813290000001</v>
      </c>
      <c r="BA58" s="359">
        <v>28.431573759999999</v>
      </c>
      <c r="BB58" s="359">
        <v>24.241421129999999</v>
      </c>
      <c r="BC58" s="359">
        <v>18.043905370000001</v>
      </c>
      <c r="BD58" s="359">
        <v>87.424713550000007</v>
      </c>
      <c r="BE58" s="359">
        <v>13.780250730000001</v>
      </c>
      <c r="BF58" s="359">
        <v>11.28401568</v>
      </c>
      <c r="BG58" s="359">
        <v>23.222619819999998</v>
      </c>
      <c r="BH58" s="359">
        <v>16.55562785</v>
      </c>
      <c r="BI58" s="359">
        <v>64.842514080000001</v>
      </c>
      <c r="BJ58" s="359">
        <v>19.065279409999999</v>
      </c>
      <c r="BK58" s="359">
        <v>10.066723550000001</v>
      </c>
      <c r="BL58" s="359">
        <v>6.6165435500000003</v>
      </c>
      <c r="BM58" s="359">
        <v>8.8306439099999992</v>
      </c>
      <c r="BN58" s="370">
        <v>44.579190420000003</v>
      </c>
      <c r="BO58" s="385"/>
    </row>
    <row r="59" spans="1:68" ht="13.5">
      <c r="A59" s="398" t="s">
        <v>124</v>
      </c>
      <c r="B59" s="359">
        <v>12.098885750000001</v>
      </c>
      <c r="C59" s="359">
        <v>16.71437577</v>
      </c>
      <c r="D59" s="359">
        <v>9.6703297100000007</v>
      </c>
      <c r="E59" s="359">
        <v>11.70109641</v>
      </c>
      <c r="F59" s="359">
        <v>50.18468764</v>
      </c>
      <c r="G59" s="359">
        <v>17.33877262</v>
      </c>
      <c r="H59" s="359">
        <v>10.804007220000001</v>
      </c>
      <c r="I59" s="359">
        <v>24.810824119999999</v>
      </c>
      <c r="J59" s="359">
        <v>17.253480069999998</v>
      </c>
      <c r="K59" s="359">
        <v>70.207084030000004</v>
      </c>
      <c r="L59" s="359">
        <v>9.2529814100000003</v>
      </c>
      <c r="M59" s="359">
        <v>17.289418600000001</v>
      </c>
      <c r="N59" s="359">
        <v>18.642597540000001</v>
      </c>
      <c r="O59" s="359">
        <v>40.242825949999997</v>
      </c>
      <c r="P59" s="359">
        <v>85.427823500000002</v>
      </c>
      <c r="Q59" s="359">
        <v>7.2568255099999996</v>
      </c>
      <c r="R59" s="359">
        <v>1.6402515600000001</v>
      </c>
      <c r="S59" s="359">
        <v>5.04331073</v>
      </c>
      <c r="T59" s="359">
        <v>21.46595898</v>
      </c>
      <c r="U59" s="359">
        <v>35.40634678</v>
      </c>
      <c r="V59" s="359">
        <v>25.951449190000002</v>
      </c>
      <c r="W59" s="359">
        <v>30.199730420000002</v>
      </c>
      <c r="X59" s="359">
        <v>30.823684140000001</v>
      </c>
      <c r="Y59" s="359">
        <v>32.442119560000002</v>
      </c>
      <c r="Z59" s="359">
        <v>119.41698331000001</v>
      </c>
      <c r="AA59" s="359">
        <v>21.482059469999999</v>
      </c>
      <c r="AB59" s="359">
        <v>20.93348473</v>
      </c>
      <c r="AC59" s="359">
        <v>23.831455720000001</v>
      </c>
      <c r="AD59" s="359">
        <v>41.38949435</v>
      </c>
      <c r="AE59" s="359">
        <v>107.63649427</v>
      </c>
      <c r="AF59" s="359">
        <v>39.607399659999999</v>
      </c>
      <c r="AG59" s="359">
        <v>47.379324580000002</v>
      </c>
      <c r="AH59" s="359">
        <v>50.245429440000002</v>
      </c>
      <c r="AI59" s="359">
        <v>47.458476470000001</v>
      </c>
      <c r="AJ59" s="359">
        <v>184.69063015</v>
      </c>
      <c r="AK59" s="359">
        <v>44.318025489999997</v>
      </c>
      <c r="AL59" s="359">
        <v>44.058508400000001</v>
      </c>
      <c r="AM59" s="359">
        <v>69.627845780000001</v>
      </c>
      <c r="AN59" s="359">
        <v>27.562178979999999</v>
      </c>
      <c r="AO59" s="359">
        <v>185.56655864999999</v>
      </c>
      <c r="AP59" s="359">
        <v>46.439616469999997</v>
      </c>
      <c r="AQ59" s="359">
        <v>33.244166300000003</v>
      </c>
      <c r="AR59" s="359">
        <v>44.210485319999997</v>
      </c>
      <c r="AS59" s="359">
        <v>29.028498370000001</v>
      </c>
      <c r="AT59" s="359">
        <v>152.92276645999999</v>
      </c>
      <c r="AU59" s="359">
        <v>16.701936889999999</v>
      </c>
      <c r="AV59" s="359">
        <v>13.951811190000001</v>
      </c>
      <c r="AW59" s="359">
        <v>10.617856039999999</v>
      </c>
      <c r="AX59" s="359">
        <v>7.8163611599999996</v>
      </c>
      <c r="AY59" s="359">
        <v>49.087965279999999</v>
      </c>
      <c r="AZ59" s="359">
        <v>15.247007419999999</v>
      </c>
      <c r="BA59" s="359">
        <v>8.4590160399999998</v>
      </c>
      <c r="BB59" s="359">
        <v>26.391990109999998</v>
      </c>
      <c r="BC59" s="359">
        <v>10.2508205</v>
      </c>
      <c r="BD59" s="359">
        <v>60.348834070000002</v>
      </c>
      <c r="BE59" s="359">
        <v>8.5539845499999991</v>
      </c>
      <c r="BF59" s="359">
        <v>15.123198009999999</v>
      </c>
      <c r="BG59" s="359">
        <v>18.663586179999999</v>
      </c>
      <c r="BH59" s="359">
        <v>18.57382879</v>
      </c>
      <c r="BI59" s="359">
        <v>60.914597530000002</v>
      </c>
      <c r="BJ59" s="359">
        <v>31.523825469999998</v>
      </c>
      <c r="BK59" s="359">
        <v>35.406061860000001</v>
      </c>
      <c r="BL59" s="359">
        <v>52.041393470000003</v>
      </c>
      <c r="BM59" s="359">
        <v>57.35939338</v>
      </c>
      <c r="BN59" s="370">
        <v>176.33067417999999</v>
      </c>
      <c r="BO59" s="385"/>
    </row>
    <row r="60" spans="1:68" ht="13.5">
      <c r="A60" s="398" t="s">
        <v>125</v>
      </c>
      <c r="B60" s="359">
        <v>31.781830280000001</v>
      </c>
      <c r="C60" s="359">
        <v>28.70410845</v>
      </c>
      <c r="D60" s="359">
        <v>21.893517429999999</v>
      </c>
      <c r="E60" s="359">
        <v>24.349818070000001</v>
      </c>
      <c r="F60" s="359">
        <v>106.72927423</v>
      </c>
      <c r="G60" s="359">
        <v>24.05551036</v>
      </c>
      <c r="H60" s="359">
        <v>21.328630830000002</v>
      </c>
      <c r="I60" s="359">
        <v>19.41879269</v>
      </c>
      <c r="J60" s="359">
        <v>25.735144999999999</v>
      </c>
      <c r="K60" s="359">
        <v>90.53807888</v>
      </c>
      <c r="L60" s="359">
        <v>27.068261280000002</v>
      </c>
      <c r="M60" s="359">
        <v>33.095014890000002</v>
      </c>
      <c r="N60" s="359">
        <v>27.502718290000001</v>
      </c>
      <c r="O60" s="359">
        <v>21.350871040000001</v>
      </c>
      <c r="P60" s="359">
        <v>109.01686549999999</v>
      </c>
      <c r="Q60" s="359">
        <v>34.254050839999998</v>
      </c>
      <c r="R60" s="359">
        <v>24.481459529999999</v>
      </c>
      <c r="S60" s="359">
        <v>34.131338280000001</v>
      </c>
      <c r="T60" s="359">
        <v>34.56264187</v>
      </c>
      <c r="U60" s="359">
        <v>127.42949052</v>
      </c>
      <c r="V60" s="359">
        <v>27.81096741</v>
      </c>
      <c r="W60" s="359">
        <v>33.332530800000001</v>
      </c>
      <c r="X60" s="359">
        <v>25.242388810000001</v>
      </c>
      <c r="Y60" s="359">
        <v>33.44562938</v>
      </c>
      <c r="Z60" s="359">
        <v>119.8315164</v>
      </c>
      <c r="AA60" s="359">
        <v>36.08574316</v>
      </c>
      <c r="AB60" s="359">
        <v>35.390952480000003</v>
      </c>
      <c r="AC60" s="359">
        <v>33.516677860000001</v>
      </c>
      <c r="AD60" s="359">
        <v>29.218962179999998</v>
      </c>
      <c r="AE60" s="359">
        <v>134.21233568</v>
      </c>
      <c r="AF60" s="359">
        <v>51.489607530000001</v>
      </c>
      <c r="AG60" s="359">
        <v>39.049669979999997</v>
      </c>
      <c r="AH60" s="359">
        <v>33.294473349999997</v>
      </c>
      <c r="AI60" s="359">
        <v>38.175731450000001</v>
      </c>
      <c r="AJ60" s="359">
        <v>162.00948231000001</v>
      </c>
      <c r="AK60" s="359">
        <v>43.18183526</v>
      </c>
      <c r="AL60" s="359">
        <v>52.793273829999997</v>
      </c>
      <c r="AM60" s="359">
        <v>35.705798160000001</v>
      </c>
      <c r="AN60" s="359">
        <v>41.399288929999997</v>
      </c>
      <c r="AO60" s="359">
        <v>173.08019618</v>
      </c>
      <c r="AP60" s="359">
        <v>19.73566903</v>
      </c>
      <c r="AQ60" s="359">
        <v>8.8805043900000005</v>
      </c>
      <c r="AR60" s="359">
        <v>7.21750559</v>
      </c>
      <c r="AS60" s="359">
        <v>5.9842904499999996</v>
      </c>
      <c r="AT60" s="359">
        <v>41.81796946</v>
      </c>
      <c r="AU60" s="359">
        <v>8.0197880500000007</v>
      </c>
      <c r="AV60" s="359">
        <v>10.684015219999999</v>
      </c>
      <c r="AW60" s="359">
        <v>5.0613871399999999</v>
      </c>
      <c r="AX60" s="359">
        <v>8.1418589899999994</v>
      </c>
      <c r="AY60" s="359">
        <v>31.907049399999998</v>
      </c>
      <c r="AZ60" s="359">
        <v>5.0634351999999998</v>
      </c>
      <c r="BA60" s="359">
        <v>8.1704276500000006</v>
      </c>
      <c r="BB60" s="359">
        <v>7.0342398800000003</v>
      </c>
      <c r="BC60" s="359">
        <v>8.0612795500000001</v>
      </c>
      <c r="BD60" s="359">
        <v>28.329382280000001</v>
      </c>
      <c r="BE60" s="359">
        <v>7.3293339599999996</v>
      </c>
      <c r="BF60" s="359">
        <v>8.6918911199999993</v>
      </c>
      <c r="BG60" s="359">
        <v>9.2593805600000003</v>
      </c>
      <c r="BH60" s="359">
        <v>9.7143761600000005</v>
      </c>
      <c r="BI60" s="359">
        <v>34.994981799999998</v>
      </c>
      <c r="BJ60" s="359">
        <v>8.8619985499999991</v>
      </c>
      <c r="BK60" s="359">
        <v>8.4364912200000006</v>
      </c>
      <c r="BL60" s="359">
        <v>7.2176082099999999</v>
      </c>
      <c r="BM60" s="359">
        <v>9.3190176699999991</v>
      </c>
      <c r="BN60" s="370">
        <v>33.835115649999999</v>
      </c>
      <c r="BO60" s="385"/>
    </row>
    <row r="61" spans="1:68" ht="13.5">
      <c r="A61" s="398" t="s">
        <v>126</v>
      </c>
      <c r="B61" s="359">
        <v>8.3634180899999997</v>
      </c>
      <c r="C61" s="359">
        <v>9.7646879500000008</v>
      </c>
      <c r="D61" s="359">
        <v>9.1106138899999998</v>
      </c>
      <c r="E61" s="359">
        <v>7.4852438899999996</v>
      </c>
      <c r="F61" s="359">
        <v>34.723963820000002</v>
      </c>
      <c r="G61" s="359">
        <v>13.1842966</v>
      </c>
      <c r="H61" s="359">
        <v>8.1744478300000001</v>
      </c>
      <c r="I61" s="359">
        <v>13.17421141</v>
      </c>
      <c r="J61" s="359">
        <v>14.03429167</v>
      </c>
      <c r="K61" s="359">
        <v>48.567247510000001</v>
      </c>
      <c r="L61" s="359">
        <v>13.03530297</v>
      </c>
      <c r="M61" s="359">
        <v>14.047381509999999</v>
      </c>
      <c r="N61" s="359">
        <v>7.2016772199999997</v>
      </c>
      <c r="O61" s="359">
        <v>10.79093533</v>
      </c>
      <c r="P61" s="359">
        <v>45.075297030000002</v>
      </c>
      <c r="Q61" s="359">
        <v>11.01043144</v>
      </c>
      <c r="R61" s="359">
        <v>13.60088047</v>
      </c>
      <c r="S61" s="359">
        <v>7.94215771</v>
      </c>
      <c r="T61" s="359">
        <v>10.11042063</v>
      </c>
      <c r="U61" s="359">
        <v>42.663890250000001</v>
      </c>
      <c r="V61" s="359">
        <v>24.899254129999999</v>
      </c>
      <c r="W61" s="359">
        <v>17.593245929999998</v>
      </c>
      <c r="X61" s="359">
        <v>8.5743802700000007</v>
      </c>
      <c r="Y61" s="359">
        <v>12.563016019999999</v>
      </c>
      <c r="Z61" s="359">
        <v>63.629896350000003</v>
      </c>
      <c r="AA61" s="359">
        <v>13.766888529999999</v>
      </c>
      <c r="AB61" s="359">
        <v>15.95931584</v>
      </c>
      <c r="AC61" s="359">
        <v>9.2629568300000003</v>
      </c>
      <c r="AD61" s="359">
        <v>12.437222220000001</v>
      </c>
      <c r="AE61" s="359">
        <v>51.426383420000001</v>
      </c>
      <c r="AF61" s="359">
        <v>19.60531494</v>
      </c>
      <c r="AG61" s="359">
        <v>11.7407123</v>
      </c>
      <c r="AH61" s="359">
        <v>13.05557108</v>
      </c>
      <c r="AI61" s="359">
        <v>13.20095212</v>
      </c>
      <c r="AJ61" s="359">
        <v>57.602550440000002</v>
      </c>
      <c r="AK61" s="359">
        <v>17.326753180000001</v>
      </c>
      <c r="AL61" s="359">
        <v>13.892634040000001</v>
      </c>
      <c r="AM61" s="359">
        <v>13.490232730000001</v>
      </c>
      <c r="AN61" s="359">
        <v>0.10550524999999999</v>
      </c>
      <c r="AO61" s="359">
        <v>44.815125199999997</v>
      </c>
      <c r="AP61" s="359">
        <v>15.32021589</v>
      </c>
      <c r="AQ61" s="359">
        <v>16.181805440000002</v>
      </c>
      <c r="AR61" s="359">
        <v>15.859354400000001</v>
      </c>
      <c r="AS61" s="359">
        <v>17.963607750000001</v>
      </c>
      <c r="AT61" s="359">
        <v>65.32498348</v>
      </c>
      <c r="AU61" s="359">
        <v>21.498534469999999</v>
      </c>
      <c r="AV61" s="359">
        <v>13.20410953</v>
      </c>
      <c r="AW61" s="359">
        <v>11.880752749999999</v>
      </c>
      <c r="AX61" s="359">
        <v>16.260087930000001</v>
      </c>
      <c r="AY61" s="359">
        <v>62.843484680000003</v>
      </c>
      <c r="AZ61" s="359">
        <v>18.64985102</v>
      </c>
      <c r="BA61" s="359">
        <v>15.38423875</v>
      </c>
      <c r="BB61" s="359">
        <v>15.94655674</v>
      </c>
      <c r="BC61" s="359">
        <v>16.885871479999999</v>
      </c>
      <c r="BD61" s="359">
        <v>66.866517990000006</v>
      </c>
      <c r="BE61" s="359">
        <v>23.141573350000002</v>
      </c>
      <c r="BF61" s="359">
        <v>21.01954757</v>
      </c>
      <c r="BG61" s="359">
        <v>20.43425045</v>
      </c>
      <c r="BH61" s="359">
        <v>28.407083480000001</v>
      </c>
      <c r="BI61" s="359">
        <v>93.002454850000007</v>
      </c>
      <c r="BJ61" s="359">
        <v>36.099497880000001</v>
      </c>
      <c r="BK61" s="359">
        <v>26.95086384</v>
      </c>
      <c r="BL61" s="359">
        <v>24.72732731</v>
      </c>
      <c r="BM61" s="359">
        <v>21.638015670000001</v>
      </c>
      <c r="BN61" s="370">
        <v>109.41570470000001</v>
      </c>
      <c r="BO61" s="385"/>
    </row>
    <row r="62" spans="1:68" ht="13.5">
      <c r="A62" s="398" t="s">
        <v>65</v>
      </c>
      <c r="B62" s="359">
        <v>157.15057985999999</v>
      </c>
      <c r="C62" s="359">
        <v>149.68020770999999</v>
      </c>
      <c r="D62" s="359">
        <v>164.94226896000001</v>
      </c>
      <c r="E62" s="359">
        <v>165.99876416000001</v>
      </c>
      <c r="F62" s="359">
        <v>637.77182069000003</v>
      </c>
      <c r="G62" s="359">
        <v>155.35519434</v>
      </c>
      <c r="H62" s="359">
        <v>206.82201975999999</v>
      </c>
      <c r="I62" s="359">
        <v>171.48434438000001</v>
      </c>
      <c r="J62" s="359">
        <v>206.49434504000001</v>
      </c>
      <c r="K62" s="359">
        <v>740.15590352000004</v>
      </c>
      <c r="L62" s="359">
        <v>195.44926004000001</v>
      </c>
      <c r="M62" s="359">
        <v>187.57218349999999</v>
      </c>
      <c r="N62" s="359">
        <v>154.41834269</v>
      </c>
      <c r="O62" s="359">
        <v>175.63218810000001</v>
      </c>
      <c r="P62" s="359">
        <v>713.07197432999999</v>
      </c>
      <c r="Q62" s="359">
        <v>194.54496252000001</v>
      </c>
      <c r="R62" s="359">
        <v>174.66811827000001</v>
      </c>
      <c r="S62" s="359">
        <v>217.62863879</v>
      </c>
      <c r="T62" s="359">
        <v>190.21668499</v>
      </c>
      <c r="U62" s="359">
        <v>777.05840456999999</v>
      </c>
      <c r="V62" s="359">
        <v>165.17919817000001</v>
      </c>
      <c r="W62" s="359">
        <v>177.2519369</v>
      </c>
      <c r="X62" s="359">
        <v>157.76893207000001</v>
      </c>
      <c r="Y62" s="359">
        <v>167.80486619000001</v>
      </c>
      <c r="Z62" s="359">
        <v>668.00493332999997</v>
      </c>
      <c r="AA62" s="359">
        <v>147.92368748000001</v>
      </c>
      <c r="AB62" s="359">
        <v>161.01383292</v>
      </c>
      <c r="AC62" s="359">
        <v>161.09352000000001</v>
      </c>
      <c r="AD62" s="359">
        <v>146.82872098999999</v>
      </c>
      <c r="AE62" s="359">
        <v>616.85976139000002</v>
      </c>
      <c r="AF62" s="359">
        <v>154.45661039999999</v>
      </c>
      <c r="AG62" s="359">
        <v>158.18657302</v>
      </c>
      <c r="AH62" s="359">
        <v>133.12672567000001</v>
      </c>
      <c r="AI62" s="359">
        <v>169.13878567</v>
      </c>
      <c r="AJ62" s="359">
        <v>614.90869476</v>
      </c>
      <c r="AK62" s="359">
        <v>176.08932877000001</v>
      </c>
      <c r="AL62" s="359">
        <v>175.12356097</v>
      </c>
      <c r="AM62" s="359">
        <v>184.5341272</v>
      </c>
      <c r="AN62" s="359">
        <v>160.46242577000001</v>
      </c>
      <c r="AO62" s="359">
        <v>696.20944270999996</v>
      </c>
      <c r="AP62" s="359">
        <v>163.15001000000001</v>
      </c>
      <c r="AQ62" s="359">
        <v>188.92473618</v>
      </c>
      <c r="AR62" s="359">
        <v>169.7438238</v>
      </c>
      <c r="AS62" s="359">
        <v>175.66373053999999</v>
      </c>
      <c r="AT62" s="359">
        <v>697.48230051999997</v>
      </c>
      <c r="AU62" s="359">
        <v>167.7560508</v>
      </c>
      <c r="AV62" s="359">
        <v>123.41388954</v>
      </c>
      <c r="AW62" s="359">
        <v>124.62716143</v>
      </c>
      <c r="AX62" s="359">
        <v>137.36523837999999</v>
      </c>
      <c r="AY62" s="359">
        <v>553.16234014999998</v>
      </c>
      <c r="AZ62" s="359">
        <v>148.74251063</v>
      </c>
      <c r="BA62" s="359">
        <v>130.01948913999999</v>
      </c>
      <c r="BB62" s="359">
        <v>135.98102685000001</v>
      </c>
      <c r="BC62" s="359">
        <v>116.32931499</v>
      </c>
      <c r="BD62" s="359">
        <v>531.07234160999997</v>
      </c>
      <c r="BE62" s="359">
        <v>136.68925566999999</v>
      </c>
      <c r="BF62" s="359">
        <v>137.0487622</v>
      </c>
      <c r="BG62" s="359">
        <v>130.44597196000001</v>
      </c>
      <c r="BH62" s="359">
        <v>137.93352820999999</v>
      </c>
      <c r="BI62" s="359">
        <v>542.11751804000005</v>
      </c>
      <c r="BJ62" s="359">
        <v>157.75481042000001</v>
      </c>
      <c r="BK62" s="359">
        <v>147.71003526999999</v>
      </c>
      <c r="BL62" s="359">
        <v>137.3796844</v>
      </c>
      <c r="BM62" s="359">
        <v>152.43468533999999</v>
      </c>
      <c r="BN62" s="370">
        <v>595.27921543000002</v>
      </c>
      <c r="BO62" s="385"/>
    </row>
    <row r="63" spans="1:68" ht="13.5">
      <c r="A63" s="398" t="s">
        <v>67</v>
      </c>
      <c r="B63" s="359">
        <v>4.0536556299999997</v>
      </c>
      <c r="C63" s="359">
        <v>3.7722849300000001</v>
      </c>
      <c r="D63" s="359">
        <v>4.6184583799999999</v>
      </c>
      <c r="E63" s="359">
        <v>3.7200520899999998</v>
      </c>
      <c r="F63" s="359">
        <v>16.164451029999999</v>
      </c>
      <c r="G63" s="359">
        <v>6.0297000399999998</v>
      </c>
      <c r="H63" s="359">
        <v>7.1791293400000002</v>
      </c>
      <c r="I63" s="359">
        <v>1.8194535700000001</v>
      </c>
      <c r="J63" s="359">
        <v>6.1668357299999998</v>
      </c>
      <c r="K63" s="359">
        <v>21.19511868</v>
      </c>
      <c r="L63" s="359">
        <v>4.43686326</v>
      </c>
      <c r="M63" s="359">
        <v>4.8734264200000004</v>
      </c>
      <c r="N63" s="359">
        <v>3.5355268299999998</v>
      </c>
      <c r="O63" s="359">
        <v>3.86920376</v>
      </c>
      <c r="P63" s="359">
        <v>16.71502027</v>
      </c>
      <c r="Q63" s="359">
        <v>3.4483841200000001</v>
      </c>
      <c r="R63" s="359">
        <v>4.2388056299999999</v>
      </c>
      <c r="S63" s="359">
        <v>3.0421074799999999</v>
      </c>
      <c r="T63" s="359">
        <v>5.1667004299999997</v>
      </c>
      <c r="U63" s="359">
        <v>15.895997660000001</v>
      </c>
      <c r="V63" s="359">
        <v>9.6473731600000008</v>
      </c>
      <c r="W63" s="359">
        <v>5.6720789500000004</v>
      </c>
      <c r="X63" s="359">
        <v>1.3467047400000001</v>
      </c>
      <c r="Y63" s="359">
        <v>7.6049742299999998</v>
      </c>
      <c r="Z63" s="359">
        <v>24.27113108</v>
      </c>
      <c r="AA63" s="359">
        <v>5.1456055699999999</v>
      </c>
      <c r="AB63" s="359">
        <v>5.7865042600000001</v>
      </c>
      <c r="AC63" s="359">
        <v>11.91682584</v>
      </c>
      <c r="AD63" s="359">
        <v>5.5782413799999997</v>
      </c>
      <c r="AE63" s="359">
        <v>28.427177050000001</v>
      </c>
      <c r="AF63" s="359">
        <v>5.0955920499999996</v>
      </c>
      <c r="AG63" s="359">
        <v>6.0052764099999996</v>
      </c>
      <c r="AH63" s="359">
        <v>2.9522144400000001</v>
      </c>
      <c r="AI63" s="359">
        <v>7.0556654700000001</v>
      </c>
      <c r="AJ63" s="359">
        <v>21.108748370000001</v>
      </c>
      <c r="AK63" s="359">
        <v>11.788987069999999</v>
      </c>
      <c r="AL63" s="359">
        <v>6.7966628900000003</v>
      </c>
      <c r="AM63" s="359">
        <v>9.2008773500000007</v>
      </c>
      <c r="AN63" s="359">
        <v>5.6568485099999997</v>
      </c>
      <c r="AO63" s="359">
        <v>33.44337582</v>
      </c>
      <c r="AP63" s="359">
        <v>11.782024610000001</v>
      </c>
      <c r="AQ63" s="359">
        <v>5.1896346900000001</v>
      </c>
      <c r="AR63" s="359">
        <v>11.488446890000001</v>
      </c>
      <c r="AS63" s="359">
        <v>5.6027034599999999</v>
      </c>
      <c r="AT63" s="359">
        <v>34.062809649999998</v>
      </c>
      <c r="AU63" s="359">
        <v>8.66971004</v>
      </c>
      <c r="AV63" s="359">
        <v>4.6685590000000001</v>
      </c>
      <c r="AW63" s="359">
        <v>6.2174582100000002</v>
      </c>
      <c r="AX63" s="359">
        <v>12.98451667</v>
      </c>
      <c r="AY63" s="359">
        <v>32.540243920000002</v>
      </c>
      <c r="AZ63" s="359">
        <v>13.53948911</v>
      </c>
      <c r="BA63" s="359">
        <v>6.81501511</v>
      </c>
      <c r="BB63" s="359">
        <v>7.8223780300000003</v>
      </c>
      <c r="BC63" s="359">
        <v>7.07622763</v>
      </c>
      <c r="BD63" s="359">
        <v>35.253109879999997</v>
      </c>
      <c r="BE63" s="359">
        <v>8.3553709600000001</v>
      </c>
      <c r="BF63" s="359">
        <v>9.8899674700000002</v>
      </c>
      <c r="BG63" s="359">
        <v>7.59847216</v>
      </c>
      <c r="BH63" s="359">
        <v>12.34893698</v>
      </c>
      <c r="BI63" s="359">
        <v>38.192747570000002</v>
      </c>
      <c r="BJ63" s="359">
        <v>5.5759490999999999</v>
      </c>
      <c r="BK63" s="359">
        <v>6.06200136</v>
      </c>
      <c r="BL63" s="359">
        <v>9.77661187</v>
      </c>
      <c r="BM63" s="359">
        <v>10.498477899999999</v>
      </c>
      <c r="BN63" s="370">
        <v>31.91304023</v>
      </c>
      <c r="BO63" s="385"/>
    </row>
    <row r="64" spans="1:68" s="386" customFormat="1" ht="13.5">
      <c r="A64" s="399"/>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362"/>
      <c r="BL64" s="362"/>
      <c r="BM64" s="362"/>
      <c r="BN64" s="373"/>
      <c r="BO64" s="385"/>
      <c r="BP64" s="384"/>
    </row>
    <row r="65" spans="1:67" ht="13.5">
      <c r="A65" s="396" t="s">
        <v>128</v>
      </c>
      <c r="B65" s="358">
        <f t="shared" ref="B65:BN65" si="16">SUM(B66,B69,B88)-SUM(B67,B78,B89)</f>
        <v>-8.9924285400000059</v>
      </c>
      <c r="C65" s="358">
        <f t="shared" si="16"/>
        <v>-15.216128480000009</v>
      </c>
      <c r="D65" s="358">
        <f t="shared" si="16"/>
        <v>-22.146613429999995</v>
      </c>
      <c r="E65" s="358">
        <f t="shared" si="16"/>
        <v>-26.258032839999998</v>
      </c>
      <c r="F65" s="358">
        <f t="shared" si="16"/>
        <v>-72.613203290000058</v>
      </c>
      <c r="G65" s="358">
        <f t="shared" si="16"/>
        <v>-36.451234270000015</v>
      </c>
      <c r="H65" s="358">
        <f t="shared" si="16"/>
        <v>-31.314177409999992</v>
      </c>
      <c r="I65" s="358">
        <f t="shared" si="16"/>
        <v>-19.253507360000008</v>
      </c>
      <c r="J65" s="358">
        <f t="shared" si="16"/>
        <v>-38.792581459999987</v>
      </c>
      <c r="K65" s="358">
        <f t="shared" si="16"/>
        <v>-125.81150050000005</v>
      </c>
      <c r="L65" s="358">
        <f t="shared" si="16"/>
        <v>-28.360627940000001</v>
      </c>
      <c r="M65" s="358">
        <f t="shared" si="16"/>
        <v>-46.399348759999995</v>
      </c>
      <c r="N65" s="358">
        <f t="shared" si="16"/>
        <v>-21.966935910000004</v>
      </c>
      <c r="O65" s="358">
        <f t="shared" si="16"/>
        <v>-32.975143979999999</v>
      </c>
      <c r="P65" s="358">
        <f t="shared" si="16"/>
        <v>-129.70205658999998</v>
      </c>
      <c r="Q65" s="358">
        <f t="shared" si="16"/>
        <v>-13.319830479999993</v>
      </c>
      <c r="R65" s="358">
        <f t="shared" si="16"/>
        <v>-38.52944325</v>
      </c>
      <c r="S65" s="358">
        <f t="shared" si="16"/>
        <v>-35.342091490000008</v>
      </c>
      <c r="T65" s="358">
        <f t="shared" si="16"/>
        <v>-36.779895300000007</v>
      </c>
      <c r="U65" s="358">
        <f t="shared" si="16"/>
        <v>-123.97126052000004</v>
      </c>
      <c r="V65" s="358">
        <f t="shared" si="16"/>
        <v>-13.032119160000008</v>
      </c>
      <c r="W65" s="358">
        <f t="shared" si="16"/>
        <v>-12.057383330000008</v>
      </c>
      <c r="X65" s="358">
        <f t="shared" si="16"/>
        <v>-38.666609489999999</v>
      </c>
      <c r="Y65" s="358">
        <f t="shared" si="16"/>
        <v>-9.543786869999991</v>
      </c>
      <c r="Z65" s="358">
        <f t="shared" si="16"/>
        <v>-73.299898849999977</v>
      </c>
      <c r="AA65" s="358">
        <f t="shared" si="16"/>
        <v>-21.036508190000006</v>
      </c>
      <c r="AB65" s="358">
        <f t="shared" si="16"/>
        <v>-22.176915799999989</v>
      </c>
      <c r="AC65" s="358">
        <f t="shared" si="16"/>
        <v>-25.693406909999993</v>
      </c>
      <c r="AD65" s="358">
        <f t="shared" si="16"/>
        <v>-21.60074899</v>
      </c>
      <c r="AE65" s="358">
        <f t="shared" si="16"/>
        <v>-90.507579890000045</v>
      </c>
      <c r="AF65" s="358">
        <f t="shared" si="16"/>
        <v>-14.969172389999997</v>
      </c>
      <c r="AG65" s="358">
        <f t="shared" si="16"/>
        <v>1.3343624199999908</v>
      </c>
      <c r="AH65" s="358">
        <f t="shared" si="16"/>
        <v>13.104425110000008</v>
      </c>
      <c r="AI65" s="358">
        <f t="shared" si="16"/>
        <v>-14.363461150000006</v>
      </c>
      <c r="AJ65" s="358">
        <f t="shared" si="16"/>
        <v>-14.893846010000004</v>
      </c>
      <c r="AK65" s="358">
        <f t="shared" si="16"/>
        <v>-4.2827079500000025</v>
      </c>
      <c r="AL65" s="358">
        <f t="shared" si="16"/>
        <v>-18.962396909999995</v>
      </c>
      <c r="AM65" s="358">
        <f t="shared" si="16"/>
        <v>1.406106230000006</v>
      </c>
      <c r="AN65" s="358">
        <f t="shared" si="16"/>
        <v>27.199624760000034</v>
      </c>
      <c r="AO65" s="358">
        <f t="shared" si="16"/>
        <v>5.3606261300000142</v>
      </c>
      <c r="AP65" s="358">
        <f t="shared" si="16"/>
        <v>8.6149303600000025</v>
      </c>
      <c r="AQ65" s="358">
        <f t="shared" si="16"/>
        <v>-8.8618170099999958</v>
      </c>
      <c r="AR65" s="358">
        <f t="shared" si="16"/>
        <v>-6.874778059999997</v>
      </c>
      <c r="AS65" s="358">
        <f t="shared" si="16"/>
        <v>-4.1231777599999901</v>
      </c>
      <c r="AT65" s="358">
        <f t="shared" si="16"/>
        <v>-11.24484246999998</v>
      </c>
      <c r="AU65" s="358">
        <f t="shared" si="16"/>
        <v>3.5465688799999953</v>
      </c>
      <c r="AV65" s="358">
        <f t="shared" si="16"/>
        <v>23.415014549999995</v>
      </c>
      <c r="AW65" s="358">
        <f t="shared" si="16"/>
        <v>9.3381249400000002</v>
      </c>
      <c r="AX65" s="358">
        <f t="shared" si="16"/>
        <v>9.0688827999999972</v>
      </c>
      <c r="AY65" s="358">
        <f t="shared" si="16"/>
        <v>45.368591169999945</v>
      </c>
      <c r="AZ65" s="358">
        <f t="shared" si="16"/>
        <v>25.783403669999998</v>
      </c>
      <c r="BA65" s="358">
        <f t="shared" si="16"/>
        <v>-4.8651716600000157</v>
      </c>
      <c r="BB65" s="358">
        <f t="shared" si="16"/>
        <v>24.418701059999989</v>
      </c>
      <c r="BC65" s="358">
        <f t="shared" si="16"/>
        <v>-26.554189109999982</v>
      </c>
      <c r="BD65" s="358">
        <f t="shared" si="16"/>
        <v>18.782743960000062</v>
      </c>
      <c r="BE65" s="358">
        <f t="shared" si="16"/>
        <v>12.222375280000023</v>
      </c>
      <c r="BF65" s="358">
        <f t="shared" si="16"/>
        <v>-27.82288432999998</v>
      </c>
      <c r="BG65" s="358">
        <f t="shared" si="16"/>
        <v>29.378474879999999</v>
      </c>
      <c r="BH65" s="358">
        <f t="shared" si="16"/>
        <v>-31.526067859999984</v>
      </c>
      <c r="BI65" s="358">
        <f t="shared" si="16"/>
        <v>-17.748102029999984</v>
      </c>
      <c r="BJ65" s="358">
        <f t="shared" si="16"/>
        <v>20.004061050000018</v>
      </c>
      <c r="BK65" s="358">
        <f t="shared" si="16"/>
        <v>9.3187740100000127</v>
      </c>
      <c r="BL65" s="358">
        <f t="shared" si="16"/>
        <v>-9.1144714499999964</v>
      </c>
      <c r="BM65" s="358">
        <f t="shared" si="16"/>
        <v>-59.22005249</v>
      </c>
      <c r="BN65" s="369">
        <f t="shared" si="16"/>
        <v>-39.011688879999951</v>
      </c>
      <c r="BO65" s="385"/>
    </row>
    <row r="66" spans="1:67" ht="13.5">
      <c r="A66" s="397" t="s">
        <v>129</v>
      </c>
      <c r="B66" s="359">
        <v>16.081267019999999</v>
      </c>
      <c r="C66" s="359">
        <v>18.232241269999999</v>
      </c>
      <c r="D66" s="359">
        <v>16.205731650000001</v>
      </c>
      <c r="E66" s="359">
        <v>29.653388069999998</v>
      </c>
      <c r="F66" s="359">
        <v>80.172628009999997</v>
      </c>
      <c r="G66" s="359">
        <v>17.9719555</v>
      </c>
      <c r="H66" s="359">
        <v>17.844143599999999</v>
      </c>
      <c r="I66" s="359">
        <v>18.21773701</v>
      </c>
      <c r="J66" s="359">
        <v>22.178678139999999</v>
      </c>
      <c r="K66" s="359">
        <v>76.212514249999998</v>
      </c>
      <c r="L66" s="359">
        <v>26.438612030000002</v>
      </c>
      <c r="M66" s="359">
        <v>25.616530820000001</v>
      </c>
      <c r="N66" s="359">
        <v>24.737503759999999</v>
      </c>
      <c r="O66" s="359">
        <v>21.412869130000001</v>
      </c>
      <c r="P66" s="359">
        <v>98.205515739999996</v>
      </c>
      <c r="Q66" s="359">
        <v>20.588853759999999</v>
      </c>
      <c r="R66" s="359">
        <v>24.41019768</v>
      </c>
      <c r="S66" s="359">
        <v>24.452394630000001</v>
      </c>
      <c r="T66" s="359">
        <v>33.064292819999999</v>
      </c>
      <c r="U66" s="359">
        <v>102.51573888999999</v>
      </c>
      <c r="V66" s="359">
        <v>23.224381900000001</v>
      </c>
      <c r="W66" s="359">
        <v>25.922724930000001</v>
      </c>
      <c r="X66" s="359">
        <v>23.277871510000001</v>
      </c>
      <c r="Y66" s="359">
        <v>31.176034919999999</v>
      </c>
      <c r="Z66" s="359">
        <v>103.60101326</v>
      </c>
      <c r="AA66" s="359">
        <v>31.567277789999999</v>
      </c>
      <c r="AB66" s="359">
        <v>30.921166459999998</v>
      </c>
      <c r="AC66" s="359">
        <v>26.496729930000001</v>
      </c>
      <c r="AD66" s="359">
        <v>30.936036260000002</v>
      </c>
      <c r="AE66" s="359">
        <v>119.92121044</v>
      </c>
      <c r="AF66" s="359">
        <v>32.092308619999997</v>
      </c>
      <c r="AG66" s="359">
        <v>39.089045800000001</v>
      </c>
      <c r="AH66" s="359">
        <v>31.17508875</v>
      </c>
      <c r="AI66" s="359">
        <v>34.680908049999999</v>
      </c>
      <c r="AJ66" s="359">
        <v>137.03735122000001</v>
      </c>
      <c r="AK66" s="359">
        <v>34.430833100000001</v>
      </c>
      <c r="AL66" s="359">
        <v>43.892307240000001</v>
      </c>
      <c r="AM66" s="359">
        <v>35.306339340000001</v>
      </c>
      <c r="AN66" s="359">
        <v>41.987225860000002</v>
      </c>
      <c r="AO66" s="359">
        <v>155.61670554</v>
      </c>
      <c r="AP66" s="359">
        <v>44.643180049999998</v>
      </c>
      <c r="AQ66" s="359">
        <v>52.651736749999998</v>
      </c>
      <c r="AR66" s="359">
        <v>42.376474469999998</v>
      </c>
      <c r="AS66" s="359">
        <v>47.547847279999999</v>
      </c>
      <c r="AT66" s="359">
        <v>187.21923855</v>
      </c>
      <c r="AU66" s="359">
        <v>27.138383879999999</v>
      </c>
      <c r="AV66" s="359">
        <v>29.94213323</v>
      </c>
      <c r="AW66" s="359">
        <v>23.339610059999998</v>
      </c>
      <c r="AX66" s="359">
        <v>31.60255652</v>
      </c>
      <c r="AY66" s="359">
        <v>112.02268368999999</v>
      </c>
      <c r="AZ66" s="359">
        <v>24.296235150000001</v>
      </c>
      <c r="BA66" s="359">
        <v>26.80874902</v>
      </c>
      <c r="BB66" s="359">
        <v>24.99692087</v>
      </c>
      <c r="BC66" s="359">
        <v>33.478891150000003</v>
      </c>
      <c r="BD66" s="359">
        <v>109.58079619</v>
      </c>
      <c r="BE66" s="359">
        <v>26.027407350000001</v>
      </c>
      <c r="BF66" s="359">
        <v>37.641898410000003</v>
      </c>
      <c r="BG66" s="359">
        <v>30.472515479999998</v>
      </c>
      <c r="BH66" s="359">
        <v>33.57291</v>
      </c>
      <c r="BI66" s="359">
        <v>127.71473124000001</v>
      </c>
      <c r="BJ66" s="359">
        <v>33.781587289999997</v>
      </c>
      <c r="BK66" s="359">
        <v>35.53151433</v>
      </c>
      <c r="BL66" s="359">
        <v>30.924269450000001</v>
      </c>
      <c r="BM66" s="359">
        <v>39.03054556</v>
      </c>
      <c r="BN66" s="370">
        <v>139.26791663</v>
      </c>
      <c r="BO66" s="385"/>
    </row>
    <row r="67" spans="1:67" ht="13.5">
      <c r="A67" s="397" t="s">
        <v>130</v>
      </c>
      <c r="B67" s="359">
        <v>18.15986916</v>
      </c>
      <c r="C67" s="359">
        <v>19.13328443</v>
      </c>
      <c r="D67" s="359">
        <v>19.164776669999998</v>
      </c>
      <c r="E67" s="359">
        <v>21.539236689999999</v>
      </c>
      <c r="F67" s="359">
        <v>77.997166949999993</v>
      </c>
      <c r="G67" s="359">
        <v>20.61780937</v>
      </c>
      <c r="H67" s="359">
        <v>21.348249859999999</v>
      </c>
      <c r="I67" s="359">
        <v>21.121550599999999</v>
      </c>
      <c r="J67" s="359">
        <v>21.52674391</v>
      </c>
      <c r="K67" s="359">
        <v>84.614353739999999</v>
      </c>
      <c r="L67" s="359">
        <v>19.960543510000001</v>
      </c>
      <c r="M67" s="359">
        <v>21.034516239999999</v>
      </c>
      <c r="N67" s="359">
        <v>21.294641519999999</v>
      </c>
      <c r="O67" s="359">
        <v>22.801617660000002</v>
      </c>
      <c r="P67" s="359">
        <v>85.09131893</v>
      </c>
      <c r="Q67" s="359">
        <v>26.513770279999999</v>
      </c>
      <c r="R67" s="359">
        <v>20.299806910000001</v>
      </c>
      <c r="S67" s="359">
        <v>29.9510553</v>
      </c>
      <c r="T67" s="359">
        <v>27.09741326</v>
      </c>
      <c r="U67" s="359">
        <v>103.86204574999999</v>
      </c>
      <c r="V67" s="359">
        <v>21.526893319999999</v>
      </c>
      <c r="W67" s="359">
        <v>23.360432469999999</v>
      </c>
      <c r="X67" s="359">
        <v>23.371981430000002</v>
      </c>
      <c r="Y67" s="359">
        <v>23.645860750000001</v>
      </c>
      <c r="Z67" s="359">
        <v>91.905167969999994</v>
      </c>
      <c r="AA67" s="359">
        <v>22.130107259999999</v>
      </c>
      <c r="AB67" s="359">
        <v>23.738534869999999</v>
      </c>
      <c r="AC67" s="359">
        <v>21.696890239999998</v>
      </c>
      <c r="AD67" s="359">
        <v>23.89103678</v>
      </c>
      <c r="AE67" s="359">
        <v>91.456569150000007</v>
      </c>
      <c r="AF67" s="359">
        <v>25.272430870000001</v>
      </c>
      <c r="AG67" s="359">
        <v>24.834546719999999</v>
      </c>
      <c r="AH67" s="359">
        <v>26.914136509999999</v>
      </c>
      <c r="AI67" s="359">
        <v>31.91458587</v>
      </c>
      <c r="AJ67" s="359">
        <v>108.93569997</v>
      </c>
      <c r="AK67" s="359">
        <v>25.73191658</v>
      </c>
      <c r="AL67" s="359">
        <v>32.218101019999999</v>
      </c>
      <c r="AM67" s="359">
        <v>24.681363919999999</v>
      </c>
      <c r="AN67" s="359">
        <v>24.091341010000001</v>
      </c>
      <c r="AO67" s="359">
        <v>106.72272253</v>
      </c>
      <c r="AP67" s="359">
        <v>22.09463221</v>
      </c>
      <c r="AQ67" s="359">
        <v>23.972050759999998</v>
      </c>
      <c r="AR67" s="359">
        <v>22.914659189999998</v>
      </c>
      <c r="AS67" s="359">
        <v>23.197503229999999</v>
      </c>
      <c r="AT67" s="359">
        <v>92.178845390000006</v>
      </c>
      <c r="AU67" s="359">
        <v>18.38765759</v>
      </c>
      <c r="AV67" s="359">
        <v>12.09053937</v>
      </c>
      <c r="AW67" s="359">
        <v>17.545812420000001</v>
      </c>
      <c r="AX67" s="359">
        <v>14.524276560000001</v>
      </c>
      <c r="AY67" s="359">
        <v>62.54828594</v>
      </c>
      <c r="AZ67" s="359">
        <v>15.74211758</v>
      </c>
      <c r="BA67" s="359">
        <v>15.857253249999999</v>
      </c>
      <c r="BB67" s="359">
        <v>15.970019199999999</v>
      </c>
      <c r="BC67" s="359">
        <v>20.231541159999999</v>
      </c>
      <c r="BD67" s="359">
        <v>67.80093119</v>
      </c>
      <c r="BE67" s="359">
        <v>18.71667343</v>
      </c>
      <c r="BF67" s="359">
        <v>21.93835919</v>
      </c>
      <c r="BG67" s="359">
        <v>20.652747000000002</v>
      </c>
      <c r="BH67" s="359">
        <v>23.219897880000001</v>
      </c>
      <c r="BI67" s="359">
        <v>84.527677499999996</v>
      </c>
      <c r="BJ67" s="359">
        <v>25.035930560000001</v>
      </c>
      <c r="BK67" s="359">
        <v>23.11035678</v>
      </c>
      <c r="BL67" s="359">
        <v>26.00462576</v>
      </c>
      <c r="BM67" s="359">
        <v>25.45053141</v>
      </c>
      <c r="BN67" s="370">
        <v>99.601444509999993</v>
      </c>
      <c r="BO67" s="385"/>
    </row>
    <row r="68" spans="1:67" ht="13.5">
      <c r="A68" s="397"/>
      <c r="B68" s="359"/>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70"/>
      <c r="BO68" s="385"/>
    </row>
    <row r="69" spans="1:67" ht="13.5">
      <c r="A69" s="397" t="s">
        <v>131</v>
      </c>
      <c r="B69" s="359">
        <f t="shared" ref="B69:BN69" si="17">SUM(B70,B74,B77)</f>
        <v>51.080354230000005</v>
      </c>
      <c r="C69" s="359">
        <f t="shared" si="17"/>
        <v>36.70798937</v>
      </c>
      <c r="D69" s="359">
        <f t="shared" si="17"/>
        <v>33.542613189999997</v>
      </c>
      <c r="E69" s="359">
        <f t="shared" si="17"/>
        <v>21.669555110000001</v>
      </c>
      <c r="F69" s="359">
        <f t="shared" si="17"/>
        <v>143.00051189999999</v>
      </c>
      <c r="G69" s="359">
        <f t="shared" si="17"/>
        <v>23.75241673</v>
      </c>
      <c r="H69" s="359">
        <f t="shared" si="17"/>
        <v>29.26479913</v>
      </c>
      <c r="I69" s="359">
        <f t="shared" si="17"/>
        <v>39.321632999999999</v>
      </c>
      <c r="J69" s="359">
        <f t="shared" si="17"/>
        <v>35.342208579999998</v>
      </c>
      <c r="K69" s="359">
        <f t="shared" si="17"/>
        <v>127.68105743999999</v>
      </c>
      <c r="L69" s="359">
        <f t="shared" si="17"/>
        <v>23.997942560000002</v>
      </c>
      <c r="M69" s="359">
        <f t="shared" si="17"/>
        <v>27.563760159999998</v>
      </c>
      <c r="N69" s="359">
        <f t="shared" si="17"/>
        <v>38.527002460000006</v>
      </c>
      <c r="O69" s="359">
        <f t="shared" si="17"/>
        <v>40.850216410000002</v>
      </c>
      <c r="P69" s="359">
        <f t="shared" si="17"/>
        <v>130.93892159000001</v>
      </c>
      <c r="Q69" s="359">
        <f t="shared" si="17"/>
        <v>53.017419329999996</v>
      </c>
      <c r="R69" s="359">
        <f t="shared" si="17"/>
        <v>31.416618399999997</v>
      </c>
      <c r="S69" s="359">
        <f t="shared" si="17"/>
        <v>35.795904699999994</v>
      </c>
      <c r="T69" s="359">
        <f t="shared" si="17"/>
        <v>37.887101889999997</v>
      </c>
      <c r="U69" s="359">
        <f t="shared" si="17"/>
        <v>158.11704431999999</v>
      </c>
      <c r="V69" s="359">
        <f t="shared" si="17"/>
        <v>42.761120769999998</v>
      </c>
      <c r="W69" s="359">
        <f t="shared" si="17"/>
        <v>56.970418310000007</v>
      </c>
      <c r="X69" s="359">
        <f t="shared" si="17"/>
        <v>37.263879340000003</v>
      </c>
      <c r="Y69" s="359">
        <f t="shared" si="17"/>
        <v>66.756353509999997</v>
      </c>
      <c r="Z69" s="359">
        <f t="shared" si="17"/>
        <v>203.75177193000002</v>
      </c>
      <c r="AA69" s="359">
        <f t="shared" si="17"/>
        <v>40.715415180000001</v>
      </c>
      <c r="AB69" s="359">
        <f t="shared" si="17"/>
        <v>36.285049909999998</v>
      </c>
      <c r="AC69" s="359">
        <f t="shared" si="17"/>
        <v>45.247833960000008</v>
      </c>
      <c r="AD69" s="359">
        <f t="shared" si="17"/>
        <v>58.454382120000005</v>
      </c>
      <c r="AE69" s="359">
        <f t="shared" si="17"/>
        <v>180.70268117000001</v>
      </c>
      <c r="AF69" s="359">
        <f t="shared" si="17"/>
        <v>64.346016899999995</v>
      </c>
      <c r="AG69" s="359">
        <f t="shared" si="17"/>
        <v>48.840071839999993</v>
      </c>
      <c r="AH69" s="359">
        <f t="shared" si="17"/>
        <v>68.839216930000006</v>
      </c>
      <c r="AI69" s="359">
        <f t="shared" si="17"/>
        <v>42.402674239999996</v>
      </c>
      <c r="AJ69" s="359">
        <f t="shared" si="17"/>
        <v>224.42797991000003</v>
      </c>
      <c r="AK69" s="359">
        <f t="shared" si="17"/>
        <v>41.122014920000005</v>
      </c>
      <c r="AL69" s="359">
        <f t="shared" si="17"/>
        <v>35.463100279999999</v>
      </c>
      <c r="AM69" s="359">
        <f t="shared" si="17"/>
        <v>48.411548109999998</v>
      </c>
      <c r="AN69" s="359">
        <f t="shared" si="17"/>
        <v>70.517117870000007</v>
      </c>
      <c r="AO69" s="359">
        <f t="shared" si="17"/>
        <v>195.51378118</v>
      </c>
      <c r="AP69" s="359">
        <f t="shared" si="17"/>
        <v>49.154833570000001</v>
      </c>
      <c r="AQ69" s="359">
        <f t="shared" si="17"/>
        <v>40.769173340000002</v>
      </c>
      <c r="AR69" s="359">
        <f t="shared" si="17"/>
        <v>46.444236660000001</v>
      </c>
      <c r="AS69" s="359">
        <f t="shared" si="17"/>
        <v>52.185276040000005</v>
      </c>
      <c r="AT69" s="359">
        <f t="shared" si="17"/>
        <v>188.55351961000002</v>
      </c>
      <c r="AU69" s="359">
        <f t="shared" si="17"/>
        <v>52.497284510000007</v>
      </c>
      <c r="AV69" s="359">
        <f t="shared" si="17"/>
        <v>41.904723689999997</v>
      </c>
      <c r="AW69" s="359">
        <f t="shared" si="17"/>
        <v>44.998398219999991</v>
      </c>
      <c r="AX69" s="359">
        <f t="shared" si="17"/>
        <v>70.575428950000003</v>
      </c>
      <c r="AY69" s="359">
        <f t="shared" si="17"/>
        <v>209.97583536999997</v>
      </c>
      <c r="AZ69" s="359">
        <f t="shared" si="17"/>
        <v>74.211158929999996</v>
      </c>
      <c r="BA69" s="359">
        <f t="shared" si="17"/>
        <v>54.519567289999998</v>
      </c>
      <c r="BB69" s="359">
        <f t="shared" si="17"/>
        <v>52.620033779999993</v>
      </c>
      <c r="BC69" s="359">
        <f t="shared" si="17"/>
        <v>41.658859530000001</v>
      </c>
      <c r="BD69" s="359">
        <f t="shared" si="17"/>
        <v>223.00961952999998</v>
      </c>
      <c r="BE69" s="359">
        <f t="shared" si="17"/>
        <v>64.24964940000001</v>
      </c>
      <c r="BF69" s="359">
        <f t="shared" si="17"/>
        <v>56.387013150000001</v>
      </c>
      <c r="BG69" s="359">
        <f t="shared" si="17"/>
        <v>75.476429570000008</v>
      </c>
      <c r="BH69" s="359">
        <f t="shared" si="17"/>
        <v>64.448778259999997</v>
      </c>
      <c r="BI69" s="359">
        <f t="shared" si="17"/>
        <v>260.56187038000002</v>
      </c>
      <c r="BJ69" s="359">
        <f t="shared" si="17"/>
        <v>48.537304930000005</v>
      </c>
      <c r="BK69" s="359">
        <f t="shared" si="17"/>
        <v>42.107545600000002</v>
      </c>
      <c r="BL69" s="359">
        <f t="shared" si="17"/>
        <v>48.530958199999993</v>
      </c>
      <c r="BM69" s="359">
        <f t="shared" si="17"/>
        <v>44.032416310000002</v>
      </c>
      <c r="BN69" s="370">
        <f t="shared" si="17"/>
        <v>183.20822504</v>
      </c>
      <c r="BO69" s="385"/>
    </row>
    <row r="70" spans="1:67" ht="13.5">
      <c r="A70" s="404" t="s">
        <v>85</v>
      </c>
      <c r="B70" s="359">
        <f t="shared" ref="B70:BN70" si="18">SUM(B71:B73)</f>
        <v>9.9024287600000012</v>
      </c>
      <c r="C70" s="359">
        <f t="shared" si="18"/>
        <v>9.7426885399999996</v>
      </c>
      <c r="D70" s="359">
        <f t="shared" si="18"/>
        <v>10.705424919999999</v>
      </c>
      <c r="E70" s="359">
        <f t="shared" si="18"/>
        <v>3.4737283699999999</v>
      </c>
      <c r="F70" s="359">
        <f t="shared" si="18"/>
        <v>33.824270590000005</v>
      </c>
      <c r="G70" s="359">
        <f t="shared" si="18"/>
        <v>7.4732365999999999</v>
      </c>
      <c r="H70" s="359">
        <f t="shared" si="18"/>
        <v>9.1680654700000002</v>
      </c>
      <c r="I70" s="359">
        <f t="shared" si="18"/>
        <v>6.9787588700000001</v>
      </c>
      <c r="J70" s="359">
        <f t="shared" si="18"/>
        <v>6.2153474800000001</v>
      </c>
      <c r="K70" s="359">
        <f t="shared" si="18"/>
        <v>29.835408419999997</v>
      </c>
      <c r="L70" s="359">
        <f t="shared" si="18"/>
        <v>7.6122223900000003</v>
      </c>
      <c r="M70" s="359">
        <f t="shared" si="18"/>
        <v>6.7831992899999998</v>
      </c>
      <c r="N70" s="359">
        <f t="shared" si="18"/>
        <v>9.1283321599999994</v>
      </c>
      <c r="O70" s="359">
        <f t="shared" si="18"/>
        <v>9.5159042199999995</v>
      </c>
      <c r="P70" s="359">
        <f t="shared" si="18"/>
        <v>33.039658060000001</v>
      </c>
      <c r="Q70" s="359">
        <f t="shared" si="18"/>
        <v>7.0180219400000006</v>
      </c>
      <c r="R70" s="359">
        <f t="shared" si="18"/>
        <v>12.71266947</v>
      </c>
      <c r="S70" s="359">
        <f t="shared" si="18"/>
        <v>9.7488999199999995</v>
      </c>
      <c r="T70" s="359">
        <f t="shared" si="18"/>
        <v>10.917890939999999</v>
      </c>
      <c r="U70" s="359">
        <f t="shared" si="18"/>
        <v>40.397482269999998</v>
      </c>
      <c r="V70" s="359">
        <f t="shared" si="18"/>
        <v>6.8157949899999997</v>
      </c>
      <c r="W70" s="359">
        <f t="shared" si="18"/>
        <v>6.7220202799999997</v>
      </c>
      <c r="X70" s="359">
        <f t="shared" si="18"/>
        <v>7.09650625</v>
      </c>
      <c r="Y70" s="359">
        <f t="shared" si="18"/>
        <v>2.4002353199999997</v>
      </c>
      <c r="Z70" s="359">
        <f t="shared" si="18"/>
        <v>23.03455684</v>
      </c>
      <c r="AA70" s="359">
        <f t="shared" si="18"/>
        <v>5.6575248599999997</v>
      </c>
      <c r="AB70" s="359">
        <f t="shared" si="18"/>
        <v>5.4862240399999997</v>
      </c>
      <c r="AC70" s="359">
        <f t="shared" si="18"/>
        <v>4.1140868800000003</v>
      </c>
      <c r="AD70" s="359">
        <f t="shared" si="18"/>
        <v>3.6891171700000003</v>
      </c>
      <c r="AE70" s="359">
        <f t="shared" si="18"/>
        <v>18.94695295</v>
      </c>
      <c r="AF70" s="359">
        <f t="shared" si="18"/>
        <v>13.90267806</v>
      </c>
      <c r="AG70" s="359">
        <f t="shared" si="18"/>
        <v>8.9723495399999997</v>
      </c>
      <c r="AH70" s="359">
        <f t="shared" si="18"/>
        <v>6.2913766300000002</v>
      </c>
      <c r="AI70" s="359">
        <f t="shared" si="18"/>
        <v>8.5064492099999995</v>
      </c>
      <c r="AJ70" s="359">
        <f t="shared" si="18"/>
        <v>37.672853439999997</v>
      </c>
      <c r="AK70" s="359">
        <f t="shared" si="18"/>
        <v>3.73862212</v>
      </c>
      <c r="AL70" s="359">
        <f t="shared" si="18"/>
        <v>2.5517311599999997</v>
      </c>
      <c r="AM70" s="359">
        <f t="shared" si="18"/>
        <v>7.8415960199999999</v>
      </c>
      <c r="AN70" s="359">
        <f t="shared" si="18"/>
        <v>30.045345579999999</v>
      </c>
      <c r="AO70" s="359">
        <f t="shared" si="18"/>
        <v>44.177294879999998</v>
      </c>
      <c r="AP70" s="359">
        <f t="shared" si="18"/>
        <v>9.4203950600000006</v>
      </c>
      <c r="AQ70" s="359">
        <f t="shared" si="18"/>
        <v>11.465395729999999</v>
      </c>
      <c r="AR70" s="359">
        <f t="shared" si="18"/>
        <v>13.849702020000001</v>
      </c>
      <c r="AS70" s="359">
        <f t="shared" si="18"/>
        <v>20.49855908</v>
      </c>
      <c r="AT70" s="359">
        <f t="shared" si="18"/>
        <v>55.234051890000003</v>
      </c>
      <c r="AU70" s="359">
        <f t="shared" si="18"/>
        <v>13.258933710000001</v>
      </c>
      <c r="AV70" s="359">
        <f t="shared" si="18"/>
        <v>5.1120047200000007</v>
      </c>
      <c r="AW70" s="359">
        <f t="shared" si="18"/>
        <v>4.8757734700000004</v>
      </c>
      <c r="AX70" s="359">
        <f t="shared" si="18"/>
        <v>4.9267515899999994</v>
      </c>
      <c r="AY70" s="359">
        <f t="shared" si="18"/>
        <v>28.17346349</v>
      </c>
      <c r="AZ70" s="359">
        <f t="shared" si="18"/>
        <v>30.064302319999999</v>
      </c>
      <c r="BA70" s="359">
        <f t="shared" si="18"/>
        <v>18.926644529999997</v>
      </c>
      <c r="BB70" s="359">
        <f t="shared" si="18"/>
        <v>12.550896519999998</v>
      </c>
      <c r="BC70" s="359">
        <f t="shared" si="18"/>
        <v>14.78712629</v>
      </c>
      <c r="BD70" s="359">
        <f t="shared" si="18"/>
        <v>76.328969659999998</v>
      </c>
      <c r="BE70" s="359">
        <f t="shared" si="18"/>
        <v>31.949819059999999</v>
      </c>
      <c r="BF70" s="359">
        <f t="shared" si="18"/>
        <v>33.604229089999997</v>
      </c>
      <c r="BG70" s="359">
        <f t="shared" si="18"/>
        <v>33.070672510000001</v>
      </c>
      <c r="BH70" s="359">
        <f t="shared" si="18"/>
        <v>38.298509289999998</v>
      </c>
      <c r="BI70" s="359">
        <f t="shared" si="18"/>
        <v>136.92322995000001</v>
      </c>
      <c r="BJ70" s="359">
        <f t="shared" si="18"/>
        <v>6.5589045400000003</v>
      </c>
      <c r="BK70" s="359">
        <f t="shared" si="18"/>
        <v>9.8547352999999998</v>
      </c>
      <c r="BL70" s="359">
        <f t="shared" si="18"/>
        <v>6.5802051400000003</v>
      </c>
      <c r="BM70" s="359">
        <f t="shared" si="18"/>
        <v>15.64310611</v>
      </c>
      <c r="BN70" s="370">
        <f t="shared" si="18"/>
        <v>38.636951089999997</v>
      </c>
      <c r="BO70" s="385"/>
    </row>
    <row r="71" spans="1:67" ht="13.5">
      <c r="A71" s="405" t="s">
        <v>132</v>
      </c>
      <c r="B71" s="359">
        <v>8.1795930000000006</v>
      </c>
      <c r="C71" s="359">
        <v>8.2489132000000005</v>
      </c>
      <c r="D71" s="359">
        <v>8.1999259999999996</v>
      </c>
      <c r="E71" s="359">
        <v>1.1072566699999999</v>
      </c>
      <c r="F71" s="359">
        <v>25.735688870000001</v>
      </c>
      <c r="G71" s="359">
        <v>5.75252622</v>
      </c>
      <c r="H71" s="359">
        <v>6.5813640700000002</v>
      </c>
      <c r="I71" s="359">
        <v>6.0303729700000002</v>
      </c>
      <c r="J71" s="359">
        <v>3.1078130499999999</v>
      </c>
      <c r="K71" s="359">
        <v>21.472076309999999</v>
      </c>
      <c r="L71" s="359">
        <v>6.0590312800000001</v>
      </c>
      <c r="M71" s="359">
        <v>5.14627591</v>
      </c>
      <c r="N71" s="359">
        <v>7.6793794100000001</v>
      </c>
      <c r="O71" s="359">
        <v>6.6616325200000004</v>
      </c>
      <c r="P71" s="359">
        <v>25.54631912</v>
      </c>
      <c r="Q71" s="359">
        <v>5.8875855100000001</v>
      </c>
      <c r="R71" s="359">
        <v>11.19227446</v>
      </c>
      <c r="S71" s="359">
        <v>7.7841091999999996</v>
      </c>
      <c r="T71" s="359">
        <v>9.3543140000000005</v>
      </c>
      <c r="U71" s="359">
        <v>34.218283169999999</v>
      </c>
      <c r="V71" s="359">
        <v>5.3</v>
      </c>
      <c r="W71" s="359">
        <v>5.0999999999999996</v>
      </c>
      <c r="X71" s="359">
        <v>5.6709201199999999</v>
      </c>
      <c r="Y71" s="359">
        <v>0.20232620000000001</v>
      </c>
      <c r="Z71" s="359">
        <v>16.273246319999998</v>
      </c>
      <c r="AA71" s="359">
        <v>4.2298134799999998</v>
      </c>
      <c r="AB71" s="359">
        <v>3.9807939600000002</v>
      </c>
      <c r="AC71" s="359">
        <v>1.6538389600000001</v>
      </c>
      <c r="AD71" s="359">
        <v>2.2006250000000001</v>
      </c>
      <c r="AE71" s="359">
        <v>12.065071400000001</v>
      </c>
      <c r="AF71" s="359">
        <v>4.1655169399999998</v>
      </c>
      <c r="AG71" s="359">
        <v>4.9547838899999999</v>
      </c>
      <c r="AH71" s="359">
        <v>5.0798681300000004</v>
      </c>
      <c r="AI71" s="359">
        <v>5.6080045700000003</v>
      </c>
      <c r="AJ71" s="359">
        <v>19.808173530000001</v>
      </c>
      <c r="AK71" s="359">
        <v>2.2235508400000001</v>
      </c>
      <c r="AL71" s="359">
        <v>2.5274816599999999</v>
      </c>
      <c r="AM71" s="359">
        <v>3.4125014199999999</v>
      </c>
      <c r="AN71" s="359">
        <v>25.337187159999999</v>
      </c>
      <c r="AO71" s="359">
        <v>33.500721079999998</v>
      </c>
      <c r="AP71" s="359">
        <v>7.2419975699999997</v>
      </c>
      <c r="AQ71" s="359">
        <v>10.58430366</v>
      </c>
      <c r="AR71" s="359">
        <v>12.64969608</v>
      </c>
      <c r="AS71" s="359">
        <v>19.192985820000001</v>
      </c>
      <c r="AT71" s="359">
        <v>49.668983130000001</v>
      </c>
      <c r="AU71" s="359">
        <v>11.96529299</v>
      </c>
      <c r="AV71" s="359">
        <v>4.2768785200000003</v>
      </c>
      <c r="AW71" s="359">
        <v>4.4312923700000004</v>
      </c>
      <c r="AX71" s="359">
        <v>6.3105665899999996</v>
      </c>
      <c r="AY71" s="359">
        <v>26.98403047</v>
      </c>
      <c r="AZ71" s="359">
        <v>10.516771179999999</v>
      </c>
      <c r="BA71" s="359">
        <v>9.9380843399999996</v>
      </c>
      <c r="BB71" s="359">
        <v>11.385802849999999</v>
      </c>
      <c r="BC71" s="359">
        <v>14.05762006</v>
      </c>
      <c r="BD71" s="359">
        <v>45.898278429999998</v>
      </c>
      <c r="BE71" s="359">
        <v>30.861401170000001</v>
      </c>
      <c r="BF71" s="359">
        <v>31.974560839999999</v>
      </c>
      <c r="BG71" s="359">
        <v>32.341077509999998</v>
      </c>
      <c r="BH71" s="359">
        <v>37.536549229999999</v>
      </c>
      <c r="BI71" s="359">
        <v>132.71358875000001</v>
      </c>
      <c r="BJ71" s="359">
        <v>5.7220705000000001</v>
      </c>
      <c r="BK71" s="359">
        <v>9.4385113999999994</v>
      </c>
      <c r="BL71" s="359">
        <v>6.3873694700000003</v>
      </c>
      <c r="BM71" s="359">
        <v>15.095473159999999</v>
      </c>
      <c r="BN71" s="370">
        <v>36.643424529999997</v>
      </c>
      <c r="BO71" s="385"/>
    </row>
    <row r="72" spans="1:67" ht="13.5">
      <c r="A72" s="405" t="s">
        <v>133</v>
      </c>
      <c r="B72" s="359">
        <v>0</v>
      </c>
      <c r="C72" s="359">
        <v>0</v>
      </c>
      <c r="D72" s="359">
        <v>0</v>
      </c>
      <c r="E72" s="359">
        <v>0.58978503000000004</v>
      </c>
      <c r="F72" s="359">
        <v>0.58978503000000004</v>
      </c>
      <c r="G72" s="359">
        <v>0</v>
      </c>
      <c r="H72" s="359">
        <v>0.53656819</v>
      </c>
      <c r="I72" s="359">
        <v>-0.77887269999999997</v>
      </c>
      <c r="J72" s="359">
        <v>0.38965930999999998</v>
      </c>
      <c r="K72" s="359">
        <v>0.14735480000000001</v>
      </c>
      <c r="L72" s="359">
        <v>0</v>
      </c>
      <c r="M72" s="359">
        <v>0</v>
      </c>
      <c r="N72" s="359">
        <v>0</v>
      </c>
      <c r="O72" s="359">
        <v>0</v>
      </c>
      <c r="P72" s="359">
        <v>0</v>
      </c>
      <c r="Q72" s="359">
        <v>0</v>
      </c>
      <c r="R72" s="359">
        <v>0</v>
      </c>
      <c r="S72" s="359">
        <v>0</v>
      </c>
      <c r="T72" s="359">
        <v>0</v>
      </c>
      <c r="U72" s="359">
        <v>0</v>
      </c>
      <c r="V72" s="359">
        <v>0</v>
      </c>
      <c r="W72" s="359">
        <v>0</v>
      </c>
      <c r="X72" s="359">
        <v>0</v>
      </c>
      <c r="Y72" s="359">
        <v>0</v>
      </c>
      <c r="Z72" s="359">
        <v>0</v>
      </c>
      <c r="AA72" s="359">
        <v>0</v>
      </c>
      <c r="AB72" s="359">
        <v>0</v>
      </c>
      <c r="AC72" s="359">
        <v>0</v>
      </c>
      <c r="AD72" s="359">
        <v>0</v>
      </c>
      <c r="AE72" s="359">
        <v>0</v>
      </c>
      <c r="AF72" s="359">
        <v>0</v>
      </c>
      <c r="AG72" s="359">
        <v>0</v>
      </c>
      <c r="AH72" s="359">
        <v>0</v>
      </c>
      <c r="AI72" s="359">
        <v>0</v>
      </c>
      <c r="AJ72" s="359">
        <v>0</v>
      </c>
      <c r="AK72" s="359">
        <v>0</v>
      </c>
      <c r="AL72" s="359">
        <v>0</v>
      </c>
      <c r="AM72" s="359">
        <v>0</v>
      </c>
      <c r="AN72" s="359">
        <v>0</v>
      </c>
      <c r="AO72" s="359">
        <v>0</v>
      </c>
      <c r="AP72" s="359">
        <v>0</v>
      </c>
      <c r="AQ72" s="359">
        <v>0</v>
      </c>
      <c r="AR72" s="359">
        <v>0</v>
      </c>
      <c r="AS72" s="359">
        <v>0</v>
      </c>
      <c r="AT72" s="359">
        <v>0</v>
      </c>
      <c r="AU72" s="359">
        <v>0</v>
      </c>
      <c r="AV72" s="359">
        <v>0</v>
      </c>
      <c r="AW72" s="359">
        <v>0</v>
      </c>
      <c r="AX72" s="359">
        <v>0</v>
      </c>
      <c r="AY72" s="359">
        <v>0</v>
      </c>
      <c r="AZ72" s="359">
        <v>0</v>
      </c>
      <c r="BA72" s="359">
        <v>0</v>
      </c>
      <c r="BB72" s="359">
        <v>0</v>
      </c>
      <c r="BC72" s="359">
        <v>0</v>
      </c>
      <c r="BD72" s="359">
        <v>0</v>
      </c>
      <c r="BE72" s="359">
        <v>0</v>
      </c>
      <c r="BF72" s="359">
        <v>0</v>
      </c>
      <c r="BG72" s="359">
        <v>0</v>
      </c>
      <c r="BH72" s="359">
        <v>0</v>
      </c>
      <c r="BI72" s="359">
        <v>0</v>
      </c>
      <c r="BJ72" s="359">
        <v>0</v>
      </c>
      <c r="BK72" s="359">
        <v>0</v>
      </c>
      <c r="BL72" s="359">
        <v>0</v>
      </c>
      <c r="BM72" s="359">
        <v>0</v>
      </c>
      <c r="BN72" s="370">
        <v>0</v>
      </c>
      <c r="BO72" s="385"/>
    </row>
    <row r="73" spans="1:67" ht="13.5">
      <c r="A73" s="405" t="s">
        <v>134</v>
      </c>
      <c r="B73" s="359">
        <v>1.7228357599999999</v>
      </c>
      <c r="C73" s="359">
        <v>1.49377534</v>
      </c>
      <c r="D73" s="359">
        <v>2.50549892</v>
      </c>
      <c r="E73" s="359">
        <v>1.7766866699999999</v>
      </c>
      <c r="F73" s="359">
        <v>7.4987966899999998</v>
      </c>
      <c r="G73" s="359">
        <v>1.7207103800000001</v>
      </c>
      <c r="H73" s="359">
        <v>2.0501332099999998</v>
      </c>
      <c r="I73" s="359">
        <v>1.7272586000000001</v>
      </c>
      <c r="J73" s="359">
        <v>2.71787512</v>
      </c>
      <c r="K73" s="359">
        <v>8.2159773099999995</v>
      </c>
      <c r="L73" s="359">
        <v>1.55319111</v>
      </c>
      <c r="M73" s="359">
        <v>1.63692338</v>
      </c>
      <c r="N73" s="359">
        <v>1.4489527499999999</v>
      </c>
      <c r="O73" s="359">
        <v>2.8542717</v>
      </c>
      <c r="P73" s="359">
        <v>7.4933389400000001</v>
      </c>
      <c r="Q73" s="359">
        <v>1.13043643</v>
      </c>
      <c r="R73" s="359">
        <v>1.5203950100000001</v>
      </c>
      <c r="S73" s="359">
        <v>1.9647907200000001</v>
      </c>
      <c r="T73" s="359">
        <v>1.5635769399999999</v>
      </c>
      <c r="U73" s="359">
        <v>6.1791990999999999</v>
      </c>
      <c r="V73" s="359">
        <v>1.5157949900000001</v>
      </c>
      <c r="W73" s="359">
        <v>1.6220202800000001</v>
      </c>
      <c r="X73" s="359">
        <v>1.4255861299999999</v>
      </c>
      <c r="Y73" s="359">
        <v>2.1979091199999998</v>
      </c>
      <c r="Z73" s="359">
        <v>6.7613105200000003</v>
      </c>
      <c r="AA73" s="359">
        <v>1.4277113800000001</v>
      </c>
      <c r="AB73" s="359">
        <v>1.50543008</v>
      </c>
      <c r="AC73" s="359">
        <v>2.46024792</v>
      </c>
      <c r="AD73" s="359">
        <v>1.48849217</v>
      </c>
      <c r="AE73" s="359">
        <v>6.8818815500000001</v>
      </c>
      <c r="AF73" s="359">
        <v>9.7371611199999997</v>
      </c>
      <c r="AG73" s="359">
        <v>4.0175656499999999</v>
      </c>
      <c r="AH73" s="359">
        <v>1.2115085000000001</v>
      </c>
      <c r="AI73" s="359">
        <v>2.8984446400000001</v>
      </c>
      <c r="AJ73" s="359">
        <v>17.86467991</v>
      </c>
      <c r="AK73" s="359">
        <v>1.5150712799999999</v>
      </c>
      <c r="AL73" s="359">
        <v>2.42495E-2</v>
      </c>
      <c r="AM73" s="359">
        <v>4.4290946</v>
      </c>
      <c r="AN73" s="359">
        <v>4.7081584200000002</v>
      </c>
      <c r="AO73" s="359">
        <v>10.6765738</v>
      </c>
      <c r="AP73" s="359">
        <v>2.17839749</v>
      </c>
      <c r="AQ73" s="359">
        <v>0.88109207</v>
      </c>
      <c r="AR73" s="359">
        <v>1.20000594</v>
      </c>
      <c r="AS73" s="359">
        <v>1.3055732600000001</v>
      </c>
      <c r="AT73" s="359">
        <v>5.5650687599999999</v>
      </c>
      <c r="AU73" s="359">
        <v>1.29364072</v>
      </c>
      <c r="AV73" s="359">
        <v>0.83512620000000004</v>
      </c>
      <c r="AW73" s="359">
        <v>0.44448110000000002</v>
      </c>
      <c r="AX73" s="359">
        <v>-1.383815</v>
      </c>
      <c r="AY73" s="359">
        <v>1.1894330200000001</v>
      </c>
      <c r="AZ73" s="359">
        <v>19.54753114</v>
      </c>
      <c r="BA73" s="359">
        <v>8.9885601899999994</v>
      </c>
      <c r="BB73" s="359">
        <v>1.1650936700000001</v>
      </c>
      <c r="BC73" s="359">
        <v>0.72950623000000003</v>
      </c>
      <c r="BD73" s="359">
        <v>30.430691230000001</v>
      </c>
      <c r="BE73" s="359">
        <v>1.0884178900000001</v>
      </c>
      <c r="BF73" s="359">
        <v>1.6296682499999999</v>
      </c>
      <c r="BG73" s="359">
        <v>0.72959499999999999</v>
      </c>
      <c r="BH73" s="359">
        <v>0.76196006000000005</v>
      </c>
      <c r="BI73" s="359">
        <v>4.2096412000000001</v>
      </c>
      <c r="BJ73" s="359">
        <v>0.83683403999999995</v>
      </c>
      <c r="BK73" s="359">
        <v>0.41622389999999998</v>
      </c>
      <c r="BL73" s="359">
        <v>0.19283566999999999</v>
      </c>
      <c r="BM73" s="359">
        <v>0.54763295000000001</v>
      </c>
      <c r="BN73" s="370">
        <v>1.9935265600000001</v>
      </c>
      <c r="BO73" s="385"/>
    </row>
    <row r="74" spans="1:67" ht="13.5">
      <c r="A74" s="404" t="s">
        <v>87</v>
      </c>
      <c r="B74" s="359">
        <f t="shared" ref="B74:BN74" si="19">SUM(B75:B76)</f>
        <v>34.079070270000003</v>
      </c>
      <c r="C74" s="359">
        <f t="shared" si="19"/>
        <v>20.511858670000002</v>
      </c>
      <c r="D74" s="359">
        <f t="shared" si="19"/>
        <v>16.248360940000001</v>
      </c>
      <c r="E74" s="359">
        <f t="shared" si="19"/>
        <v>12.72291985</v>
      </c>
      <c r="F74" s="359">
        <f t="shared" si="19"/>
        <v>83.562209729999992</v>
      </c>
      <c r="G74" s="359">
        <f t="shared" si="19"/>
        <v>9.6058630399999991</v>
      </c>
      <c r="H74" s="359">
        <f t="shared" si="19"/>
        <v>13.712689699999999</v>
      </c>
      <c r="I74" s="359">
        <f t="shared" si="19"/>
        <v>26.549212560000001</v>
      </c>
      <c r="J74" s="359">
        <f t="shared" si="19"/>
        <v>22.881254819999999</v>
      </c>
      <c r="K74" s="359">
        <f t="shared" si="19"/>
        <v>72.749020119999997</v>
      </c>
      <c r="L74" s="359">
        <f t="shared" si="19"/>
        <v>10.76367954</v>
      </c>
      <c r="M74" s="359">
        <f t="shared" si="19"/>
        <v>11.875632899999999</v>
      </c>
      <c r="N74" s="359">
        <f t="shared" si="19"/>
        <v>20.154033650000002</v>
      </c>
      <c r="O74" s="359">
        <f t="shared" si="19"/>
        <v>23.633746800000001</v>
      </c>
      <c r="P74" s="359">
        <f t="shared" si="19"/>
        <v>66.427092889999997</v>
      </c>
      <c r="Q74" s="359">
        <f t="shared" si="19"/>
        <v>29.675438969999998</v>
      </c>
      <c r="R74" s="359">
        <f t="shared" si="19"/>
        <v>12.976257260000001</v>
      </c>
      <c r="S74" s="359">
        <f t="shared" si="19"/>
        <v>15.83070273</v>
      </c>
      <c r="T74" s="359">
        <f t="shared" si="19"/>
        <v>20.966801480000001</v>
      </c>
      <c r="U74" s="359">
        <f t="shared" si="19"/>
        <v>79.449200439999998</v>
      </c>
      <c r="V74" s="359">
        <f t="shared" si="19"/>
        <v>20.359950179999998</v>
      </c>
      <c r="W74" s="359">
        <f t="shared" si="19"/>
        <v>36.985883190000003</v>
      </c>
      <c r="X74" s="359">
        <f t="shared" si="19"/>
        <v>22.13422323</v>
      </c>
      <c r="Y74" s="359">
        <f t="shared" si="19"/>
        <v>41.194851389999997</v>
      </c>
      <c r="Z74" s="359">
        <f t="shared" si="19"/>
        <v>120.67490799000001</v>
      </c>
      <c r="AA74" s="359">
        <f t="shared" si="19"/>
        <v>20.904066280000002</v>
      </c>
      <c r="AB74" s="359">
        <f t="shared" si="19"/>
        <v>19.39496432</v>
      </c>
      <c r="AC74" s="359">
        <f t="shared" si="19"/>
        <v>24.222486420000003</v>
      </c>
      <c r="AD74" s="359">
        <f t="shared" si="19"/>
        <v>37.874077380000003</v>
      </c>
      <c r="AE74" s="359">
        <f t="shared" si="19"/>
        <v>102.39559439999999</v>
      </c>
      <c r="AF74" s="359">
        <f t="shared" si="19"/>
        <v>34.075114069999998</v>
      </c>
      <c r="AG74" s="359">
        <f t="shared" si="19"/>
        <v>27.604633219999997</v>
      </c>
      <c r="AH74" s="359">
        <f t="shared" si="19"/>
        <v>48.601378320000002</v>
      </c>
      <c r="AI74" s="359">
        <f t="shared" si="19"/>
        <v>22.664330679999999</v>
      </c>
      <c r="AJ74" s="359">
        <f t="shared" si="19"/>
        <v>132.94545629000001</v>
      </c>
      <c r="AK74" s="359">
        <f t="shared" si="19"/>
        <v>30.072709230000001</v>
      </c>
      <c r="AL74" s="359">
        <f t="shared" si="19"/>
        <v>23.373247299999999</v>
      </c>
      <c r="AM74" s="359">
        <f t="shared" si="19"/>
        <v>23.444399260000001</v>
      </c>
      <c r="AN74" s="359">
        <f t="shared" si="19"/>
        <v>25.441839049999999</v>
      </c>
      <c r="AO74" s="359">
        <f t="shared" si="19"/>
        <v>102.33219484</v>
      </c>
      <c r="AP74" s="359">
        <f t="shared" si="19"/>
        <v>25.207003230000002</v>
      </c>
      <c r="AQ74" s="359">
        <f t="shared" si="19"/>
        <v>19.679567240000001</v>
      </c>
      <c r="AR74" s="359">
        <f t="shared" si="19"/>
        <v>24.279283319999998</v>
      </c>
      <c r="AS74" s="359">
        <f t="shared" si="19"/>
        <v>16.610549580000001</v>
      </c>
      <c r="AT74" s="359">
        <f t="shared" si="19"/>
        <v>85.776403369999997</v>
      </c>
      <c r="AU74" s="359">
        <f t="shared" si="19"/>
        <v>28.357330710000003</v>
      </c>
      <c r="AV74" s="359">
        <f t="shared" si="19"/>
        <v>30.194535349999999</v>
      </c>
      <c r="AW74" s="359">
        <f t="shared" si="19"/>
        <v>34.173086919999996</v>
      </c>
      <c r="AX74" s="359">
        <f t="shared" si="19"/>
        <v>56.67031137</v>
      </c>
      <c r="AY74" s="359">
        <f t="shared" si="19"/>
        <v>149.39526434999999</v>
      </c>
      <c r="AZ74" s="359">
        <f t="shared" si="19"/>
        <v>41.106069329999997</v>
      </c>
      <c r="BA74" s="359">
        <f t="shared" si="19"/>
        <v>32.186242530000001</v>
      </c>
      <c r="BB74" s="359">
        <f t="shared" si="19"/>
        <v>36.377921319999999</v>
      </c>
      <c r="BC74" s="359">
        <f t="shared" si="19"/>
        <v>23.67109542</v>
      </c>
      <c r="BD74" s="359">
        <f t="shared" si="19"/>
        <v>133.3413286</v>
      </c>
      <c r="BE74" s="359">
        <f t="shared" si="19"/>
        <v>28.352977160000002</v>
      </c>
      <c r="BF74" s="359">
        <f t="shared" si="19"/>
        <v>21.702295039999999</v>
      </c>
      <c r="BG74" s="359">
        <f t="shared" si="19"/>
        <v>33.259384019999999</v>
      </c>
      <c r="BH74" s="359">
        <f t="shared" si="19"/>
        <v>20.116225630000002</v>
      </c>
      <c r="BI74" s="359">
        <f t="shared" si="19"/>
        <v>103.43088185000001</v>
      </c>
      <c r="BJ74" s="359">
        <f t="shared" si="19"/>
        <v>33.243030950000005</v>
      </c>
      <c r="BK74" s="359">
        <f t="shared" si="19"/>
        <v>24.460831760000001</v>
      </c>
      <c r="BL74" s="359">
        <f t="shared" si="19"/>
        <v>32.444332699999997</v>
      </c>
      <c r="BM74" s="359">
        <f t="shared" si="19"/>
        <v>24.014729170000003</v>
      </c>
      <c r="BN74" s="370">
        <f t="shared" si="19"/>
        <v>114.16292458000001</v>
      </c>
      <c r="BO74" s="385"/>
    </row>
    <row r="75" spans="1:67" ht="13.5">
      <c r="A75" s="405" t="s">
        <v>135</v>
      </c>
      <c r="B75" s="359">
        <v>2.7069768999999999</v>
      </c>
      <c r="C75" s="359">
        <v>5.1403607600000001</v>
      </c>
      <c r="D75" s="359">
        <v>11.094152060000001</v>
      </c>
      <c r="E75" s="359">
        <v>2.8545167500000002</v>
      </c>
      <c r="F75" s="359">
        <v>21.796006469999998</v>
      </c>
      <c r="G75" s="359">
        <v>4.5118256099999998</v>
      </c>
      <c r="H75" s="359">
        <v>4.2329828699999998</v>
      </c>
      <c r="I75" s="359">
        <v>5.4325012499999996</v>
      </c>
      <c r="J75" s="359">
        <v>5.2104586399999997</v>
      </c>
      <c r="K75" s="359">
        <v>19.38776837</v>
      </c>
      <c r="L75" s="359">
        <v>2.75652973</v>
      </c>
      <c r="M75" s="359">
        <v>5.8558214399999997</v>
      </c>
      <c r="N75" s="359">
        <v>6.9058634100000003</v>
      </c>
      <c r="O75" s="359">
        <v>6.13993053</v>
      </c>
      <c r="P75" s="359">
        <v>21.65814511</v>
      </c>
      <c r="Q75" s="359">
        <v>7.5453536899999998</v>
      </c>
      <c r="R75" s="359">
        <v>4.4166780299999999</v>
      </c>
      <c r="S75" s="359">
        <v>10.15186083</v>
      </c>
      <c r="T75" s="359">
        <v>9.6618773200000003</v>
      </c>
      <c r="U75" s="359">
        <v>31.775769870000001</v>
      </c>
      <c r="V75" s="359">
        <v>14.022100999999999</v>
      </c>
      <c r="W75" s="359">
        <v>22.370663090000001</v>
      </c>
      <c r="X75" s="359">
        <v>5.2063503400000002</v>
      </c>
      <c r="Y75" s="359">
        <v>22.55433438</v>
      </c>
      <c r="Z75" s="359">
        <v>64.15344881</v>
      </c>
      <c r="AA75" s="359">
        <v>15.08281339</v>
      </c>
      <c r="AB75" s="359">
        <v>11.73648408</v>
      </c>
      <c r="AC75" s="359">
        <v>16.878390540000002</v>
      </c>
      <c r="AD75" s="359">
        <v>17.025498949999999</v>
      </c>
      <c r="AE75" s="359">
        <v>60.72318696</v>
      </c>
      <c r="AF75" s="359">
        <v>25.746183779999999</v>
      </c>
      <c r="AG75" s="359">
        <v>18.025234149999999</v>
      </c>
      <c r="AH75" s="359">
        <v>38.28839997</v>
      </c>
      <c r="AI75" s="359">
        <v>11.421031989999999</v>
      </c>
      <c r="AJ75" s="359">
        <v>93.480849890000002</v>
      </c>
      <c r="AK75" s="359">
        <v>19.583012400000001</v>
      </c>
      <c r="AL75" s="359">
        <v>13.92431227</v>
      </c>
      <c r="AM75" s="359">
        <v>15.95202857</v>
      </c>
      <c r="AN75" s="359">
        <v>6.6867977500000002</v>
      </c>
      <c r="AO75" s="359">
        <v>56.146150990000002</v>
      </c>
      <c r="AP75" s="359">
        <v>4.8664300300000001</v>
      </c>
      <c r="AQ75" s="359">
        <v>3.2890460500000001</v>
      </c>
      <c r="AR75" s="359">
        <v>3.1556263100000002</v>
      </c>
      <c r="AS75" s="359">
        <v>2.27669327</v>
      </c>
      <c r="AT75" s="359">
        <v>13.587795659999999</v>
      </c>
      <c r="AU75" s="359">
        <v>1.0093295200000001</v>
      </c>
      <c r="AV75" s="359">
        <v>1.89819498</v>
      </c>
      <c r="AW75" s="359">
        <v>2.11745574</v>
      </c>
      <c r="AX75" s="359">
        <v>2.3125872799999998</v>
      </c>
      <c r="AY75" s="359">
        <v>7.3375675200000003</v>
      </c>
      <c r="AZ75" s="359">
        <v>7.3502943199999997</v>
      </c>
      <c r="BA75" s="359">
        <v>4.5017821299999996</v>
      </c>
      <c r="BB75" s="359">
        <v>6.8352956000000002</v>
      </c>
      <c r="BC75" s="359">
        <v>5.6198721300000001</v>
      </c>
      <c r="BD75" s="359">
        <v>24.307244180000001</v>
      </c>
      <c r="BE75" s="359">
        <v>10.822440139999999</v>
      </c>
      <c r="BF75" s="359">
        <v>5.3430604099999996</v>
      </c>
      <c r="BG75" s="359">
        <v>7.1602805600000003</v>
      </c>
      <c r="BH75" s="359">
        <v>4.7191484199999998</v>
      </c>
      <c r="BI75" s="359">
        <v>28.044929530000001</v>
      </c>
      <c r="BJ75" s="359">
        <v>11.933254720000001</v>
      </c>
      <c r="BK75" s="359">
        <v>6.6503454599999996</v>
      </c>
      <c r="BL75" s="359">
        <v>9.5139973999999992</v>
      </c>
      <c r="BM75" s="359">
        <v>7.6858841199999999</v>
      </c>
      <c r="BN75" s="370">
        <v>35.783481700000003</v>
      </c>
      <c r="BO75" s="385"/>
    </row>
    <row r="76" spans="1:67" ht="13.5">
      <c r="A76" s="405" t="s">
        <v>136</v>
      </c>
      <c r="B76" s="359">
        <v>31.372093370000002</v>
      </c>
      <c r="C76" s="359">
        <v>15.37149791</v>
      </c>
      <c r="D76" s="359">
        <v>5.1542088799999997</v>
      </c>
      <c r="E76" s="359">
        <v>9.8684031000000001</v>
      </c>
      <c r="F76" s="359">
        <v>61.766203259999997</v>
      </c>
      <c r="G76" s="359">
        <v>5.0940374300000002</v>
      </c>
      <c r="H76" s="359">
        <v>9.4797068299999996</v>
      </c>
      <c r="I76" s="359">
        <v>21.116711309999999</v>
      </c>
      <c r="J76" s="359">
        <v>17.67079618</v>
      </c>
      <c r="K76" s="359">
        <v>53.361251750000001</v>
      </c>
      <c r="L76" s="359">
        <v>8.0071498099999996</v>
      </c>
      <c r="M76" s="359">
        <v>6.0198114599999997</v>
      </c>
      <c r="N76" s="359">
        <v>13.24817024</v>
      </c>
      <c r="O76" s="359">
        <v>17.49381627</v>
      </c>
      <c r="P76" s="359">
        <v>44.768947779999998</v>
      </c>
      <c r="Q76" s="359">
        <v>22.130085279999999</v>
      </c>
      <c r="R76" s="359">
        <v>8.5595792300000006</v>
      </c>
      <c r="S76" s="359">
        <v>5.6788419000000001</v>
      </c>
      <c r="T76" s="359">
        <v>11.304924160000001</v>
      </c>
      <c r="U76" s="359">
        <v>47.673430570000001</v>
      </c>
      <c r="V76" s="359">
        <v>6.3378491800000001</v>
      </c>
      <c r="W76" s="359">
        <v>14.6152201</v>
      </c>
      <c r="X76" s="359">
        <v>16.92787289</v>
      </c>
      <c r="Y76" s="359">
        <v>18.64051701</v>
      </c>
      <c r="Z76" s="359">
        <v>56.521459180000001</v>
      </c>
      <c r="AA76" s="359">
        <v>5.8212528900000002</v>
      </c>
      <c r="AB76" s="359">
        <v>7.6584802400000003</v>
      </c>
      <c r="AC76" s="359">
        <v>7.3440958800000002</v>
      </c>
      <c r="AD76" s="359">
        <v>20.84857843</v>
      </c>
      <c r="AE76" s="359">
        <v>41.672407440000001</v>
      </c>
      <c r="AF76" s="359">
        <v>8.3289302900000006</v>
      </c>
      <c r="AG76" s="359">
        <v>9.5793990699999991</v>
      </c>
      <c r="AH76" s="359">
        <v>10.31297835</v>
      </c>
      <c r="AI76" s="359">
        <v>11.24329869</v>
      </c>
      <c r="AJ76" s="359">
        <v>39.464606400000001</v>
      </c>
      <c r="AK76" s="359">
        <v>10.48969683</v>
      </c>
      <c r="AL76" s="359">
        <v>9.4489350299999995</v>
      </c>
      <c r="AM76" s="359">
        <v>7.4923706900000004</v>
      </c>
      <c r="AN76" s="359">
        <v>18.755041299999998</v>
      </c>
      <c r="AO76" s="359">
        <v>46.186043849999997</v>
      </c>
      <c r="AP76" s="359">
        <v>20.340573200000001</v>
      </c>
      <c r="AQ76" s="359">
        <v>16.390521190000001</v>
      </c>
      <c r="AR76" s="359">
        <v>21.123657009999999</v>
      </c>
      <c r="AS76" s="359">
        <v>14.33385631</v>
      </c>
      <c r="AT76" s="359">
        <v>72.188607709999999</v>
      </c>
      <c r="AU76" s="359">
        <v>27.348001190000002</v>
      </c>
      <c r="AV76" s="359">
        <v>28.296340369999999</v>
      </c>
      <c r="AW76" s="359">
        <v>32.055631179999999</v>
      </c>
      <c r="AX76" s="359">
        <v>54.357724089999998</v>
      </c>
      <c r="AY76" s="359">
        <v>142.05769683</v>
      </c>
      <c r="AZ76" s="359">
        <v>33.755775010000001</v>
      </c>
      <c r="BA76" s="359">
        <v>27.684460399999999</v>
      </c>
      <c r="BB76" s="359">
        <v>29.54262572</v>
      </c>
      <c r="BC76" s="359">
        <v>18.051223289999999</v>
      </c>
      <c r="BD76" s="359">
        <v>109.03408442</v>
      </c>
      <c r="BE76" s="359">
        <v>17.530537020000001</v>
      </c>
      <c r="BF76" s="359">
        <v>16.35923463</v>
      </c>
      <c r="BG76" s="359">
        <v>26.099103459999998</v>
      </c>
      <c r="BH76" s="359">
        <v>15.397077210000001</v>
      </c>
      <c r="BI76" s="359">
        <v>75.385952320000001</v>
      </c>
      <c r="BJ76" s="359">
        <v>21.309776230000001</v>
      </c>
      <c r="BK76" s="359">
        <v>17.810486300000001</v>
      </c>
      <c r="BL76" s="359">
        <v>22.930335299999999</v>
      </c>
      <c r="BM76" s="359">
        <v>16.328845050000002</v>
      </c>
      <c r="BN76" s="370">
        <v>78.379442879999999</v>
      </c>
      <c r="BO76" s="385"/>
    </row>
    <row r="77" spans="1:67" ht="13.5">
      <c r="A77" s="404" t="s">
        <v>71</v>
      </c>
      <c r="B77" s="359">
        <v>7.0988552</v>
      </c>
      <c r="C77" s="359">
        <v>6.4534421599999998</v>
      </c>
      <c r="D77" s="359">
        <v>6.58882733</v>
      </c>
      <c r="E77" s="359">
        <v>5.47290689</v>
      </c>
      <c r="F77" s="359">
        <v>25.614031579999999</v>
      </c>
      <c r="G77" s="359">
        <v>6.6733170900000003</v>
      </c>
      <c r="H77" s="359">
        <v>6.3840439599999996</v>
      </c>
      <c r="I77" s="359">
        <v>5.7936615700000003</v>
      </c>
      <c r="J77" s="359">
        <v>6.2456062799999996</v>
      </c>
      <c r="K77" s="359">
        <v>25.096628899999999</v>
      </c>
      <c r="L77" s="359">
        <v>5.6220406299999999</v>
      </c>
      <c r="M77" s="359">
        <v>8.9049279699999992</v>
      </c>
      <c r="N77" s="359">
        <v>9.2446366500000003</v>
      </c>
      <c r="O77" s="359">
        <v>7.7005653900000004</v>
      </c>
      <c r="P77" s="359">
        <v>31.472170640000002</v>
      </c>
      <c r="Q77" s="359">
        <v>16.32395842</v>
      </c>
      <c r="R77" s="359">
        <v>5.7276916699999996</v>
      </c>
      <c r="S77" s="359">
        <v>10.216302049999999</v>
      </c>
      <c r="T77" s="359">
        <v>6.0024094699999999</v>
      </c>
      <c r="U77" s="359">
        <v>38.270361610000002</v>
      </c>
      <c r="V77" s="359">
        <v>15.585375600000001</v>
      </c>
      <c r="W77" s="359">
        <v>13.26251484</v>
      </c>
      <c r="X77" s="359">
        <v>8.03314986</v>
      </c>
      <c r="Y77" s="359">
        <v>23.1612668</v>
      </c>
      <c r="Z77" s="359">
        <v>60.042307100000002</v>
      </c>
      <c r="AA77" s="359">
        <v>14.15382404</v>
      </c>
      <c r="AB77" s="359">
        <v>11.40386155</v>
      </c>
      <c r="AC77" s="359">
        <v>16.91126066</v>
      </c>
      <c r="AD77" s="359">
        <v>16.89118757</v>
      </c>
      <c r="AE77" s="359">
        <v>59.360133820000001</v>
      </c>
      <c r="AF77" s="359">
        <v>16.368224770000001</v>
      </c>
      <c r="AG77" s="359">
        <v>12.26308908</v>
      </c>
      <c r="AH77" s="359">
        <v>13.94646198</v>
      </c>
      <c r="AI77" s="359">
        <v>11.231894349999999</v>
      </c>
      <c r="AJ77" s="359">
        <v>53.809670179999998</v>
      </c>
      <c r="AK77" s="359">
        <v>7.3106835700000001</v>
      </c>
      <c r="AL77" s="359">
        <v>9.5381218200000006</v>
      </c>
      <c r="AM77" s="359">
        <v>17.12555283</v>
      </c>
      <c r="AN77" s="359">
        <v>15.02993324</v>
      </c>
      <c r="AO77" s="359">
        <v>49.004291459999997</v>
      </c>
      <c r="AP77" s="359">
        <v>14.527435280000001</v>
      </c>
      <c r="AQ77" s="359">
        <v>9.6242103700000001</v>
      </c>
      <c r="AR77" s="359">
        <v>8.3152513199999998</v>
      </c>
      <c r="AS77" s="359">
        <v>15.076167379999999</v>
      </c>
      <c r="AT77" s="359">
        <v>47.543064350000002</v>
      </c>
      <c r="AU77" s="359">
        <v>10.88102009</v>
      </c>
      <c r="AV77" s="359">
        <v>6.5981836200000004</v>
      </c>
      <c r="AW77" s="359">
        <v>5.9495378299999997</v>
      </c>
      <c r="AX77" s="359">
        <v>8.9783659900000004</v>
      </c>
      <c r="AY77" s="359">
        <v>32.407107529999998</v>
      </c>
      <c r="AZ77" s="359">
        <v>3.04078728</v>
      </c>
      <c r="BA77" s="359">
        <v>3.4066802300000001</v>
      </c>
      <c r="BB77" s="359">
        <v>3.6912159400000002</v>
      </c>
      <c r="BC77" s="359">
        <v>3.2006378199999999</v>
      </c>
      <c r="BD77" s="359">
        <v>13.339321269999999</v>
      </c>
      <c r="BE77" s="359">
        <v>3.9468531800000002</v>
      </c>
      <c r="BF77" s="359">
        <v>1.0804890199999999</v>
      </c>
      <c r="BG77" s="359">
        <v>9.1463730400000003</v>
      </c>
      <c r="BH77" s="359">
        <v>6.0340433400000002</v>
      </c>
      <c r="BI77" s="359">
        <v>20.20775858</v>
      </c>
      <c r="BJ77" s="359">
        <v>8.7353694399999995</v>
      </c>
      <c r="BK77" s="359">
        <v>7.7919785399999997</v>
      </c>
      <c r="BL77" s="359">
        <v>9.5064203599999999</v>
      </c>
      <c r="BM77" s="359">
        <v>4.3745810299999999</v>
      </c>
      <c r="BN77" s="370">
        <v>30.40834937</v>
      </c>
      <c r="BO77" s="385"/>
    </row>
    <row r="78" spans="1:67" ht="13.5">
      <c r="A78" s="397" t="s">
        <v>137</v>
      </c>
      <c r="B78" s="359">
        <f t="shared" ref="B78:BN78" si="20">SUM(B79,B83,B86)</f>
        <v>59.946123130000004</v>
      </c>
      <c r="C78" s="359">
        <f t="shared" si="20"/>
        <v>52.427353670000002</v>
      </c>
      <c r="D78" s="359">
        <f t="shared" si="20"/>
        <v>54.833907000000004</v>
      </c>
      <c r="E78" s="359">
        <f t="shared" si="20"/>
        <v>58.643243579999996</v>
      </c>
      <c r="F78" s="359">
        <f t="shared" si="20"/>
        <v>225.85062737999999</v>
      </c>
      <c r="G78" s="359">
        <f t="shared" si="20"/>
        <v>60.273161810000005</v>
      </c>
      <c r="H78" s="359">
        <f t="shared" si="20"/>
        <v>60.405924569999996</v>
      </c>
      <c r="I78" s="359">
        <f t="shared" si="20"/>
        <v>58.729007109999998</v>
      </c>
      <c r="J78" s="359">
        <f t="shared" si="20"/>
        <v>77.28457585999999</v>
      </c>
      <c r="K78" s="359">
        <f t="shared" si="20"/>
        <v>256.69266935000002</v>
      </c>
      <c r="L78" s="359">
        <f t="shared" si="20"/>
        <v>60.646604270000005</v>
      </c>
      <c r="M78" s="359">
        <f t="shared" si="20"/>
        <v>79.954417509999985</v>
      </c>
      <c r="N78" s="359">
        <f t="shared" si="20"/>
        <v>66.302068939999998</v>
      </c>
      <c r="O78" s="359">
        <f t="shared" si="20"/>
        <v>75.943352640000001</v>
      </c>
      <c r="P78" s="359">
        <f t="shared" si="20"/>
        <v>282.84644336000002</v>
      </c>
      <c r="Q78" s="359">
        <f t="shared" si="20"/>
        <v>61.921660929999994</v>
      </c>
      <c r="R78" s="359">
        <f t="shared" si="20"/>
        <v>75.714739620000003</v>
      </c>
      <c r="S78" s="359">
        <f t="shared" si="20"/>
        <v>66.79140421000001</v>
      </c>
      <c r="T78" s="359">
        <f t="shared" si="20"/>
        <v>82.628269880000005</v>
      </c>
      <c r="U78" s="359">
        <f t="shared" si="20"/>
        <v>287.05607464000002</v>
      </c>
      <c r="V78" s="359">
        <f t="shared" si="20"/>
        <v>59.22178109</v>
      </c>
      <c r="W78" s="359">
        <f t="shared" si="20"/>
        <v>73.500216870000003</v>
      </c>
      <c r="X78" s="359">
        <f t="shared" si="20"/>
        <v>76.232903839999992</v>
      </c>
      <c r="Y78" s="359">
        <f t="shared" si="20"/>
        <v>84.340213269999992</v>
      </c>
      <c r="Z78" s="359">
        <f t="shared" si="20"/>
        <v>293.29511507000001</v>
      </c>
      <c r="AA78" s="359">
        <f t="shared" si="20"/>
        <v>74.381829359999998</v>
      </c>
      <c r="AB78" s="359">
        <f t="shared" si="20"/>
        <v>67.188811279999996</v>
      </c>
      <c r="AC78" s="359">
        <f t="shared" si="20"/>
        <v>74.228241029999992</v>
      </c>
      <c r="AD78" s="359">
        <f t="shared" si="20"/>
        <v>91.218214070000002</v>
      </c>
      <c r="AE78" s="359">
        <f t="shared" si="20"/>
        <v>307.01709574</v>
      </c>
      <c r="AF78" s="359">
        <f t="shared" si="20"/>
        <v>90.717502039999999</v>
      </c>
      <c r="AG78" s="359">
        <f t="shared" si="20"/>
        <v>65.056324629999992</v>
      </c>
      <c r="AH78" s="359">
        <f t="shared" si="20"/>
        <v>62.376008419999998</v>
      </c>
      <c r="AI78" s="359">
        <f t="shared" si="20"/>
        <v>62.927257670000003</v>
      </c>
      <c r="AJ78" s="359">
        <f t="shared" si="20"/>
        <v>281.07709275999997</v>
      </c>
      <c r="AK78" s="359">
        <f t="shared" si="20"/>
        <v>54.416148979999996</v>
      </c>
      <c r="AL78" s="359">
        <f t="shared" si="20"/>
        <v>66.725107219999998</v>
      </c>
      <c r="AM78" s="359">
        <f t="shared" si="20"/>
        <v>58.465680349999992</v>
      </c>
      <c r="AN78" s="359">
        <f t="shared" si="20"/>
        <v>61.403819909999996</v>
      </c>
      <c r="AO78" s="359">
        <f t="shared" si="20"/>
        <v>241.01075646000001</v>
      </c>
      <c r="AP78" s="359">
        <f t="shared" si="20"/>
        <v>63.062288349999996</v>
      </c>
      <c r="AQ78" s="359">
        <f t="shared" si="20"/>
        <v>78.385949199999999</v>
      </c>
      <c r="AR78" s="359">
        <f t="shared" si="20"/>
        <v>72.804953060000003</v>
      </c>
      <c r="AS78" s="359">
        <f t="shared" si="20"/>
        <v>80.631259200000002</v>
      </c>
      <c r="AT78" s="359">
        <f t="shared" si="20"/>
        <v>294.88444980999998</v>
      </c>
      <c r="AU78" s="359">
        <f t="shared" si="20"/>
        <v>57.701441920000008</v>
      </c>
      <c r="AV78" s="359">
        <f t="shared" si="20"/>
        <v>36.341302999999996</v>
      </c>
      <c r="AW78" s="359">
        <f t="shared" si="20"/>
        <v>41.454070919999999</v>
      </c>
      <c r="AX78" s="359">
        <f t="shared" si="20"/>
        <v>79.65868291000001</v>
      </c>
      <c r="AY78" s="359">
        <f t="shared" si="20"/>
        <v>215.15549875000002</v>
      </c>
      <c r="AZ78" s="359">
        <f t="shared" si="20"/>
        <v>56.98187283</v>
      </c>
      <c r="BA78" s="359">
        <f t="shared" si="20"/>
        <v>70.336234720000007</v>
      </c>
      <c r="BB78" s="359">
        <f t="shared" si="20"/>
        <v>37.228234390000004</v>
      </c>
      <c r="BC78" s="359">
        <f t="shared" si="20"/>
        <v>81.46039863</v>
      </c>
      <c r="BD78" s="359">
        <f t="shared" si="20"/>
        <v>246.00674056999998</v>
      </c>
      <c r="BE78" s="359">
        <f t="shared" si="20"/>
        <v>59.338008039999998</v>
      </c>
      <c r="BF78" s="359">
        <f t="shared" si="20"/>
        <v>99.892996489999987</v>
      </c>
      <c r="BG78" s="359">
        <f t="shared" si="20"/>
        <v>55.917723170000002</v>
      </c>
      <c r="BH78" s="359">
        <f t="shared" si="20"/>
        <v>106.34669437999999</v>
      </c>
      <c r="BI78" s="359">
        <f t="shared" si="20"/>
        <v>321.49542208000003</v>
      </c>
      <c r="BJ78" s="359">
        <f t="shared" si="20"/>
        <v>37.24558743</v>
      </c>
      <c r="BK78" s="359">
        <f t="shared" si="20"/>
        <v>45.194173869999993</v>
      </c>
      <c r="BL78" s="359">
        <f t="shared" si="20"/>
        <v>62.511035189999994</v>
      </c>
      <c r="BM78" s="359">
        <f t="shared" si="20"/>
        <v>116.83248295</v>
      </c>
      <c r="BN78" s="370">
        <f t="shared" si="20"/>
        <v>261.78327944</v>
      </c>
      <c r="BO78" s="385"/>
    </row>
    <row r="79" spans="1:67" ht="13.5">
      <c r="A79" s="404" t="s">
        <v>85</v>
      </c>
      <c r="B79" s="359">
        <f t="shared" ref="B79:BN79" si="21">SUM(B80:B82)</f>
        <v>30.508551460000003</v>
      </c>
      <c r="C79" s="359">
        <f t="shared" si="21"/>
        <v>22.242331570000001</v>
      </c>
      <c r="D79" s="359">
        <f t="shared" si="21"/>
        <v>26.12057849</v>
      </c>
      <c r="E79" s="359">
        <f t="shared" si="21"/>
        <v>11.392038379999999</v>
      </c>
      <c r="F79" s="359">
        <f t="shared" si="21"/>
        <v>90.263499899999999</v>
      </c>
      <c r="G79" s="359">
        <f t="shared" si="21"/>
        <v>25.783994610000001</v>
      </c>
      <c r="H79" s="359">
        <f t="shared" si="21"/>
        <v>22.128661339999997</v>
      </c>
      <c r="I79" s="359">
        <f t="shared" si="21"/>
        <v>24.262316930000001</v>
      </c>
      <c r="J79" s="359">
        <f t="shared" si="21"/>
        <v>33.494464449999995</v>
      </c>
      <c r="K79" s="359">
        <f t="shared" si="21"/>
        <v>105.66943732999999</v>
      </c>
      <c r="L79" s="359">
        <f t="shared" si="21"/>
        <v>30.227001270000002</v>
      </c>
      <c r="M79" s="359">
        <f t="shared" si="21"/>
        <v>27.928970319999998</v>
      </c>
      <c r="N79" s="359">
        <f t="shared" si="21"/>
        <v>31.541627030000001</v>
      </c>
      <c r="O79" s="359">
        <f t="shared" si="21"/>
        <v>31.175979730000002</v>
      </c>
      <c r="P79" s="359">
        <f t="shared" si="21"/>
        <v>120.87357835</v>
      </c>
      <c r="Q79" s="359">
        <f t="shared" si="21"/>
        <v>23.492340689999999</v>
      </c>
      <c r="R79" s="359">
        <f t="shared" si="21"/>
        <v>28.103864430000002</v>
      </c>
      <c r="S79" s="359">
        <f t="shared" si="21"/>
        <v>28.031102790000002</v>
      </c>
      <c r="T79" s="359">
        <f t="shared" si="21"/>
        <v>25.79254281</v>
      </c>
      <c r="U79" s="359">
        <f t="shared" si="21"/>
        <v>105.41985072</v>
      </c>
      <c r="V79" s="359">
        <f t="shared" si="21"/>
        <v>24.16993858</v>
      </c>
      <c r="W79" s="359">
        <f t="shared" si="21"/>
        <v>24.923639259999998</v>
      </c>
      <c r="X79" s="359">
        <f t="shared" si="21"/>
        <v>27.03794851</v>
      </c>
      <c r="Y79" s="359">
        <f t="shared" si="21"/>
        <v>26.224169750000001</v>
      </c>
      <c r="Z79" s="359">
        <f t="shared" si="21"/>
        <v>102.35569609999999</v>
      </c>
      <c r="AA79" s="359">
        <f t="shared" si="21"/>
        <v>24.418566269999999</v>
      </c>
      <c r="AB79" s="359">
        <f t="shared" si="21"/>
        <v>24.527964749999999</v>
      </c>
      <c r="AC79" s="359">
        <f t="shared" si="21"/>
        <v>24.37888474</v>
      </c>
      <c r="AD79" s="359">
        <f t="shared" si="21"/>
        <v>36.624979460000006</v>
      </c>
      <c r="AE79" s="359">
        <f t="shared" si="21"/>
        <v>109.95039521999999</v>
      </c>
      <c r="AF79" s="359">
        <f t="shared" si="21"/>
        <v>31.70521922</v>
      </c>
      <c r="AG79" s="359">
        <f t="shared" si="21"/>
        <v>31.552105349999998</v>
      </c>
      <c r="AH79" s="359">
        <f t="shared" si="21"/>
        <v>27.917663869999998</v>
      </c>
      <c r="AI79" s="359">
        <f t="shared" si="21"/>
        <v>28.8746258</v>
      </c>
      <c r="AJ79" s="359">
        <f t="shared" si="21"/>
        <v>120.04961424</v>
      </c>
      <c r="AK79" s="359">
        <f t="shared" si="21"/>
        <v>17.738308629999999</v>
      </c>
      <c r="AL79" s="359">
        <f t="shared" si="21"/>
        <v>23.150556739999999</v>
      </c>
      <c r="AM79" s="359">
        <f t="shared" si="21"/>
        <v>21.975209229999997</v>
      </c>
      <c r="AN79" s="359">
        <f t="shared" si="21"/>
        <v>25.51188557</v>
      </c>
      <c r="AO79" s="359">
        <f t="shared" si="21"/>
        <v>88.375960169999999</v>
      </c>
      <c r="AP79" s="359">
        <f t="shared" si="21"/>
        <v>28.887596500000001</v>
      </c>
      <c r="AQ79" s="359">
        <f t="shared" si="21"/>
        <v>43.412688490000001</v>
      </c>
      <c r="AR79" s="359">
        <f t="shared" si="21"/>
        <v>42.002097939999999</v>
      </c>
      <c r="AS79" s="359">
        <f t="shared" si="21"/>
        <v>50.815497499999999</v>
      </c>
      <c r="AT79" s="359">
        <f t="shared" si="21"/>
        <v>165.11788042999999</v>
      </c>
      <c r="AU79" s="359">
        <f t="shared" si="21"/>
        <v>31.832662150000001</v>
      </c>
      <c r="AV79" s="359">
        <f t="shared" si="21"/>
        <v>11.72551034</v>
      </c>
      <c r="AW79" s="359">
        <f t="shared" si="21"/>
        <v>14.739674710000001</v>
      </c>
      <c r="AX79" s="359">
        <f t="shared" si="21"/>
        <v>12.31476065</v>
      </c>
      <c r="AY79" s="359">
        <f t="shared" si="21"/>
        <v>70.612607850000003</v>
      </c>
      <c r="AZ79" s="359">
        <f t="shared" si="21"/>
        <v>18.734870179999998</v>
      </c>
      <c r="BA79" s="359">
        <f t="shared" si="21"/>
        <v>15.84393777</v>
      </c>
      <c r="BB79" s="359">
        <f t="shared" si="21"/>
        <v>5.6085289400000002</v>
      </c>
      <c r="BC79" s="359">
        <f t="shared" si="21"/>
        <v>17.063241559999998</v>
      </c>
      <c r="BD79" s="359">
        <f t="shared" si="21"/>
        <v>57.250578449999992</v>
      </c>
      <c r="BE79" s="359">
        <f t="shared" si="21"/>
        <v>35.07857705</v>
      </c>
      <c r="BF79" s="359">
        <f t="shared" si="21"/>
        <v>41.486245019999998</v>
      </c>
      <c r="BG79" s="359">
        <f t="shared" si="21"/>
        <v>27.782621559999999</v>
      </c>
      <c r="BH79" s="359">
        <f t="shared" si="21"/>
        <v>46.970323469999997</v>
      </c>
      <c r="BI79" s="359">
        <f t="shared" si="21"/>
        <v>151.3177671</v>
      </c>
      <c r="BJ79" s="359">
        <f t="shared" si="21"/>
        <v>14.49498069</v>
      </c>
      <c r="BK79" s="359">
        <f t="shared" si="21"/>
        <v>13.11408849</v>
      </c>
      <c r="BL79" s="359">
        <f t="shared" si="21"/>
        <v>37.404424739999996</v>
      </c>
      <c r="BM79" s="359">
        <f t="shared" si="21"/>
        <v>62.672050980000002</v>
      </c>
      <c r="BN79" s="370">
        <f t="shared" si="21"/>
        <v>127.6855449</v>
      </c>
      <c r="BO79" s="385"/>
    </row>
    <row r="80" spans="1:67" ht="13.5">
      <c r="A80" s="405" t="s">
        <v>132</v>
      </c>
      <c r="B80" s="359">
        <v>29.356910410000001</v>
      </c>
      <c r="C80" s="359">
        <v>22.439975</v>
      </c>
      <c r="D80" s="359">
        <v>24.957906999999999</v>
      </c>
      <c r="E80" s="359">
        <v>8.9452012799999991</v>
      </c>
      <c r="F80" s="359">
        <v>85.699993689999999</v>
      </c>
      <c r="G80" s="359">
        <v>24.122050000000002</v>
      </c>
      <c r="H80" s="359">
        <v>20.335599519999999</v>
      </c>
      <c r="I80" s="359">
        <v>19.632814490000001</v>
      </c>
      <c r="J80" s="359">
        <v>30.385467469999998</v>
      </c>
      <c r="K80" s="359">
        <v>94.47593148</v>
      </c>
      <c r="L80" s="359">
        <v>28.142417210000001</v>
      </c>
      <c r="M80" s="359">
        <v>24.357643979999999</v>
      </c>
      <c r="N80" s="359">
        <v>25.916434679999998</v>
      </c>
      <c r="O80" s="359">
        <v>28.378829880000001</v>
      </c>
      <c r="P80" s="359">
        <v>106.79532575</v>
      </c>
      <c r="Q80" s="359">
        <v>20.459854979999999</v>
      </c>
      <c r="R80" s="359">
        <v>23.446831070000002</v>
      </c>
      <c r="S80" s="359">
        <v>25.377514470000001</v>
      </c>
      <c r="T80" s="359">
        <v>22.360241420000001</v>
      </c>
      <c r="U80" s="359">
        <v>91.644441939999993</v>
      </c>
      <c r="V80" s="359">
        <v>19.586860479999999</v>
      </c>
      <c r="W80" s="359">
        <v>22.664956069999999</v>
      </c>
      <c r="X80" s="359">
        <v>24.23319854</v>
      </c>
      <c r="Y80" s="359">
        <v>21.730560690000001</v>
      </c>
      <c r="Z80" s="359">
        <v>88.215575779999995</v>
      </c>
      <c r="AA80" s="359">
        <v>22.309486440000001</v>
      </c>
      <c r="AB80" s="359">
        <v>22.162792939999999</v>
      </c>
      <c r="AC80" s="359">
        <v>22.207736090000001</v>
      </c>
      <c r="AD80" s="359">
        <v>33.705585730000003</v>
      </c>
      <c r="AE80" s="359">
        <v>100.3856012</v>
      </c>
      <c r="AF80" s="359">
        <v>29.74133496</v>
      </c>
      <c r="AG80" s="359">
        <v>28.99388677</v>
      </c>
      <c r="AH80" s="359">
        <v>25.732848489999999</v>
      </c>
      <c r="AI80" s="359">
        <v>25.165718900000002</v>
      </c>
      <c r="AJ80" s="359">
        <v>109.63378912</v>
      </c>
      <c r="AK80" s="359">
        <v>15.67699839</v>
      </c>
      <c r="AL80" s="359">
        <v>20.372812379999999</v>
      </c>
      <c r="AM80" s="359">
        <v>19.321593579999998</v>
      </c>
      <c r="AN80" s="359">
        <v>20.997880080000002</v>
      </c>
      <c r="AO80" s="359">
        <v>76.369284429999993</v>
      </c>
      <c r="AP80" s="359">
        <v>27.391248539999999</v>
      </c>
      <c r="AQ80" s="359">
        <v>38.271595580000003</v>
      </c>
      <c r="AR80" s="359">
        <v>38.701537989999999</v>
      </c>
      <c r="AS80" s="359">
        <v>44.065197570000002</v>
      </c>
      <c r="AT80" s="359">
        <v>148.42957967999999</v>
      </c>
      <c r="AU80" s="359">
        <v>25.836156720000002</v>
      </c>
      <c r="AV80" s="359">
        <v>8.8246507300000001</v>
      </c>
      <c r="AW80" s="359">
        <v>12.424134410000001</v>
      </c>
      <c r="AX80" s="359">
        <v>11.210818959999999</v>
      </c>
      <c r="AY80" s="359">
        <v>58.295760819999998</v>
      </c>
      <c r="AZ80" s="359">
        <v>2.1171562800000001</v>
      </c>
      <c r="BA80" s="359">
        <v>2.6480963800000001</v>
      </c>
      <c r="BB80" s="359">
        <v>3.2614942600000001</v>
      </c>
      <c r="BC80" s="359">
        <v>14.332299369999999</v>
      </c>
      <c r="BD80" s="359">
        <v>22.359046289999998</v>
      </c>
      <c r="BE80" s="359">
        <v>26.631569800000001</v>
      </c>
      <c r="BF80" s="359">
        <v>38.443155570000002</v>
      </c>
      <c r="BG80" s="359">
        <v>26.800559679999999</v>
      </c>
      <c r="BH80" s="359">
        <v>45.98457578</v>
      </c>
      <c r="BI80" s="359">
        <v>137.85986083</v>
      </c>
      <c r="BJ80" s="359">
        <v>10.66934066</v>
      </c>
      <c r="BK80" s="359">
        <v>9.59332122</v>
      </c>
      <c r="BL80" s="359">
        <v>36.23764868</v>
      </c>
      <c r="BM80" s="359">
        <v>58.171562170000001</v>
      </c>
      <c r="BN80" s="370">
        <v>114.67187273</v>
      </c>
      <c r="BO80" s="385"/>
    </row>
    <row r="81" spans="1:68" ht="13.5">
      <c r="A81" s="405" t="s">
        <v>133</v>
      </c>
      <c r="B81" s="359">
        <v>0.48179773999999997</v>
      </c>
      <c r="C81" s="359">
        <v>-0.91496942999999997</v>
      </c>
      <c r="D81" s="359">
        <v>-1.6566308999999999</v>
      </c>
      <c r="E81" s="359">
        <v>-0.58256925000000004</v>
      </c>
      <c r="F81" s="359">
        <v>-2.6723718399999998</v>
      </c>
      <c r="G81" s="359">
        <v>0</v>
      </c>
      <c r="H81" s="359">
        <v>0</v>
      </c>
      <c r="I81" s="359">
        <v>2.0832834500000001</v>
      </c>
      <c r="J81" s="359">
        <v>0</v>
      </c>
      <c r="K81" s="359">
        <v>2.0832834500000001</v>
      </c>
      <c r="L81" s="359">
        <v>0</v>
      </c>
      <c r="M81" s="359">
        <v>0</v>
      </c>
      <c r="N81" s="359">
        <v>0.67</v>
      </c>
      <c r="O81" s="359">
        <v>0</v>
      </c>
      <c r="P81" s="359">
        <v>0.67</v>
      </c>
      <c r="Q81" s="359">
        <v>0</v>
      </c>
      <c r="R81" s="359">
        <v>0</v>
      </c>
      <c r="S81" s="359">
        <v>0</v>
      </c>
      <c r="T81" s="359">
        <v>0</v>
      </c>
      <c r="U81" s="359">
        <v>0</v>
      </c>
      <c r="V81" s="359">
        <v>0</v>
      </c>
      <c r="W81" s="359">
        <v>0</v>
      </c>
      <c r="X81" s="359">
        <v>0</v>
      </c>
      <c r="Y81" s="359">
        <v>0</v>
      </c>
      <c r="Z81" s="359">
        <v>0</v>
      </c>
      <c r="AA81" s="359">
        <v>0</v>
      </c>
      <c r="AB81" s="359">
        <v>0</v>
      </c>
      <c r="AC81" s="359">
        <v>0</v>
      </c>
      <c r="AD81" s="359">
        <v>0</v>
      </c>
      <c r="AE81" s="359">
        <v>0</v>
      </c>
      <c r="AF81" s="359">
        <v>0</v>
      </c>
      <c r="AG81" s="359">
        <v>0</v>
      </c>
      <c r="AH81" s="359">
        <v>0</v>
      </c>
      <c r="AI81" s="359">
        <v>0</v>
      </c>
      <c r="AJ81" s="359">
        <v>0</v>
      </c>
      <c r="AK81" s="359">
        <v>0</v>
      </c>
      <c r="AL81" s="359">
        <v>0</v>
      </c>
      <c r="AM81" s="359">
        <v>0</v>
      </c>
      <c r="AN81" s="359">
        <v>0</v>
      </c>
      <c r="AO81" s="359">
        <v>0</v>
      </c>
      <c r="AP81" s="359">
        <v>0</v>
      </c>
      <c r="AQ81" s="359">
        <v>0</v>
      </c>
      <c r="AR81" s="359">
        <v>0</v>
      </c>
      <c r="AS81" s="359">
        <v>0</v>
      </c>
      <c r="AT81" s="359">
        <v>0</v>
      </c>
      <c r="AU81" s="359">
        <v>0</v>
      </c>
      <c r="AV81" s="359">
        <v>0</v>
      </c>
      <c r="AW81" s="359">
        <v>0</v>
      </c>
      <c r="AX81" s="359">
        <v>0</v>
      </c>
      <c r="AY81" s="359">
        <v>0</v>
      </c>
      <c r="AZ81" s="359">
        <v>0</v>
      </c>
      <c r="BA81" s="359">
        <v>0</v>
      </c>
      <c r="BB81" s="359">
        <v>0</v>
      </c>
      <c r="BC81" s="359">
        <v>0</v>
      </c>
      <c r="BD81" s="359">
        <v>0</v>
      </c>
      <c r="BE81" s="359">
        <v>0</v>
      </c>
      <c r="BF81" s="359">
        <v>0</v>
      </c>
      <c r="BG81" s="359">
        <v>0</v>
      </c>
      <c r="BH81" s="359">
        <v>0</v>
      </c>
      <c r="BI81" s="359">
        <v>0</v>
      </c>
      <c r="BJ81" s="359">
        <v>0</v>
      </c>
      <c r="BK81" s="359">
        <v>0</v>
      </c>
      <c r="BL81" s="359">
        <v>0</v>
      </c>
      <c r="BM81" s="359">
        <v>0</v>
      </c>
      <c r="BN81" s="370">
        <v>0</v>
      </c>
      <c r="BO81" s="385"/>
    </row>
    <row r="82" spans="1:68" ht="13.5">
      <c r="A82" s="405" t="s">
        <v>69</v>
      </c>
      <c r="B82" s="359">
        <v>0.66984330999999997</v>
      </c>
      <c r="C82" s="359">
        <v>0.71732600000000002</v>
      </c>
      <c r="D82" s="359">
        <v>2.8193023899999998</v>
      </c>
      <c r="E82" s="359">
        <v>3.0294063499999999</v>
      </c>
      <c r="F82" s="359">
        <v>7.2358780500000002</v>
      </c>
      <c r="G82" s="359">
        <v>1.6619446099999999</v>
      </c>
      <c r="H82" s="359">
        <v>1.7930618199999999</v>
      </c>
      <c r="I82" s="359">
        <v>2.5462189899999998</v>
      </c>
      <c r="J82" s="359">
        <v>3.1089969800000001</v>
      </c>
      <c r="K82" s="359">
        <v>9.1102223999999996</v>
      </c>
      <c r="L82" s="359">
        <v>2.0845840600000001</v>
      </c>
      <c r="M82" s="359">
        <v>3.5713263400000002</v>
      </c>
      <c r="N82" s="359">
        <v>4.9551923499999999</v>
      </c>
      <c r="O82" s="359">
        <v>2.7971498499999998</v>
      </c>
      <c r="P82" s="359">
        <v>13.408252600000001</v>
      </c>
      <c r="Q82" s="359">
        <v>3.03248571</v>
      </c>
      <c r="R82" s="359">
        <v>4.6570333599999998</v>
      </c>
      <c r="S82" s="359">
        <v>2.6535883199999999</v>
      </c>
      <c r="T82" s="359">
        <v>3.4323013900000001</v>
      </c>
      <c r="U82" s="359">
        <v>13.775408779999999</v>
      </c>
      <c r="V82" s="359">
        <v>4.5830780999999998</v>
      </c>
      <c r="W82" s="359">
        <v>2.2586831900000002</v>
      </c>
      <c r="X82" s="359">
        <v>2.80474997</v>
      </c>
      <c r="Y82" s="359">
        <v>4.4936090599999998</v>
      </c>
      <c r="Z82" s="359">
        <v>14.140120319999999</v>
      </c>
      <c r="AA82" s="359">
        <v>2.1090798300000002</v>
      </c>
      <c r="AB82" s="359">
        <v>2.3651718100000001</v>
      </c>
      <c r="AC82" s="359">
        <v>2.1711486500000001</v>
      </c>
      <c r="AD82" s="359">
        <v>2.9193937299999999</v>
      </c>
      <c r="AE82" s="359">
        <v>9.5647940200000008</v>
      </c>
      <c r="AF82" s="359">
        <v>1.9638842599999999</v>
      </c>
      <c r="AG82" s="359">
        <v>2.5582185800000001</v>
      </c>
      <c r="AH82" s="359">
        <v>2.1848153799999999</v>
      </c>
      <c r="AI82" s="359">
        <v>3.7089069000000001</v>
      </c>
      <c r="AJ82" s="359">
        <v>10.415825119999999</v>
      </c>
      <c r="AK82" s="359">
        <v>2.0613102400000001</v>
      </c>
      <c r="AL82" s="359">
        <v>2.7777443599999998</v>
      </c>
      <c r="AM82" s="359">
        <v>2.6536156499999999</v>
      </c>
      <c r="AN82" s="359">
        <v>4.5140054899999997</v>
      </c>
      <c r="AO82" s="359">
        <v>12.00667574</v>
      </c>
      <c r="AP82" s="359">
        <v>1.49634796</v>
      </c>
      <c r="AQ82" s="359">
        <v>5.1410929100000002</v>
      </c>
      <c r="AR82" s="359">
        <v>3.3005599499999998</v>
      </c>
      <c r="AS82" s="359">
        <v>6.7502999299999997</v>
      </c>
      <c r="AT82" s="359">
        <v>16.68830075</v>
      </c>
      <c r="AU82" s="359">
        <v>5.99650543</v>
      </c>
      <c r="AV82" s="359">
        <v>2.9008596099999999</v>
      </c>
      <c r="AW82" s="359">
        <v>2.3155402999999999</v>
      </c>
      <c r="AX82" s="359">
        <v>1.1039416900000001</v>
      </c>
      <c r="AY82" s="359">
        <v>12.31684703</v>
      </c>
      <c r="AZ82" s="359">
        <v>16.617713899999998</v>
      </c>
      <c r="BA82" s="359">
        <v>13.19584139</v>
      </c>
      <c r="BB82" s="359">
        <v>2.3470346800000002</v>
      </c>
      <c r="BC82" s="359">
        <v>2.7309421899999999</v>
      </c>
      <c r="BD82" s="359">
        <v>34.891532159999997</v>
      </c>
      <c r="BE82" s="359">
        <v>8.4470072500000004</v>
      </c>
      <c r="BF82" s="359">
        <v>3.0430894500000001</v>
      </c>
      <c r="BG82" s="359">
        <v>0.98206188000000005</v>
      </c>
      <c r="BH82" s="359">
        <v>0.98574768999999995</v>
      </c>
      <c r="BI82" s="359">
        <v>13.457906270000001</v>
      </c>
      <c r="BJ82" s="359">
        <v>3.8256400300000002</v>
      </c>
      <c r="BK82" s="359">
        <v>3.5207672699999999</v>
      </c>
      <c r="BL82" s="359">
        <v>1.1667760599999999</v>
      </c>
      <c r="BM82" s="359">
        <v>4.5004888100000002</v>
      </c>
      <c r="BN82" s="370">
        <v>13.01367217</v>
      </c>
      <c r="BO82" s="385"/>
    </row>
    <row r="83" spans="1:68" ht="13.5">
      <c r="A83" s="404" t="s">
        <v>87</v>
      </c>
      <c r="B83" s="359">
        <f t="shared" ref="B83:BN83" si="22">SUM(B84:B85)</f>
        <v>26.9189121</v>
      </c>
      <c r="C83" s="359">
        <f t="shared" si="22"/>
        <v>24.852264659999999</v>
      </c>
      <c r="D83" s="359">
        <f t="shared" si="22"/>
        <v>27.670029800000002</v>
      </c>
      <c r="E83" s="359">
        <f t="shared" si="22"/>
        <v>40.37185994</v>
      </c>
      <c r="F83" s="359">
        <f t="shared" si="22"/>
        <v>119.81306650000001</v>
      </c>
      <c r="G83" s="359">
        <f t="shared" si="22"/>
        <v>30.977657000000001</v>
      </c>
      <c r="H83" s="359">
        <f t="shared" si="22"/>
        <v>31.615641220000001</v>
      </c>
      <c r="I83" s="359">
        <f t="shared" si="22"/>
        <v>31.094931979999998</v>
      </c>
      <c r="J83" s="359">
        <f t="shared" si="22"/>
        <v>36.583326909999997</v>
      </c>
      <c r="K83" s="359">
        <f t="shared" si="22"/>
        <v>130.27155711</v>
      </c>
      <c r="L83" s="359">
        <f t="shared" si="22"/>
        <v>29.13298915</v>
      </c>
      <c r="M83" s="359">
        <f t="shared" si="22"/>
        <v>46.203823209999996</v>
      </c>
      <c r="N83" s="359">
        <f t="shared" si="22"/>
        <v>33.013097610000003</v>
      </c>
      <c r="O83" s="359">
        <f t="shared" si="22"/>
        <v>37.919359819999997</v>
      </c>
      <c r="P83" s="359">
        <f t="shared" si="22"/>
        <v>146.26926979000001</v>
      </c>
      <c r="Q83" s="359">
        <f t="shared" si="22"/>
        <v>34.636665829999998</v>
      </c>
      <c r="R83" s="359">
        <f t="shared" si="22"/>
        <v>38.173504870000002</v>
      </c>
      <c r="S83" s="359">
        <f t="shared" si="22"/>
        <v>31.621639819999999</v>
      </c>
      <c r="T83" s="359">
        <f t="shared" si="22"/>
        <v>43.350932909999997</v>
      </c>
      <c r="U83" s="359">
        <f t="shared" si="22"/>
        <v>147.78274343000001</v>
      </c>
      <c r="V83" s="359">
        <f t="shared" si="22"/>
        <v>33.446684670000003</v>
      </c>
      <c r="W83" s="359">
        <f t="shared" si="22"/>
        <v>31.747637900000001</v>
      </c>
      <c r="X83" s="359">
        <f t="shared" si="22"/>
        <v>43.443461999999997</v>
      </c>
      <c r="Y83" s="359">
        <f t="shared" si="22"/>
        <v>40.522064749999998</v>
      </c>
      <c r="Z83" s="359">
        <f t="shared" si="22"/>
        <v>149.15984932000001</v>
      </c>
      <c r="AA83" s="359">
        <f t="shared" si="22"/>
        <v>42.006325390000001</v>
      </c>
      <c r="AB83" s="359">
        <f t="shared" si="22"/>
        <v>30.174211059999998</v>
      </c>
      <c r="AC83" s="359">
        <f t="shared" si="22"/>
        <v>39.166660749999998</v>
      </c>
      <c r="AD83" s="359">
        <f t="shared" si="22"/>
        <v>40.189025869999995</v>
      </c>
      <c r="AE83" s="359">
        <f t="shared" si="22"/>
        <v>151.53622307000001</v>
      </c>
      <c r="AF83" s="359">
        <f t="shared" si="22"/>
        <v>51.817767519999997</v>
      </c>
      <c r="AG83" s="359">
        <f t="shared" si="22"/>
        <v>29.37719762</v>
      </c>
      <c r="AH83" s="359">
        <f t="shared" si="22"/>
        <v>29.332033759999998</v>
      </c>
      <c r="AI83" s="359">
        <f t="shared" si="22"/>
        <v>28.596515949999997</v>
      </c>
      <c r="AJ83" s="359">
        <f t="shared" si="22"/>
        <v>139.12351484999999</v>
      </c>
      <c r="AK83" s="359">
        <f t="shared" si="22"/>
        <v>34.159991699999999</v>
      </c>
      <c r="AL83" s="359">
        <f t="shared" si="22"/>
        <v>32.679465180000001</v>
      </c>
      <c r="AM83" s="359">
        <f t="shared" si="22"/>
        <v>34.591301349999995</v>
      </c>
      <c r="AN83" s="359">
        <f t="shared" si="22"/>
        <v>31.00869599</v>
      </c>
      <c r="AO83" s="359">
        <f t="shared" si="22"/>
        <v>132.43945421999999</v>
      </c>
      <c r="AP83" s="359">
        <f t="shared" si="22"/>
        <v>31.196572349999997</v>
      </c>
      <c r="AQ83" s="359">
        <f t="shared" si="22"/>
        <v>25.380681920000001</v>
      </c>
      <c r="AR83" s="359">
        <f t="shared" si="22"/>
        <v>23.409599270000001</v>
      </c>
      <c r="AS83" s="359">
        <f t="shared" si="22"/>
        <v>22.296769210000001</v>
      </c>
      <c r="AT83" s="359">
        <f t="shared" si="22"/>
        <v>102.28362274999999</v>
      </c>
      <c r="AU83" s="359">
        <f t="shared" si="22"/>
        <v>21.60155958</v>
      </c>
      <c r="AV83" s="359">
        <f t="shared" si="22"/>
        <v>20.625823159999999</v>
      </c>
      <c r="AW83" s="359">
        <f t="shared" si="22"/>
        <v>21.834504209999999</v>
      </c>
      <c r="AX83" s="359">
        <f t="shared" si="22"/>
        <v>21.07778704</v>
      </c>
      <c r="AY83" s="359">
        <f t="shared" si="22"/>
        <v>85.139673990000006</v>
      </c>
      <c r="AZ83" s="359">
        <f t="shared" si="22"/>
        <v>20.861249839999999</v>
      </c>
      <c r="BA83" s="359">
        <f t="shared" si="22"/>
        <v>49.305042310000005</v>
      </c>
      <c r="BB83" s="359">
        <f t="shared" si="22"/>
        <v>25.967961510000002</v>
      </c>
      <c r="BC83" s="359">
        <f t="shared" si="22"/>
        <v>58.819714170000005</v>
      </c>
      <c r="BD83" s="359">
        <f t="shared" si="22"/>
        <v>154.95396783000001</v>
      </c>
      <c r="BE83" s="359">
        <f t="shared" si="22"/>
        <v>20.15366663</v>
      </c>
      <c r="BF83" s="359">
        <f t="shared" si="22"/>
        <v>53.908225350000002</v>
      </c>
      <c r="BG83" s="359">
        <f t="shared" si="22"/>
        <v>24.27435556</v>
      </c>
      <c r="BH83" s="359">
        <f t="shared" si="22"/>
        <v>55.54835757</v>
      </c>
      <c r="BI83" s="359">
        <f t="shared" si="22"/>
        <v>153.88460511</v>
      </c>
      <c r="BJ83" s="359">
        <f t="shared" si="22"/>
        <v>19.251047640000003</v>
      </c>
      <c r="BK83" s="359">
        <f t="shared" si="22"/>
        <v>27.948691499999999</v>
      </c>
      <c r="BL83" s="359">
        <f t="shared" si="22"/>
        <v>18.901146790000002</v>
      </c>
      <c r="BM83" s="359">
        <f t="shared" si="22"/>
        <v>52.001580730000001</v>
      </c>
      <c r="BN83" s="370">
        <f t="shared" si="22"/>
        <v>118.10246665999999</v>
      </c>
      <c r="BO83" s="385"/>
    </row>
    <row r="84" spans="1:68" ht="13.5">
      <c r="A84" s="405" t="s">
        <v>135</v>
      </c>
      <c r="B84" s="359">
        <v>10.52628824</v>
      </c>
      <c r="C84" s="359">
        <v>8.4999439999999993</v>
      </c>
      <c r="D84" s="359">
        <v>10.47045909</v>
      </c>
      <c r="E84" s="359">
        <v>23.784850129999999</v>
      </c>
      <c r="F84" s="359">
        <v>53.28154146</v>
      </c>
      <c r="G84" s="359">
        <v>9.8364290400000005</v>
      </c>
      <c r="H84" s="359">
        <v>11.086687810000001</v>
      </c>
      <c r="I84" s="359">
        <v>13.434834520000001</v>
      </c>
      <c r="J84" s="359">
        <v>16.420216979999999</v>
      </c>
      <c r="K84" s="359">
        <v>50.778168350000001</v>
      </c>
      <c r="L84" s="359">
        <v>11.87816703</v>
      </c>
      <c r="M84" s="359">
        <v>28.60813769</v>
      </c>
      <c r="N84" s="359">
        <v>17.07822187</v>
      </c>
      <c r="O84" s="359">
        <v>18.133460750000001</v>
      </c>
      <c r="P84" s="359">
        <v>75.697987339999997</v>
      </c>
      <c r="Q84" s="359">
        <v>18.94931244</v>
      </c>
      <c r="R84" s="359">
        <v>19.05384622</v>
      </c>
      <c r="S84" s="359">
        <v>16.842650710000001</v>
      </c>
      <c r="T84" s="359">
        <v>28.778880940000001</v>
      </c>
      <c r="U84" s="359">
        <v>83.624690310000005</v>
      </c>
      <c r="V84" s="359">
        <v>11.85404615</v>
      </c>
      <c r="W84" s="359">
        <v>14.581926940000001</v>
      </c>
      <c r="X84" s="359">
        <v>25.048573090000001</v>
      </c>
      <c r="Y84" s="359">
        <v>23.454229260000002</v>
      </c>
      <c r="Z84" s="359">
        <v>74.938775440000001</v>
      </c>
      <c r="AA84" s="359">
        <v>24.806647519999999</v>
      </c>
      <c r="AB84" s="359">
        <v>13.049948479999999</v>
      </c>
      <c r="AC84" s="359">
        <v>21.628005259999998</v>
      </c>
      <c r="AD84" s="359">
        <v>22.155661139999999</v>
      </c>
      <c r="AE84" s="359">
        <v>81.640262399999997</v>
      </c>
      <c r="AF84" s="359">
        <v>33.199409269999997</v>
      </c>
      <c r="AG84" s="359">
        <v>11.641286109999999</v>
      </c>
      <c r="AH84" s="359">
        <v>12.16044449</v>
      </c>
      <c r="AI84" s="359">
        <v>10.88890119</v>
      </c>
      <c r="AJ84" s="359">
        <v>67.890041060000001</v>
      </c>
      <c r="AK84" s="359">
        <v>16.85560778</v>
      </c>
      <c r="AL84" s="359">
        <v>15.48984825</v>
      </c>
      <c r="AM84" s="359">
        <v>15.77170194</v>
      </c>
      <c r="AN84" s="359">
        <v>1.158379</v>
      </c>
      <c r="AO84" s="359">
        <v>49.275536969999997</v>
      </c>
      <c r="AP84" s="359">
        <v>10.357451899999999</v>
      </c>
      <c r="AQ84" s="359">
        <v>2.2979288699999998</v>
      </c>
      <c r="AR84" s="359">
        <v>0.28799398999999998</v>
      </c>
      <c r="AS84" s="359">
        <v>0.1737998</v>
      </c>
      <c r="AT84" s="359">
        <v>13.11717456</v>
      </c>
      <c r="AU84" s="359">
        <v>9.1443090000000005E-2</v>
      </c>
      <c r="AV84" s="359">
        <v>7.6372709999999996E-2</v>
      </c>
      <c r="AW84" s="359">
        <v>0.19101223000000001</v>
      </c>
      <c r="AX84" s="359">
        <v>0.13225110000000001</v>
      </c>
      <c r="AY84" s="359">
        <v>0.49107912999999997</v>
      </c>
      <c r="AZ84" s="359">
        <v>2.7794429999999998E-2</v>
      </c>
      <c r="BA84" s="359">
        <v>0.26190265000000001</v>
      </c>
      <c r="BB84" s="359">
        <v>1.9403186400000001</v>
      </c>
      <c r="BC84" s="359">
        <v>0.45430899000000002</v>
      </c>
      <c r="BD84" s="359">
        <v>2.6843247099999998</v>
      </c>
      <c r="BE84" s="359">
        <v>0.20778269999999999</v>
      </c>
      <c r="BF84" s="359">
        <v>6.3096999999999997E-3</v>
      </c>
      <c r="BG84" s="359">
        <v>0.55976722999999995</v>
      </c>
      <c r="BH84" s="359">
        <v>0.40796619000000001</v>
      </c>
      <c r="BI84" s="359">
        <v>1.18182582</v>
      </c>
      <c r="BJ84" s="359">
        <v>0.12554735</v>
      </c>
      <c r="BK84" s="359">
        <v>0.70747413999999997</v>
      </c>
      <c r="BL84" s="359">
        <v>0.11280208</v>
      </c>
      <c r="BM84" s="359">
        <v>0.12391948999999999</v>
      </c>
      <c r="BN84" s="370">
        <v>1.06974306</v>
      </c>
      <c r="BO84" s="385"/>
    </row>
    <row r="85" spans="1:68" ht="13.5">
      <c r="A85" s="405" t="s">
        <v>136</v>
      </c>
      <c r="B85" s="359">
        <v>16.39262386</v>
      </c>
      <c r="C85" s="359">
        <v>16.35232066</v>
      </c>
      <c r="D85" s="359">
        <v>17.19957071</v>
      </c>
      <c r="E85" s="359">
        <v>16.587009810000001</v>
      </c>
      <c r="F85" s="359">
        <v>66.531525040000005</v>
      </c>
      <c r="G85" s="359">
        <v>21.141227959999998</v>
      </c>
      <c r="H85" s="359">
        <v>20.52895341</v>
      </c>
      <c r="I85" s="359">
        <v>17.660097459999999</v>
      </c>
      <c r="J85" s="359">
        <v>20.163109930000001</v>
      </c>
      <c r="K85" s="359">
        <v>79.493388760000002</v>
      </c>
      <c r="L85" s="359">
        <v>17.25482212</v>
      </c>
      <c r="M85" s="359">
        <v>17.59568552</v>
      </c>
      <c r="N85" s="359">
        <v>15.934875740000001</v>
      </c>
      <c r="O85" s="359">
        <v>19.785899069999999</v>
      </c>
      <c r="P85" s="359">
        <v>70.571282449999998</v>
      </c>
      <c r="Q85" s="359">
        <v>15.68735339</v>
      </c>
      <c r="R85" s="359">
        <v>19.119658650000002</v>
      </c>
      <c r="S85" s="359">
        <v>14.778989109999999</v>
      </c>
      <c r="T85" s="359">
        <v>14.57205197</v>
      </c>
      <c r="U85" s="359">
        <v>64.158053120000005</v>
      </c>
      <c r="V85" s="359">
        <v>21.592638520000001</v>
      </c>
      <c r="W85" s="359">
        <v>17.165710959999998</v>
      </c>
      <c r="X85" s="359">
        <v>18.394888909999999</v>
      </c>
      <c r="Y85" s="359">
        <v>17.06783549</v>
      </c>
      <c r="Z85" s="359">
        <v>74.221073880000006</v>
      </c>
      <c r="AA85" s="359">
        <v>17.199677869999999</v>
      </c>
      <c r="AB85" s="359">
        <v>17.12426258</v>
      </c>
      <c r="AC85" s="359">
        <v>17.53865549</v>
      </c>
      <c r="AD85" s="359">
        <v>18.033364729999999</v>
      </c>
      <c r="AE85" s="359">
        <v>69.895960669999994</v>
      </c>
      <c r="AF85" s="359">
        <v>18.61835825</v>
      </c>
      <c r="AG85" s="359">
        <v>17.735911510000001</v>
      </c>
      <c r="AH85" s="359">
        <v>17.171589269999998</v>
      </c>
      <c r="AI85" s="359">
        <v>17.707614759999998</v>
      </c>
      <c r="AJ85" s="359">
        <v>71.233473790000005</v>
      </c>
      <c r="AK85" s="359">
        <v>17.304383919999999</v>
      </c>
      <c r="AL85" s="359">
        <v>17.18961693</v>
      </c>
      <c r="AM85" s="359">
        <v>18.819599409999999</v>
      </c>
      <c r="AN85" s="359">
        <v>29.85031699</v>
      </c>
      <c r="AO85" s="359">
        <v>83.163917249999997</v>
      </c>
      <c r="AP85" s="359">
        <v>20.839120449999999</v>
      </c>
      <c r="AQ85" s="359">
        <v>23.082753050000001</v>
      </c>
      <c r="AR85" s="359">
        <v>23.121605280000001</v>
      </c>
      <c r="AS85" s="359">
        <v>22.12296941</v>
      </c>
      <c r="AT85" s="359">
        <v>89.166448189999997</v>
      </c>
      <c r="AU85" s="359">
        <v>21.510116490000001</v>
      </c>
      <c r="AV85" s="359">
        <v>20.549450449999998</v>
      </c>
      <c r="AW85" s="359">
        <v>21.64349198</v>
      </c>
      <c r="AX85" s="359">
        <v>20.945535939999999</v>
      </c>
      <c r="AY85" s="359">
        <v>84.648594860000003</v>
      </c>
      <c r="AZ85" s="359">
        <v>20.833455409999999</v>
      </c>
      <c r="BA85" s="359">
        <v>49.043139660000001</v>
      </c>
      <c r="BB85" s="359">
        <v>24.027642870000001</v>
      </c>
      <c r="BC85" s="359">
        <v>58.365405180000003</v>
      </c>
      <c r="BD85" s="359">
        <v>152.26964312000001</v>
      </c>
      <c r="BE85" s="359">
        <v>19.945883930000001</v>
      </c>
      <c r="BF85" s="359">
        <v>53.901915649999999</v>
      </c>
      <c r="BG85" s="359">
        <v>23.714588330000002</v>
      </c>
      <c r="BH85" s="359">
        <v>55.140391379999997</v>
      </c>
      <c r="BI85" s="359">
        <v>152.70277929</v>
      </c>
      <c r="BJ85" s="359">
        <v>19.125500290000002</v>
      </c>
      <c r="BK85" s="359">
        <v>27.24121736</v>
      </c>
      <c r="BL85" s="359">
        <v>18.788344710000001</v>
      </c>
      <c r="BM85" s="359">
        <v>51.877661240000002</v>
      </c>
      <c r="BN85" s="370">
        <v>117.0327236</v>
      </c>
      <c r="BO85" s="385"/>
    </row>
    <row r="86" spans="1:68" ht="13.5">
      <c r="A86" s="404" t="s">
        <v>71</v>
      </c>
      <c r="B86" s="359">
        <v>2.5186595700000001</v>
      </c>
      <c r="C86" s="359">
        <v>5.33275744</v>
      </c>
      <c r="D86" s="359">
        <v>1.04329871</v>
      </c>
      <c r="E86" s="359">
        <v>6.87934526</v>
      </c>
      <c r="F86" s="359">
        <v>15.77406098</v>
      </c>
      <c r="G86" s="359">
        <v>3.5115102</v>
      </c>
      <c r="H86" s="359">
        <v>6.6616220100000003</v>
      </c>
      <c r="I86" s="359">
        <v>3.3717581999999999</v>
      </c>
      <c r="J86" s="359">
        <v>7.2067845000000004</v>
      </c>
      <c r="K86" s="359">
        <v>20.751674909999998</v>
      </c>
      <c r="L86" s="359">
        <v>1.2866138499999999</v>
      </c>
      <c r="M86" s="359">
        <v>5.82162398</v>
      </c>
      <c r="N86" s="359">
        <v>1.7473443</v>
      </c>
      <c r="O86" s="359">
        <v>6.8480130900000002</v>
      </c>
      <c r="P86" s="359">
        <v>15.70359522</v>
      </c>
      <c r="Q86" s="359">
        <v>3.7926544099999999</v>
      </c>
      <c r="R86" s="359">
        <v>9.4373703199999994</v>
      </c>
      <c r="S86" s="359">
        <v>7.1386615999999998</v>
      </c>
      <c r="T86" s="359">
        <v>13.48479416</v>
      </c>
      <c r="U86" s="359">
        <v>33.853480490000003</v>
      </c>
      <c r="V86" s="359">
        <v>1.6051578399999999</v>
      </c>
      <c r="W86" s="359">
        <v>16.82893971</v>
      </c>
      <c r="X86" s="359">
        <v>5.7514933299999997</v>
      </c>
      <c r="Y86" s="359">
        <v>17.59397877</v>
      </c>
      <c r="Z86" s="359">
        <v>41.779569649999999</v>
      </c>
      <c r="AA86" s="359">
        <v>7.9569377000000001</v>
      </c>
      <c r="AB86" s="359">
        <v>12.48663547</v>
      </c>
      <c r="AC86" s="359">
        <v>10.682695539999999</v>
      </c>
      <c r="AD86" s="359">
        <v>14.40420874</v>
      </c>
      <c r="AE86" s="359">
        <v>45.530477449999999</v>
      </c>
      <c r="AF86" s="359">
        <v>7.1945152999999999</v>
      </c>
      <c r="AG86" s="359">
        <v>4.1270216599999996</v>
      </c>
      <c r="AH86" s="359">
        <v>5.1263107899999998</v>
      </c>
      <c r="AI86" s="359">
        <v>5.4561159200000002</v>
      </c>
      <c r="AJ86" s="359">
        <v>21.90396367</v>
      </c>
      <c r="AK86" s="359">
        <v>2.5178486499999999</v>
      </c>
      <c r="AL86" s="359">
        <v>10.8950853</v>
      </c>
      <c r="AM86" s="359">
        <v>1.8991697700000001</v>
      </c>
      <c r="AN86" s="359">
        <v>4.8832383500000001</v>
      </c>
      <c r="AO86" s="359">
        <v>20.195342069999999</v>
      </c>
      <c r="AP86" s="359">
        <v>2.9781195</v>
      </c>
      <c r="AQ86" s="359">
        <v>9.5925787899999992</v>
      </c>
      <c r="AR86" s="359">
        <v>7.3932558500000001</v>
      </c>
      <c r="AS86" s="359">
        <v>7.5189924899999996</v>
      </c>
      <c r="AT86" s="359">
        <v>27.482946630000001</v>
      </c>
      <c r="AU86" s="359">
        <v>4.2672201899999997</v>
      </c>
      <c r="AV86" s="359">
        <v>3.9899694999999999</v>
      </c>
      <c r="AW86" s="359">
        <v>4.8798919999999999</v>
      </c>
      <c r="AX86" s="359">
        <v>46.266135220000002</v>
      </c>
      <c r="AY86" s="359">
        <v>59.403216909999998</v>
      </c>
      <c r="AZ86" s="359">
        <v>17.38575281</v>
      </c>
      <c r="BA86" s="359">
        <v>5.1872546399999999</v>
      </c>
      <c r="BB86" s="359">
        <v>5.6517439400000002</v>
      </c>
      <c r="BC86" s="359">
        <v>5.5774429000000003</v>
      </c>
      <c r="BD86" s="359">
        <v>33.802194290000003</v>
      </c>
      <c r="BE86" s="359">
        <v>4.1057643600000002</v>
      </c>
      <c r="BF86" s="359">
        <v>4.4985261200000002</v>
      </c>
      <c r="BG86" s="359">
        <v>3.8607460499999999</v>
      </c>
      <c r="BH86" s="359">
        <v>3.82801334</v>
      </c>
      <c r="BI86" s="359">
        <v>16.293049870000001</v>
      </c>
      <c r="BJ86" s="359">
        <v>3.4995590999999999</v>
      </c>
      <c r="BK86" s="359">
        <v>4.1313938800000001</v>
      </c>
      <c r="BL86" s="359">
        <v>6.2054636600000004</v>
      </c>
      <c r="BM86" s="359">
        <v>2.1588512400000002</v>
      </c>
      <c r="BN86" s="370">
        <v>15.99526788</v>
      </c>
      <c r="BO86" s="385"/>
    </row>
    <row r="87" spans="1:68" ht="13.5">
      <c r="A87" s="406"/>
      <c r="B87" s="359"/>
      <c r="C87" s="359"/>
      <c r="D87" s="359"/>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359"/>
      <c r="AO87" s="359"/>
      <c r="AP87" s="359"/>
      <c r="AQ87" s="359"/>
      <c r="AR87" s="359"/>
      <c r="AS87" s="359"/>
      <c r="AT87" s="359"/>
      <c r="AU87" s="359"/>
      <c r="AV87" s="359"/>
      <c r="AW87" s="359"/>
      <c r="AX87" s="359"/>
      <c r="AY87" s="359"/>
      <c r="AZ87" s="359"/>
      <c r="BA87" s="359"/>
      <c r="BB87" s="359"/>
      <c r="BC87" s="359"/>
      <c r="BD87" s="359"/>
      <c r="BE87" s="359"/>
      <c r="BF87" s="359"/>
      <c r="BG87" s="359"/>
      <c r="BH87" s="359"/>
      <c r="BI87" s="359"/>
      <c r="BJ87" s="359"/>
      <c r="BK87" s="359"/>
      <c r="BL87" s="359"/>
      <c r="BM87" s="359"/>
      <c r="BN87" s="370"/>
      <c r="BO87" s="385"/>
    </row>
    <row r="88" spans="1:68" ht="13.5">
      <c r="A88" s="397" t="s">
        <v>73</v>
      </c>
      <c r="B88" s="359">
        <v>3.2672077000000002</v>
      </c>
      <c r="C88" s="359">
        <v>3.6308764999999998</v>
      </c>
      <c r="D88" s="359">
        <v>4.06436011</v>
      </c>
      <c r="E88" s="359">
        <v>4.7752106599999999</v>
      </c>
      <c r="F88" s="359">
        <v>15.737654969999999</v>
      </c>
      <c r="G88" s="359">
        <v>4.3852590100000004</v>
      </c>
      <c r="H88" s="359">
        <v>4.6913405499999996</v>
      </c>
      <c r="I88" s="359">
        <v>4.6828795999999997</v>
      </c>
      <c r="J88" s="359">
        <v>3.4606720200000001</v>
      </c>
      <c r="K88" s="359">
        <v>17.220151179999998</v>
      </c>
      <c r="L88" s="359">
        <v>3.8601908200000001</v>
      </c>
      <c r="M88" s="359">
        <v>3.5371495899999998</v>
      </c>
      <c r="N88" s="359">
        <v>3.9994591499999999</v>
      </c>
      <c r="O88" s="359">
        <v>4.7763633800000003</v>
      </c>
      <c r="P88" s="359">
        <v>16.173162940000001</v>
      </c>
      <c r="Q88" s="359">
        <v>2.1021433699999998</v>
      </c>
      <c r="R88" s="359">
        <v>3.0151983100000002</v>
      </c>
      <c r="S88" s="359">
        <v>2.3500881699999998</v>
      </c>
      <c r="T88" s="359">
        <v>4.00044325</v>
      </c>
      <c r="U88" s="359">
        <v>11.4678731</v>
      </c>
      <c r="V88" s="359">
        <v>3.9753475200000001</v>
      </c>
      <c r="W88" s="359">
        <v>3.7748197100000001</v>
      </c>
      <c r="X88" s="359">
        <v>2.3771538900000002</v>
      </c>
      <c r="Y88" s="359">
        <v>2.8665701800000001</v>
      </c>
      <c r="Z88" s="359">
        <v>12.9938913</v>
      </c>
      <c r="AA88" s="359">
        <v>5.1473432900000002</v>
      </c>
      <c r="AB88" s="359">
        <v>2.7994861100000001</v>
      </c>
      <c r="AC88" s="359">
        <v>1.23369167</v>
      </c>
      <c r="AD88" s="359">
        <v>6.6194155500000003</v>
      </c>
      <c r="AE88" s="359">
        <v>15.79993662</v>
      </c>
      <c r="AF88" s="359">
        <v>6.6359417900000004</v>
      </c>
      <c r="AG88" s="359">
        <v>5.4922742199999997</v>
      </c>
      <c r="AH88" s="359">
        <v>4.1691896000000002</v>
      </c>
      <c r="AI88" s="359">
        <v>4.9740795999999996</v>
      </c>
      <c r="AJ88" s="359">
        <v>21.271485210000002</v>
      </c>
      <c r="AK88" s="359">
        <v>0.44003699000000002</v>
      </c>
      <c r="AL88" s="359">
        <v>0.62540381</v>
      </c>
      <c r="AM88" s="359">
        <v>0.83526305000000001</v>
      </c>
      <c r="AN88" s="359">
        <v>0.41926347000000003</v>
      </c>
      <c r="AO88" s="359">
        <v>2.3199673199999999</v>
      </c>
      <c r="AP88" s="359">
        <v>6.48373E-2</v>
      </c>
      <c r="AQ88" s="359">
        <v>7.5272859999999997E-2</v>
      </c>
      <c r="AR88" s="359">
        <v>2.4123060000000002E-2</v>
      </c>
      <c r="AS88" s="359">
        <v>-2.7538650000000001E-2</v>
      </c>
      <c r="AT88" s="359">
        <v>0.13669456999999999</v>
      </c>
      <c r="AU88" s="359">
        <v>0</v>
      </c>
      <c r="AV88" s="359">
        <v>0</v>
      </c>
      <c r="AW88" s="359">
        <v>0</v>
      </c>
      <c r="AX88" s="359">
        <v>1.0738567999999999</v>
      </c>
      <c r="AY88" s="359">
        <v>1.0738567999999999</v>
      </c>
      <c r="AZ88" s="359">
        <v>0</v>
      </c>
      <c r="BA88" s="359">
        <v>0</v>
      </c>
      <c r="BB88" s="359">
        <v>0</v>
      </c>
      <c r="BC88" s="359">
        <v>0</v>
      </c>
      <c r="BD88" s="359">
        <v>0</v>
      </c>
      <c r="BE88" s="359">
        <v>0</v>
      </c>
      <c r="BF88" s="359">
        <v>0</v>
      </c>
      <c r="BG88" s="359">
        <v>0</v>
      </c>
      <c r="BH88" s="359">
        <v>3.6810719999999998E-2</v>
      </c>
      <c r="BI88" s="359">
        <v>3.6810719999999998E-2</v>
      </c>
      <c r="BJ88" s="359">
        <v>1.958E-2</v>
      </c>
      <c r="BK88" s="359">
        <v>0</v>
      </c>
      <c r="BL88" s="359">
        <v>0</v>
      </c>
      <c r="BM88" s="359">
        <v>0</v>
      </c>
      <c r="BN88" s="370">
        <v>1.958E-2</v>
      </c>
      <c r="BO88" s="385"/>
    </row>
    <row r="89" spans="1:68" ht="13.5">
      <c r="A89" s="397" t="s">
        <v>138</v>
      </c>
      <c r="B89" s="359">
        <v>1.3152652</v>
      </c>
      <c r="C89" s="359">
        <v>2.2265975199999999</v>
      </c>
      <c r="D89" s="359">
        <v>1.9606347099999999</v>
      </c>
      <c r="E89" s="359">
        <v>2.1737064099999999</v>
      </c>
      <c r="F89" s="359">
        <v>7.6762038400000003</v>
      </c>
      <c r="G89" s="359">
        <v>1.66989433</v>
      </c>
      <c r="H89" s="359">
        <v>1.3602862600000001</v>
      </c>
      <c r="I89" s="359">
        <v>1.62519926</v>
      </c>
      <c r="J89" s="359">
        <v>0.96282042999999995</v>
      </c>
      <c r="K89" s="359">
        <v>5.6182002799999999</v>
      </c>
      <c r="L89" s="359">
        <v>2.0502255699999998</v>
      </c>
      <c r="M89" s="359">
        <v>2.1278555799999999</v>
      </c>
      <c r="N89" s="359">
        <v>1.6341908199999999</v>
      </c>
      <c r="O89" s="359">
        <v>1.2696225999999999</v>
      </c>
      <c r="P89" s="359">
        <v>7.0818945700000002</v>
      </c>
      <c r="Q89" s="359">
        <v>0.59281572999999999</v>
      </c>
      <c r="R89" s="359">
        <v>1.35691111</v>
      </c>
      <c r="S89" s="359">
        <v>1.1980194799999999</v>
      </c>
      <c r="T89" s="359">
        <v>2.0060501199999998</v>
      </c>
      <c r="U89" s="359">
        <v>5.1537964399999998</v>
      </c>
      <c r="V89" s="359">
        <v>2.2442949400000001</v>
      </c>
      <c r="W89" s="359">
        <v>1.86469694</v>
      </c>
      <c r="X89" s="359">
        <v>1.98062896</v>
      </c>
      <c r="Y89" s="359">
        <v>2.3566714599999998</v>
      </c>
      <c r="Z89" s="359">
        <v>8.4462922999999996</v>
      </c>
      <c r="AA89" s="359">
        <v>1.95460783</v>
      </c>
      <c r="AB89" s="359">
        <v>1.25527213</v>
      </c>
      <c r="AC89" s="359">
        <v>2.7465312000000002</v>
      </c>
      <c r="AD89" s="359">
        <v>2.5013320700000001</v>
      </c>
      <c r="AE89" s="359">
        <v>8.4577432300000002</v>
      </c>
      <c r="AF89" s="359">
        <v>2.0535067900000001</v>
      </c>
      <c r="AG89" s="359">
        <v>2.19615809</v>
      </c>
      <c r="AH89" s="359">
        <v>1.78892524</v>
      </c>
      <c r="AI89" s="359">
        <v>1.5792794999999999</v>
      </c>
      <c r="AJ89" s="359">
        <v>7.6178696199999996</v>
      </c>
      <c r="AK89" s="359">
        <v>0.12752740000000001</v>
      </c>
      <c r="AL89" s="359">
        <v>0</v>
      </c>
      <c r="AM89" s="359">
        <v>0</v>
      </c>
      <c r="AN89" s="359">
        <v>0.22882152</v>
      </c>
      <c r="AO89" s="359">
        <v>0.35634892000000001</v>
      </c>
      <c r="AP89" s="359">
        <v>9.0999999999999998E-2</v>
      </c>
      <c r="AQ89" s="359">
        <v>0</v>
      </c>
      <c r="AR89" s="359">
        <v>0</v>
      </c>
      <c r="AS89" s="359">
        <v>0</v>
      </c>
      <c r="AT89" s="359">
        <v>9.0999999999999998E-2</v>
      </c>
      <c r="AU89" s="359">
        <v>0</v>
      </c>
      <c r="AV89" s="359">
        <v>0</v>
      </c>
      <c r="AW89" s="359">
        <v>0</v>
      </c>
      <c r="AX89" s="359">
        <v>0</v>
      </c>
      <c r="AY89" s="359">
        <v>0</v>
      </c>
      <c r="AZ89" s="359">
        <v>0</v>
      </c>
      <c r="BA89" s="359">
        <v>0</v>
      </c>
      <c r="BB89" s="359">
        <v>0</v>
      </c>
      <c r="BC89" s="359">
        <v>0</v>
      </c>
      <c r="BD89" s="359">
        <v>0</v>
      </c>
      <c r="BE89" s="359">
        <v>0</v>
      </c>
      <c r="BF89" s="359">
        <v>2.044021E-2</v>
      </c>
      <c r="BG89" s="359">
        <v>0</v>
      </c>
      <c r="BH89" s="359">
        <v>1.797458E-2</v>
      </c>
      <c r="BI89" s="359">
        <v>3.8414789999999997E-2</v>
      </c>
      <c r="BJ89" s="359">
        <v>5.2893179999999998E-2</v>
      </c>
      <c r="BK89" s="359">
        <v>1.5755269999999998E-2</v>
      </c>
      <c r="BL89" s="359">
        <v>5.403815E-2</v>
      </c>
      <c r="BM89" s="359">
        <v>0</v>
      </c>
      <c r="BN89" s="370">
        <v>0.12268660000000001</v>
      </c>
      <c r="BO89" s="385"/>
    </row>
    <row r="90" spans="1:68" s="386" customFormat="1" ht="13.5">
      <c r="A90" s="407"/>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0"/>
      <c r="BM90" s="360"/>
      <c r="BN90" s="371"/>
      <c r="BO90" s="385"/>
      <c r="BP90" s="384"/>
    </row>
    <row r="91" spans="1:68" ht="13.5">
      <c r="A91" s="396" t="s">
        <v>139</v>
      </c>
      <c r="B91" s="363">
        <f t="shared" ref="B91:BN91" si="23">SUM(B92,B97)-SUM(B95,B100)</f>
        <v>-41.06301541000002</v>
      </c>
      <c r="C91" s="363">
        <f t="shared" si="23"/>
        <v>-50.052773650000006</v>
      </c>
      <c r="D91" s="363">
        <f t="shared" si="23"/>
        <v>-51.92589799000001</v>
      </c>
      <c r="E91" s="363">
        <f t="shared" si="23"/>
        <v>-49.147956370000003</v>
      </c>
      <c r="F91" s="363">
        <f t="shared" si="23"/>
        <v>-192.18964341999992</v>
      </c>
      <c r="G91" s="363">
        <f t="shared" si="23"/>
        <v>-26.688259830000021</v>
      </c>
      <c r="H91" s="363">
        <f t="shared" si="23"/>
        <v>-45.55864416999998</v>
      </c>
      <c r="I91" s="363">
        <f t="shared" si="23"/>
        <v>-72.619716290000014</v>
      </c>
      <c r="J91" s="363">
        <f t="shared" si="23"/>
        <v>-37.259162529999998</v>
      </c>
      <c r="K91" s="363">
        <f t="shared" si="23"/>
        <v>-182.12578281999993</v>
      </c>
      <c r="L91" s="363">
        <f t="shared" si="23"/>
        <v>-79.900862390000029</v>
      </c>
      <c r="M91" s="363">
        <f t="shared" si="23"/>
        <v>-62.907845019999996</v>
      </c>
      <c r="N91" s="363">
        <f t="shared" si="23"/>
        <v>-68.619742420000009</v>
      </c>
      <c r="O91" s="363">
        <f t="shared" si="23"/>
        <v>-2.691546719999991</v>
      </c>
      <c r="P91" s="363">
        <f t="shared" si="23"/>
        <v>-214.11999655</v>
      </c>
      <c r="Q91" s="363">
        <f t="shared" si="23"/>
        <v>-50.759527240000011</v>
      </c>
      <c r="R91" s="363">
        <f t="shared" si="23"/>
        <v>-18.872391830000026</v>
      </c>
      <c r="S91" s="363">
        <f t="shared" si="23"/>
        <v>-69.487008959999997</v>
      </c>
      <c r="T91" s="363">
        <f t="shared" si="23"/>
        <v>-37.405950939999968</v>
      </c>
      <c r="U91" s="363">
        <f t="shared" si="23"/>
        <v>-176.52487897000003</v>
      </c>
      <c r="V91" s="363">
        <f t="shared" si="23"/>
        <v>-40.486830129999987</v>
      </c>
      <c r="W91" s="363">
        <f t="shared" si="23"/>
        <v>-37.551501069999986</v>
      </c>
      <c r="X91" s="363">
        <f t="shared" si="23"/>
        <v>-57.064825290000002</v>
      </c>
      <c r="Y91" s="363">
        <f t="shared" si="23"/>
        <v>-44.309836990000008</v>
      </c>
      <c r="Z91" s="363">
        <f t="shared" si="23"/>
        <v>-179.41299347999995</v>
      </c>
      <c r="AA91" s="363">
        <f t="shared" si="23"/>
        <v>-45.445906120000004</v>
      </c>
      <c r="AB91" s="363">
        <f t="shared" si="23"/>
        <v>-30.439883640000005</v>
      </c>
      <c r="AC91" s="363">
        <f t="shared" si="23"/>
        <v>-64.068033589999999</v>
      </c>
      <c r="AD91" s="363">
        <f t="shared" si="23"/>
        <v>-49.245010959999973</v>
      </c>
      <c r="AE91" s="363">
        <f t="shared" si="23"/>
        <v>-189.19883430999994</v>
      </c>
      <c r="AF91" s="363">
        <f t="shared" si="23"/>
        <v>-60.469988870000009</v>
      </c>
      <c r="AG91" s="363">
        <f t="shared" si="23"/>
        <v>-40.390986990000002</v>
      </c>
      <c r="AH91" s="363">
        <f t="shared" si="23"/>
        <v>19.39440651000001</v>
      </c>
      <c r="AI91" s="363">
        <f t="shared" si="23"/>
        <v>273.50835938</v>
      </c>
      <c r="AJ91" s="363">
        <f t="shared" si="23"/>
        <v>192.04179003000002</v>
      </c>
      <c r="AK91" s="363">
        <f t="shared" si="23"/>
        <v>270.70387303999996</v>
      </c>
      <c r="AL91" s="363">
        <f t="shared" si="23"/>
        <v>258.58213913999998</v>
      </c>
      <c r="AM91" s="363">
        <f t="shared" si="23"/>
        <v>124.73388079999998</v>
      </c>
      <c r="AN91" s="363">
        <f t="shared" si="23"/>
        <v>220.83753469000001</v>
      </c>
      <c r="AO91" s="363">
        <f t="shared" si="23"/>
        <v>874.85742766999999</v>
      </c>
      <c r="AP91" s="363">
        <f t="shared" si="23"/>
        <v>13.569475609999984</v>
      </c>
      <c r="AQ91" s="363">
        <f t="shared" si="23"/>
        <v>-35.819895379999991</v>
      </c>
      <c r="AR91" s="363">
        <f t="shared" si="23"/>
        <v>-39.69835169000001</v>
      </c>
      <c r="AS91" s="363">
        <f t="shared" si="23"/>
        <v>66.860109660000006</v>
      </c>
      <c r="AT91" s="363">
        <f t="shared" si="23"/>
        <v>4.9113382000000456</v>
      </c>
      <c r="AU91" s="363">
        <f t="shared" si="23"/>
        <v>-84.95522686999999</v>
      </c>
      <c r="AV91" s="363">
        <f t="shared" si="23"/>
        <v>9.5826114700000176</v>
      </c>
      <c r="AW91" s="363">
        <f t="shared" si="23"/>
        <v>-45.454578779999991</v>
      </c>
      <c r="AX91" s="363">
        <f t="shared" si="23"/>
        <v>-15.573621540000005</v>
      </c>
      <c r="AY91" s="363">
        <f t="shared" si="23"/>
        <v>-136.40081571999997</v>
      </c>
      <c r="AZ91" s="363">
        <f t="shared" si="23"/>
        <v>-35.044004810000018</v>
      </c>
      <c r="BA91" s="363">
        <f t="shared" si="23"/>
        <v>-6.8833282599999848</v>
      </c>
      <c r="BB91" s="363">
        <f t="shared" si="23"/>
        <v>-62.016715479999988</v>
      </c>
      <c r="BC91" s="363">
        <f t="shared" si="23"/>
        <v>-26.168136930000003</v>
      </c>
      <c r="BD91" s="363">
        <f t="shared" si="23"/>
        <v>-130.11218548000011</v>
      </c>
      <c r="BE91" s="363">
        <f t="shared" si="23"/>
        <v>-5.4216012100000057</v>
      </c>
      <c r="BF91" s="363">
        <f t="shared" si="23"/>
        <v>-9.9318729599999926</v>
      </c>
      <c r="BG91" s="363">
        <f t="shared" si="23"/>
        <v>-69.307668290000009</v>
      </c>
      <c r="BH91" s="363">
        <f t="shared" si="23"/>
        <v>-57.583786229999987</v>
      </c>
      <c r="BI91" s="363">
        <f t="shared" si="23"/>
        <v>-142.24492869000005</v>
      </c>
      <c r="BJ91" s="363">
        <f t="shared" si="23"/>
        <v>-22.212912680000017</v>
      </c>
      <c r="BK91" s="363">
        <f t="shared" si="23"/>
        <v>-50.136218130000003</v>
      </c>
      <c r="BL91" s="363">
        <f t="shared" si="23"/>
        <v>-68.942908969999991</v>
      </c>
      <c r="BM91" s="363">
        <f t="shared" si="23"/>
        <v>-50.530095670000009</v>
      </c>
      <c r="BN91" s="374">
        <f t="shared" si="23"/>
        <v>-191.82213544999991</v>
      </c>
      <c r="BO91" s="385"/>
    </row>
    <row r="92" spans="1:68" ht="13.5">
      <c r="A92" s="400" t="s">
        <v>140</v>
      </c>
      <c r="B92" s="359">
        <f t="shared" ref="B92:BN92" si="24">SUM(B93:B94)</f>
        <v>40.408605909999999</v>
      </c>
      <c r="C92" s="359">
        <f t="shared" si="24"/>
        <v>26.754181269999997</v>
      </c>
      <c r="D92" s="359">
        <f t="shared" si="24"/>
        <v>40.227940669999995</v>
      </c>
      <c r="E92" s="359">
        <f t="shared" si="24"/>
        <v>22.686042329999999</v>
      </c>
      <c r="F92" s="359">
        <f t="shared" si="24"/>
        <v>130.07677017999998</v>
      </c>
      <c r="G92" s="359">
        <f t="shared" si="24"/>
        <v>25.413273050000001</v>
      </c>
      <c r="H92" s="359">
        <f t="shared" si="24"/>
        <v>24.84727779</v>
      </c>
      <c r="I92" s="359">
        <f t="shared" si="24"/>
        <v>13.11829333</v>
      </c>
      <c r="J92" s="359">
        <f t="shared" si="24"/>
        <v>21.08681155</v>
      </c>
      <c r="K92" s="359">
        <f t="shared" si="24"/>
        <v>84.465655720000001</v>
      </c>
      <c r="L92" s="359">
        <f t="shared" si="24"/>
        <v>9.7336821100000002</v>
      </c>
      <c r="M92" s="359">
        <f t="shared" si="24"/>
        <v>25.934590100000001</v>
      </c>
      <c r="N92" s="359">
        <f t="shared" si="24"/>
        <v>15.523203990000001</v>
      </c>
      <c r="O92" s="359">
        <f t="shared" si="24"/>
        <v>36.283807010000004</v>
      </c>
      <c r="P92" s="359">
        <f t="shared" si="24"/>
        <v>87.475283210000001</v>
      </c>
      <c r="Q92" s="359">
        <f t="shared" si="24"/>
        <v>28.928704119999999</v>
      </c>
      <c r="R92" s="359">
        <f t="shared" si="24"/>
        <v>22.282034510000003</v>
      </c>
      <c r="S92" s="359">
        <f t="shared" si="24"/>
        <v>10.96766442</v>
      </c>
      <c r="T92" s="359">
        <f t="shared" si="24"/>
        <v>26.844345019999999</v>
      </c>
      <c r="U92" s="359">
        <f t="shared" si="24"/>
        <v>89.022748070000006</v>
      </c>
      <c r="V92" s="359">
        <f t="shared" si="24"/>
        <v>23.360861830000001</v>
      </c>
      <c r="W92" s="359">
        <f t="shared" si="24"/>
        <v>30.444740939999999</v>
      </c>
      <c r="X92" s="359">
        <f t="shared" si="24"/>
        <v>28.550252520000001</v>
      </c>
      <c r="Y92" s="359">
        <f t="shared" si="24"/>
        <v>16.29979282</v>
      </c>
      <c r="Z92" s="359">
        <f t="shared" si="24"/>
        <v>98.655648110000001</v>
      </c>
      <c r="AA92" s="359">
        <f t="shared" si="24"/>
        <v>27.52553005</v>
      </c>
      <c r="AB92" s="359">
        <f t="shared" si="24"/>
        <v>31.588002490000001</v>
      </c>
      <c r="AC92" s="359">
        <f t="shared" si="24"/>
        <v>21.379251099999998</v>
      </c>
      <c r="AD92" s="359">
        <f t="shared" si="24"/>
        <v>18.046149710000002</v>
      </c>
      <c r="AE92" s="359">
        <f t="shared" si="24"/>
        <v>98.538933350000008</v>
      </c>
      <c r="AF92" s="359">
        <f t="shared" si="24"/>
        <v>23.520560400000001</v>
      </c>
      <c r="AG92" s="359">
        <f t="shared" si="24"/>
        <v>25.233072960000001</v>
      </c>
      <c r="AH92" s="359">
        <f t="shared" si="24"/>
        <v>33.678457379999998</v>
      </c>
      <c r="AI92" s="359">
        <f t="shared" si="24"/>
        <v>62.07352109</v>
      </c>
      <c r="AJ92" s="359">
        <f t="shared" si="24"/>
        <v>144.50561182999999</v>
      </c>
      <c r="AK92" s="359">
        <f t="shared" si="24"/>
        <v>25.05032005</v>
      </c>
      <c r="AL92" s="359">
        <f t="shared" si="24"/>
        <v>28.0154301</v>
      </c>
      <c r="AM92" s="359">
        <f t="shared" si="24"/>
        <v>28.368336130000003</v>
      </c>
      <c r="AN92" s="359">
        <f t="shared" si="24"/>
        <v>71.611936530000008</v>
      </c>
      <c r="AO92" s="359">
        <f t="shared" si="24"/>
        <v>153.04602280999998</v>
      </c>
      <c r="AP92" s="359">
        <f t="shared" si="24"/>
        <v>57.11468078</v>
      </c>
      <c r="AQ92" s="359">
        <f t="shared" si="24"/>
        <v>42.307034869999995</v>
      </c>
      <c r="AR92" s="359">
        <f t="shared" si="24"/>
        <v>28.821272260000001</v>
      </c>
      <c r="AS92" s="359">
        <f t="shared" si="24"/>
        <v>28.65043506</v>
      </c>
      <c r="AT92" s="359">
        <f t="shared" si="24"/>
        <v>156.89342297000002</v>
      </c>
      <c r="AU92" s="359">
        <f t="shared" si="24"/>
        <v>42.716050850000002</v>
      </c>
      <c r="AV92" s="359">
        <f t="shared" si="24"/>
        <v>37.155503750000001</v>
      </c>
      <c r="AW92" s="359">
        <f t="shared" si="24"/>
        <v>25.42927005</v>
      </c>
      <c r="AX92" s="359">
        <f t="shared" si="24"/>
        <v>37.677705590000002</v>
      </c>
      <c r="AY92" s="359">
        <f t="shared" si="24"/>
        <v>142.97853024</v>
      </c>
      <c r="AZ92" s="359">
        <f t="shared" si="24"/>
        <v>32.946142989999998</v>
      </c>
      <c r="BA92" s="359">
        <f t="shared" si="24"/>
        <v>31.949312419999998</v>
      </c>
      <c r="BB92" s="359">
        <f t="shared" si="24"/>
        <v>25.935069039999998</v>
      </c>
      <c r="BC92" s="359">
        <f t="shared" si="24"/>
        <v>27.09842695</v>
      </c>
      <c r="BD92" s="359">
        <f t="shared" si="24"/>
        <v>117.9289514</v>
      </c>
      <c r="BE92" s="359">
        <f t="shared" si="24"/>
        <v>42.17422457</v>
      </c>
      <c r="BF92" s="359">
        <f t="shared" si="24"/>
        <v>31.085111260000001</v>
      </c>
      <c r="BG92" s="359">
        <f t="shared" si="24"/>
        <v>19.983891549999999</v>
      </c>
      <c r="BH92" s="359">
        <f t="shared" si="24"/>
        <v>22.420312190000001</v>
      </c>
      <c r="BI92" s="359">
        <f t="shared" si="24"/>
        <v>115.66353957</v>
      </c>
      <c r="BJ92" s="359">
        <f t="shared" si="24"/>
        <v>24.524806510000001</v>
      </c>
      <c r="BK92" s="359">
        <f t="shared" si="24"/>
        <v>22.970442830000003</v>
      </c>
      <c r="BL92" s="359">
        <f t="shared" si="24"/>
        <v>20.23569303</v>
      </c>
      <c r="BM92" s="359">
        <f t="shared" si="24"/>
        <v>26.06142324</v>
      </c>
      <c r="BN92" s="370">
        <f t="shared" si="24"/>
        <v>93.79236560999999</v>
      </c>
      <c r="BO92" s="385"/>
    </row>
    <row r="93" spans="1:68" ht="13.5">
      <c r="A93" s="404" t="s">
        <v>141</v>
      </c>
      <c r="B93" s="380">
        <v>18.58232829</v>
      </c>
      <c r="C93" s="380">
        <v>8.0986916799999999</v>
      </c>
      <c r="D93" s="380">
        <v>12.86305213</v>
      </c>
      <c r="E93" s="380">
        <v>5.0205371799999998</v>
      </c>
      <c r="F93" s="380">
        <v>44.564609279999999</v>
      </c>
      <c r="G93" s="380">
        <v>10.723711290000001</v>
      </c>
      <c r="H93" s="380">
        <v>16.785006559999999</v>
      </c>
      <c r="I93" s="380">
        <v>8.5405808099999998</v>
      </c>
      <c r="J93" s="380">
        <v>14.502808549999999</v>
      </c>
      <c r="K93" s="380">
        <v>50.552107210000003</v>
      </c>
      <c r="L93" s="380">
        <v>2.4308090999999998</v>
      </c>
      <c r="M93" s="380">
        <v>6.4862379499999996</v>
      </c>
      <c r="N93" s="380">
        <v>2.3203506300000001</v>
      </c>
      <c r="O93" s="380">
        <v>22.846879040000001</v>
      </c>
      <c r="P93" s="380">
        <v>34.084276719999998</v>
      </c>
      <c r="Q93" s="380">
        <v>22.36314131</v>
      </c>
      <c r="R93" s="380">
        <v>17.308174730000001</v>
      </c>
      <c r="S93" s="380">
        <v>1.4048268799999999</v>
      </c>
      <c r="T93" s="380">
        <v>12.219133319999999</v>
      </c>
      <c r="U93" s="380">
        <v>53.29527624</v>
      </c>
      <c r="V93" s="380">
        <v>4.2352057700000003</v>
      </c>
      <c r="W93" s="380">
        <v>7.5299655999999997</v>
      </c>
      <c r="X93" s="380">
        <v>14.07695236</v>
      </c>
      <c r="Y93" s="380">
        <v>5.9974320199999998</v>
      </c>
      <c r="Z93" s="380">
        <v>31.839555749999999</v>
      </c>
      <c r="AA93" s="380">
        <v>5.2937234499999999</v>
      </c>
      <c r="AB93" s="380">
        <v>14.293743750000001</v>
      </c>
      <c r="AC93" s="380">
        <v>5.7366751499999999</v>
      </c>
      <c r="AD93" s="380">
        <v>4.60005782</v>
      </c>
      <c r="AE93" s="380">
        <v>29.924200169999999</v>
      </c>
      <c r="AF93" s="380">
        <v>5.1315752899999998</v>
      </c>
      <c r="AG93" s="380">
        <v>4.3232983799999998</v>
      </c>
      <c r="AH93" s="380">
        <v>9.5143740599999997</v>
      </c>
      <c r="AI93" s="380">
        <v>6.0966722000000004</v>
      </c>
      <c r="AJ93" s="380">
        <v>25.06591993</v>
      </c>
      <c r="AK93" s="380">
        <v>4.9554159899999997</v>
      </c>
      <c r="AL93" s="380">
        <v>6.4024681799999996</v>
      </c>
      <c r="AM93" s="380">
        <v>9.0179517499999999</v>
      </c>
      <c r="AN93" s="380">
        <v>1.3841104799999999</v>
      </c>
      <c r="AO93" s="380">
        <v>21.7599464</v>
      </c>
      <c r="AP93" s="380">
        <v>13.46342213</v>
      </c>
      <c r="AQ93" s="380">
        <v>16.132052989999998</v>
      </c>
      <c r="AR93" s="380">
        <v>3.6566584400000002</v>
      </c>
      <c r="AS93" s="380">
        <v>2.2534481500000001</v>
      </c>
      <c r="AT93" s="380">
        <v>35.505581710000001</v>
      </c>
      <c r="AU93" s="380">
        <v>1.3496992000000001</v>
      </c>
      <c r="AV93" s="380">
        <v>2.15041276</v>
      </c>
      <c r="AW93" s="380">
        <v>6.5851915500000002</v>
      </c>
      <c r="AX93" s="380">
        <v>5.0983091800000002</v>
      </c>
      <c r="AY93" s="380">
        <v>15.18361269</v>
      </c>
      <c r="AZ93" s="380">
        <v>5.3179372699999998</v>
      </c>
      <c r="BA93" s="380">
        <v>2.7464925899999999</v>
      </c>
      <c r="BB93" s="380">
        <v>1.4396479600000001</v>
      </c>
      <c r="BC93" s="380">
        <v>2.29348456</v>
      </c>
      <c r="BD93" s="380">
        <v>11.79756238</v>
      </c>
      <c r="BE93" s="380">
        <v>6.0922026499999999</v>
      </c>
      <c r="BF93" s="380">
        <v>3.42791851</v>
      </c>
      <c r="BG93" s="380">
        <v>1.6317470199999999</v>
      </c>
      <c r="BH93" s="380">
        <v>0.56234713000000003</v>
      </c>
      <c r="BI93" s="380">
        <v>11.71421531</v>
      </c>
      <c r="BJ93" s="380">
        <v>1.2333228899999999</v>
      </c>
      <c r="BK93" s="380">
        <v>0.66651875000000005</v>
      </c>
      <c r="BL93" s="380">
        <v>0.84740212999999998</v>
      </c>
      <c r="BM93" s="380">
        <v>2.2295908899999999</v>
      </c>
      <c r="BN93" s="382">
        <v>4.9768346599999997</v>
      </c>
      <c r="BO93" s="385"/>
    </row>
    <row r="94" spans="1:68" ht="13.5">
      <c r="A94" s="404" t="s">
        <v>75</v>
      </c>
      <c r="B94" s="380">
        <v>21.826277619999999</v>
      </c>
      <c r="C94" s="380">
        <v>18.655489589999998</v>
      </c>
      <c r="D94" s="380">
        <v>27.364888539999999</v>
      </c>
      <c r="E94" s="380">
        <v>17.665505150000001</v>
      </c>
      <c r="F94" s="380">
        <v>85.512160899999998</v>
      </c>
      <c r="G94" s="380">
        <v>14.68956176</v>
      </c>
      <c r="H94" s="380">
        <v>8.0622712300000003</v>
      </c>
      <c r="I94" s="380">
        <v>4.5777125200000004</v>
      </c>
      <c r="J94" s="380">
        <v>6.584003</v>
      </c>
      <c r="K94" s="380">
        <v>33.913548509999998</v>
      </c>
      <c r="L94" s="380">
        <v>7.3028730099999999</v>
      </c>
      <c r="M94" s="380">
        <v>19.448352150000002</v>
      </c>
      <c r="N94" s="380">
        <v>13.202853360000001</v>
      </c>
      <c r="O94" s="380">
        <v>13.436927969999999</v>
      </c>
      <c r="P94" s="380">
        <v>53.391006490000002</v>
      </c>
      <c r="Q94" s="380">
        <v>6.5655628100000003</v>
      </c>
      <c r="R94" s="380">
        <v>4.9738597799999997</v>
      </c>
      <c r="S94" s="380">
        <v>9.5628375400000003</v>
      </c>
      <c r="T94" s="380">
        <v>14.625211699999999</v>
      </c>
      <c r="U94" s="380">
        <v>35.727471829999999</v>
      </c>
      <c r="V94" s="380">
        <v>19.125656060000001</v>
      </c>
      <c r="W94" s="380">
        <v>22.914775339999998</v>
      </c>
      <c r="X94" s="380">
        <v>14.473300160000001</v>
      </c>
      <c r="Y94" s="380">
        <v>10.302360800000001</v>
      </c>
      <c r="Z94" s="380">
        <v>66.816092359999999</v>
      </c>
      <c r="AA94" s="380">
        <v>22.231806599999999</v>
      </c>
      <c r="AB94" s="380">
        <v>17.29425874</v>
      </c>
      <c r="AC94" s="380">
        <v>15.642575949999999</v>
      </c>
      <c r="AD94" s="380">
        <v>13.44609189</v>
      </c>
      <c r="AE94" s="380">
        <v>68.614733180000002</v>
      </c>
      <c r="AF94" s="380">
        <v>18.38898511</v>
      </c>
      <c r="AG94" s="380">
        <v>20.909774580000001</v>
      </c>
      <c r="AH94" s="380">
        <v>24.16408332</v>
      </c>
      <c r="AI94" s="380">
        <v>55.976848889999999</v>
      </c>
      <c r="AJ94" s="380">
        <v>119.4396919</v>
      </c>
      <c r="AK94" s="380">
        <v>20.094904060000001</v>
      </c>
      <c r="AL94" s="380">
        <v>21.61296192</v>
      </c>
      <c r="AM94" s="380">
        <v>19.350384380000001</v>
      </c>
      <c r="AN94" s="380">
        <v>70.227826050000004</v>
      </c>
      <c r="AO94" s="380">
        <v>131.28607640999999</v>
      </c>
      <c r="AP94" s="380">
        <v>43.651258650000003</v>
      </c>
      <c r="AQ94" s="380">
        <v>26.174981880000001</v>
      </c>
      <c r="AR94" s="380">
        <v>25.16461382</v>
      </c>
      <c r="AS94" s="380">
        <v>26.396986909999999</v>
      </c>
      <c r="AT94" s="380">
        <v>121.38784126</v>
      </c>
      <c r="AU94" s="380">
        <v>41.366351649999999</v>
      </c>
      <c r="AV94" s="380">
        <v>35.005090989999999</v>
      </c>
      <c r="AW94" s="380">
        <v>18.844078499999998</v>
      </c>
      <c r="AX94" s="380">
        <v>32.579396410000001</v>
      </c>
      <c r="AY94" s="380">
        <v>127.79491754999999</v>
      </c>
      <c r="AZ94" s="380">
        <v>27.62820572</v>
      </c>
      <c r="BA94" s="380">
        <v>29.202819829999999</v>
      </c>
      <c r="BB94" s="380">
        <v>24.49542108</v>
      </c>
      <c r="BC94" s="380">
        <v>24.804942390000001</v>
      </c>
      <c r="BD94" s="380">
        <v>106.13138902</v>
      </c>
      <c r="BE94" s="380">
        <v>36.082021920000003</v>
      </c>
      <c r="BF94" s="380">
        <v>27.65719275</v>
      </c>
      <c r="BG94" s="380">
        <v>18.35214453</v>
      </c>
      <c r="BH94" s="380">
        <v>21.857965060000002</v>
      </c>
      <c r="BI94" s="380">
        <v>103.94932426</v>
      </c>
      <c r="BJ94" s="380">
        <v>23.291483620000001</v>
      </c>
      <c r="BK94" s="380">
        <v>22.303924080000002</v>
      </c>
      <c r="BL94" s="380">
        <v>19.388290900000001</v>
      </c>
      <c r="BM94" s="380">
        <v>23.831832349999999</v>
      </c>
      <c r="BN94" s="382">
        <v>88.815530949999996</v>
      </c>
      <c r="BO94" s="385"/>
    </row>
    <row r="95" spans="1:68" ht="13.5">
      <c r="A95" s="400" t="s">
        <v>142</v>
      </c>
      <c r="B95" s="359">
        <v>39.706163599999996</v>
      </c>
      <c r="C95" s="359">
        <v>40.834719640000003</v>
      </c>
      <c r="D95" s="359">
        <v>37.190746910000001</v>
      </c>
      <c r="E95" s="359">
        <v>30.118012799999999</v>
      </c>
      <c r="F95" s="359">
        <v>147.84964295</v>
      </c>
      <c r="G95" s="359">
        <v>27.84684343</v>
      </c>
      <c r="H95" s="359">
        <v>22.98850818</v>
      </c>
      <c r="I95" s="359">
        <v>21.07839444</v>
      </c>
      <c r="J95" s="359">
        <v>29.962945659999999</v>
      </c>
      <c r="K95" s="359">
        <v>101.87669171</v>
      </c>
      <c r="L95" s="359">
        <v>24.921374790000002</v>
      </c>
      <c r="M95" s="359">
        <v>25.232352110000001</v>
      </c>
      <c r="N95" s="359">
        <v>28.62975707</v>
      </c>
      <c r="O95" s="359">
        <v>28.507873669999999</v>
      </c>
      <c r="P95" s="359">
        <v>107.29135764</v>
      </c>
      <c r="Q95" s="359">
        <v>26.72863207</v>
      </c>
      <c r="R95" s="359">
        <v>22.508442200000001</v>
      </c>
      <c r="S95" s="359">
        <v>23.829092500000002</v>
      </c>
      <c r="T95" s="359">
        <v>28.77832647</v>
      </c>
      <c r="U95" s="359">
        <v>101.84449324000001</v>
      </c>
      <c r="V95" s="359">
        <v>24.289994799999999</v>
      </c>
      <c r="W95" s="359">
        <v>25.429146880000001</v>
      </c>
      <c r="X95" s="359">
        <v>27.376224789999998</v>
      </c>
      <c r="Y95" s="359">
        <v>16.947137510000001</v>
      </c>
      <c r="Z95" s="359">
        <v>94.042503980000006</v>
      </c>
      <c r="AA95" s="359">
        <v>18.970455210000001</v>
      </c>
      <c r="AB95" s="359">
        <v>26.65119473</v>
      </c>
      <c r="AC95" s="359">
        <v>34.513272530000002</v>
      </c>
      <c r="AD95" s="359">
        <v>32.169867859999997</v>
      </c>
      <c r="AE95" s="359">
        <v>112.30479033</v>
      </c>
      <c r="AF95" s="359">
        <v>33.984663240000003</v>
      </c>
      <c r="AG95" s="359">
        <v>27.729552420000001</v>
      </c>
      <c r="AH95" s="359">
        <v>29.818138520000002</v>
      </c>
      <c r="AI95" s="359">
        <v>36.555500389999999</v>
      </c>
      <c r="AJ95" s="359">
        <v>128.08785456999999</v>
      </c>
      <c r="AK95" s="359">
        <v>24.810931700000001</v>
      </c>
      <c r="AL95" s="359">
        <v>21.857203120000001</v>
      </c>
      <c r="AM95" s="359">
        <v>17.72535315</v>
      </c>
      <c r="AN95" s="359">
        <v>17.724871239999999</v>
      </c>
      <c r="AO95" s="359">
        <v>82.118359209999994</v>
      </c>
      <c r="AP95" s="359">
        <v>38.531442060000003</v>
      </c>
      <c r="AQ95" s="359">
        <v>26.663233590000001</v>
      </c>
      <c r="AR95" s="359">
        <v>28.615712030000001</v>
      </c>
      <c r="AS95" s="359">
        <v>23.59965863</v>
      </c>
      <c r="AT95" s="359">
        <v>117.41004631</v>
      </c>
      <c r="AU95" s="359">
        <v>17.0006168</v>
      </c>
      <c r="AV95" s="359">
        <v>16.518938779999999</v>
      </c>
      <c r="AW95" s="359">
        <v>29.475107820000002</v>
      </c>
      <c r="AX95" s="359">
        <v>15.3064476</v>
      </c>
      <c r="AY95" s="359">
        <v>78.301111000000006</v>
      </c>
      <c r="AZ95" s="359">
        <v>19.470741270000001</v>
      </c>
      <c r="BA95" s="359">
        <v>17.127773319999999</v>
      </c>
      <c r="BB95" s="359">
        <v>24.261742080000001</v>
      </c>
      <c r="BC95" s="359">
        <v>20.199632090000001</v>
      </c>
      <c r="BD95" s="359">
        <v>81.059888760000007</v>
      </c>
      <c r="BE95" s="359">
        <v>24.129622550000001</v>
      </c>
      <c r="BF95" s="359">
        <v>19.241806189999998</v>
      </c>
      <c r="BG95" s="359">
        <v>25.30080512</v>
      </c>
      <c r="BH95" s="359">
        <v>24.628867830000001</v>
      </c>
      <c r="BI95" s="359">
        <v>93.301101689999996</v>
      </c>
      <c r="BJ95" s="359">
        <v>24.222576539999999</v>
      </c>
      <c r="BK95" s="359">
        <v>26.02692133</v>
      </c>
      <c r="BL95" s="359">
        <v>28.683452899999999</v>
      </c>
      <c r="BM95" s="359">
        <v>26.90886866</v>
      </c>
      <c r="BN95" s="370">
        <v>105.84181943</v>
      </c>
      <c r="BO95" s="385"/>
    </row>
    <row r="96" spans="1:68" ht="13.5">
      <c r="A96" s="406"/>
      <c r="B96" s="381"/>
      <c r="C96" s="381"/>
      <c r="D96" s="381"/>
      <c r="E96" s="381"/>
      <c r="F96" s="381"/>
      <c r="G96" s="381"/>
      <c r="H96" s="381"/>
      <c r="I96" s="381"/>
      <c r="J96" s="381"/>
      <c r="K96" s="381"/>
      <c r="L96" s="381"/>
      <c r="M96" s="381"/>
      <c r="N96" s="381"/>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c r="AN96" s="381"/>
      <c r="AO96" s="381"/>
      <c r="AP96" s="381"/>
      <c r="AQ96" s="381"/>
      <c r="AR96" s="381"/>
      <c r="AS96" s="381"/>
      <c r="AT96" s="381"/>
      <c r="AU96" s="381"/>
      <c r="AV96" s="381"/>
      <c r="AW96" s="381"/>
      <c r="AX96" s="381"/>
      <c r="AY96" s="381"/>
      <c r="AZ96" s="381"/>
      <c r="BA96" s="381"/>
      <c r="BB96" s="381"/>
      <c r="BC96" s="381"/>
      <c r="BD96" s="381"/>
      <c r="BE96" s="381"/>
      <c r="BF96" s="381"/>
      <c r="BG96" s="381"/>
      <c r="BH96" s="381"/>
      <c r="BI96" s="381"/>
      <c r="BJ96" s="381"/>
      <c r="BK96" s="381"/>
      <c r="BL96" s="381"/>
      <c r="BM96" s="381"/>
      <c r="BN96" s="421"/>
      <c r="BO96" s="385"/>
    </row>
    <row r="97" spans="1:68" ht="13.5">
      <c r="A97" s="400" t="s">
        <v>143</v>
      </c>
      <c r="B97" s="359">
        <f t="shared" ref="B97:BN97" si="25">SUM(B98:B99)</f>
        <v>121.93708022999999</v>
      </c>
      <c r="C97" s="359">
        <f t="shared" si="25"/>
        <v>103.60737669</v>
      </c>
      <c r="D97" s="359">
        <f t="shared" si="25"/>
        <v>103.63107893</v>
      </c>
      <c r="E97" s="359">
        <f t="shared" si="25"/>
        <v>104.45584235</v>
      </c>
      <c r="F97" s="359">
        <f t="shared" si="25"/>
        <v>433.63137819999997</v>
      </c>
      <c r="G97" s="359">
        <f t="shared" si="25"/>
        <v>111.3869699</v>
      </c>
      <c r="H97" s="359">
        <f t="shared" si="25"/>
        <v>112.80993306000001</v>
      </c>
      <c r="I97" s="359">
        <f t="shared" si="25"/>
        <v>107.04976483999999</v>
      </c>
      <c r="J97" s="359">
        <f t="shared" si="25"/>
        <v>128.00463689</v>
      </c>
      <c r="K97" s="359">
        <f t="shared" si="25"/>
        <v>459.25130469000004</v>
      </c>
      <c r="L97" s="359">
        <f t="shared" si="25"/>
        <v>106.49565587999999</v>
      </c>
      <c r="M97" s="359">
        <f t="shared" si="25"/>
        <v>96.786766610000001</v>
      </c>
      <c r="N97" s="359">
        <f t="shared" si="25"/>
        <v>101.75878347</v>
      </c>
      <c r="O97" s="359">
        <f t="shared" si="25"/>
        <v>126.88613956</v>
      </c>
      <c r="P97" s="359">
        <f t="shared" si="25"/>
        <v>431.92734551999996</v>
      </c>
      <c r="Q97" s="359">
        <f t="shared" si="25"/>
        <v>104.04337747</v>
      </c>
      <c r="R97" s="359">
        <f t="shared" si="25"/>
        <v>123.51014986999999</v>
      </c>
      <c r="S97" s="359">
        <f t="shared" si="25"/>
        <v>91.227748730000002</v>
      </c>
      <c r="T97" s="359">
        <f t="shared" si="25"/>
        <v>103.99557391</v>
      </c>
      <c r="U97" s="359">
        <f t="shared" si="25"/>
        <v>422.77684998000001</v>
      </c>
      <c r="V97" s="359">
        <f t="shared" si="25"/>
        <v>89.821897629999995</v>
      </c>
      <c r="W97" s="359">
        <f t="shared" si="25"/>
        <v>82.072148560000002</v>
      </c>
      <c r="X97" s="359">
        <f t="shared" si="25"/>
        <v>85.668173910000007</v>
      </c>
      <c r="Y97" s="359">
        <f t="shared" si="25"/>
        <v>87.546159060000008</v>
      </c>
      <c r="Z97" s="359">
        <f t="shared" si="25"/>
        <v>345.10837916000003</v>
      </c>
      <c r="AA97" s="359">
        <f t="shared" si="25"/>
        <v>88.048230990000008</v>
      </c>
      <c r="AB97" s="359">
        <f t="shared" si="25"/>
        <v>93.433100320000008</v>
      </c>
      <c r="AC97" s="359">
        <f t="shared" si="25"/>
        <v>86.283649569999994</v>
      </c>
      <c r="AD97" s="359">
        <f t="shared" si="25"/>
        <v>105.15109632000001</v>
      </c>
      <c r="AE97" s="359">
        <f t="shared" si="25"/>
        <v>372.91607720000002</v>
      </c>
      <c r="AF97" s="359">
        <f t="shared" si="25"/>
        <v>88.598740239999998</v>
      </c>
      <c r="AG97" s="359">
        <f t="shared" si="25"/>
        <v>95.437906169999991</v>
      </c>
      <c r="AH97" s="359">
        <f t="shared" si="25"/>
        <v>145.11867357</v>
      </c>
      <c r="AI97" s="359">
        <f t="shared" si="25"/>
        <v>389.87867875000001</v>
      </c>
      <c r="AJ97" s="359">
        <f t="shared" si="25"/>
        <v>719.03399873000001</v>
      </c>
      <c r="AK97" s="359">
        <f t="shared" si="25"/>
        <v>423.88699272000002</v>
      </c>
      <c r="AL97" s="359">
        <f t="shared" si="25"/>
        <v>453.65721214000001</v>
      </c>
      <c r="AM97" s="359">
        <f t="shared" si="25"/>
        <v>262.74140763999998</v>
      </c>
      <c r="AN97" s="359">
        <f t="shared" si="25"/>
        <v>318.13989386999998</v>
      </c>
      <c r="AO97" s="359">
        <f t="shared" si="25"/>
        <v>1458.42550637</v>
      </c>
      <c r="AP97" s="359">
        <f t="shared" si="25"/>
        <v>128.17508072999999</v>
      </c>
      <c r="AQ97" s="359">
        <f t="shared" si="25"/>
        <v>120.63806368</v>
      </c>
      <c r="AR97" s="359">
        <f t="shared" si="25"/>
        <v>136.95623057</v>
      </c>
      <c r="AS97" s="359">
        <f t="shared" si="25"/>
        <v>251.32251558000002</v>
      </c>
      <c r="AT97" s="359">
        <f t="shared" si="25"/>
        <v>637.09189056000002</v>
      </c>
      <c r="AU97" s="359">
        <f t="shared" si="25"/>
        <v>97.662173809999999</v>
      </c>
      <c r="AV97" s="359">
        <f t="shared" si="25"/>
        <v>124.92567444000001</v>
      </c>
      <c r="AW97" s="359">
        <f t="shared" si="25"/>
        <v>112.34784541000001</v>
      </c>
      <c r="AX97" s="359">
        <f t="shared" si="25"/>
        <v>146.97408534000002</v>
      </c>
      <c r="AY97" s="359">
        <f t="shared" si="25"/>
        <v>481.90977900000001</v>
      </c>
      <c r="AZ97" s="359">
        <f t="shared" si="25"/>
        <v>125.30348366999999</v>
      </c>
      <c r="BA97" s="359">
        <f t="shared" si="25"/>
        <v>118.92673084</v>
      </c>
      <c r="BB97" s="359">
        <f t="shared" si="25"/>
        <v>103.06418538</v>
      </c>
      <c r="BC97" s="359">
        <f t="shared" si="25"/>
        <v>136.97275639</v>
      </c>
      <c r="BD97" s="359">
        <f t="shared" si="25"/>
        <v>484.26715627999999</v>
      </c>
      <c r="BE97" s="359">
        <f t="shared" si="25"/>
        <v>122.51463413</v>
      </c>
      <c r="BF97" s="359">
        <f t="shared" si="25"/>
        <v>120.06829634</v>
      </c>
      <c r="BG97" s="359">
        <f t="shared" si="25"/>
        <v>97.778828649999994</v>
      </c>
      <c r="BH97" s="359">
        <f t="shared" si="25"/>
        <v>136.49431939999999</v>
      </c>
      <c r="BI97" s="359">
        <f t="shared" si="25"/>
        <v>476.85607851999998</v>
      </c>
      <c r="BJ97" s="359">
        <f t="shared" si="25"/>
        <v>139.14193582999999</v>
      </c>
      <c r="BK97" s="359">
        <f t="shared" si="25"/>
        <v>139.03649016</v>
      </c>
      <c r="BL97" s="359">
        <f t="shared" si="25"/>
        <v>122.11784781999999</v>
      </c>
      <c r="BM97" s="359">
        <f t="shared" si="25"/>
        <v>145.01962682999999</v>
      </c>
      <c r="BN97" s="370">
        <f t="shared" si="25"/>
        <v>545.31590064</v>
      </c>
      <c r="BO97" s="385"/>
    </row>
    <row r="98" spans="1:68" ht="13.5">
      <c r="A98" s="404" t="s">
        <v>144</v>
      </c>
      <c r="B98" s="380">
        <v>2.80870372</v>
      </c>
      <c r="C98" s="380">
        <v>2.7652226899999999</v>
      </c>
      <c r="D98" s="380">
        <v>2.9608806300000001</v>
      </c>
      <c r="E98" s="380">
        <v>4.1333848299999998</v>
      </c>
      <c r="F98" s="380">
        <v>12.668191869999999</v>
      </c>
      <c r="G98" s="380">
        <v>3.6911070800000001</v>
      </c>
      <c r="H98" s="380">
        <v>4.5225713299999999</v>
      </c>
      <c r="I98" s="380">
        <v>5.5173004499999996</v>
      </c>
      <c r="J98" s="380">
        <v>4.1099789500000004</v>
      </c>
      <c r="K98" s="380">
        <v>17.840957809999999</v>
      </c>
      <c r="L98" s="380">
        <v>3.9369789100000001</v>
      </c>
      <c r="M98" s="380">
        <v>5.7326650700000004</v>
      </c>
      <c r="N98" s="380">
        <v>3.4179903899999999</v>
      </c>
      <c r="O98" s="380">
        <v>3.1849559900000002</v>
      </c>
      <c r="P98" s="380">
        <v>16.272590359999999</v>
      </c>
      <c r="Q98" s="380">
        <v>4.3706541899999998</v>
      </c>
      <c r="R98" s="380">
        <v>3.5472883099999999</v>
      </c>
      <c r="S98" s="380">
        <v>4.0123825699999998</v>
      </c>
      <c r="T98" s="380">
        <v>4.1628457499999998</v>
      </c>
      <c r="U98" s="380">
        <v>16.093170820000001</v>
      </c>
      <c r="V98" s="380">
        <v>1.70044928</v>
      </c>
      <c r="W98" s="380">
        <v>3.9087174400000002</v>
      </c>
      <c r="X98" s="380">
        <v>2.9392947700000001</v>
      </c>
      <c r="Y98" s="380">
        <v>2.8628984000000002</v>
      </c>
      <c r="Z98" s="380">
        <v>11.41135989</v>
      </c>
      <c r="AA98" s="380">
        <v>4.1490446299999997</v>
      </c>
      <c r="AB98" s="380">
        <v>3.6396483000000002</v>
      </c>
      <c r="AC98" s="380">
        <v>4.6250622100000003</v>
      </c>
      <c r="AD98" s="380">
        <v>3.4450290200000002</v>
      </c>
      <c r="AE98" s="380">
        <v>15.858784160000001</v>
      </c>
      <c r="AF98" s="380">
        <v>5.0131612600000004</v>
      </c>
      <c r="AG98" s="380">
        <v>5.7484777200000003</v>
      </c>
      <c r="AH98" s="380">
        <v>5.44138813</v>
      </c>
      <c r="AI98" s="380">
        <v>4.5898271399999997</v>
      </c>
      <c r="AJ98" s="380">
        <v>20.792854250000001</v>
      </c>
      <c r="AK98" s="380">
        <v>8.6165694300000002</v>
      </c>
      <c r="AL98" s="380">
        <v>8.7715376000000003</v>
      </c>
      <c r="AM98" s="380">
        <v>9.0359339799999994</v>
      </c>
      <c r="AN98" s="380">
        <v>9.3123926400000006</v>
      </c>
      <c r="AO98" s="380">
        <v>35.736433650000002</v>
      </c>
      <c r="AP98" s="380">
        <v>9.1978254100000001</v>
      </c>
      <c r="AQ98" s="380">
        <v>9.5005438899999994</v>
      </c>
      <c r="AR98" s="380">
        <v>11.099177109999999</v>
      </c>
      <c r="AS98" s="380">
        <v>8.0198435000000003</v>
      </c>
      <c r="AT98" s="380">
        <v>37.817389910000003</v>
      </c>
      <c r="AU98" s="380">
        <v>8.1065722400000002</v>
      </c>
      <c r="AV98" s="380">
        <v>7.5247863199999996</v>
      </c>
      <c r="AW98" s="380">
        <v>12.86313006</v>
      </c>
      <c r="AX98" s="380">
        <v>14.82212221</v>
      </c>
      <c r="AY98" s="380">
        <v>43.316610830000002</v>
      </c>
      <c r="AZ98" s="380">
        <v>13.62586348</v>
      </c>
      <c r="BA98" s="380">
        <v>13.71705349</v>
      </c>
      <c r="BB98" s="380">
        <v>15.765582459999999</v>
      </c>
      <c r="BC98" s="380">
        <v>15.241790760000001</v>
      </c>
      <c r="BD98" s="380">
        <v>58.350290190000003</v>
      </c>
      <c r="BE98" s="380">
        <v>15.250575960000001</v>
      </c>
      <c r="BF98" s="380">
        <v>14.793428240000001</v>
      </c>
      <c r="BG98" s="380">
        <v>13.49966418</v>
      </c>
      <c r="BH98" s="380">
        <v>14.42844011</v>
      </c>
      <c r="BI98" s="380">
        <v>57.972108489999997</v>
      </c>
      <c r="BJ98" s="380">
        <v>14.49479004</v>
      </c>
      <c r="BK98" s="380">
        <v>15.42506184</v>
      </c>
      <c r="BL98" s="380">
        <v>15.10060077</v>
      </c>
      <c r="BM98" s="380">
        <v>14.99168974</v>
      </c>
      <c r="BN98" s="382">
        <v>60.012142390000001</v>
      </c>
      <c r="BO98" s="385"/>
    </row>
    <row r="99" spans="1:68" ht="13.5">
      <c r="A99" s="404" t="s">
        <v>79</v>
      </c>
      <c r="B99" s="380">
        <v>119.12837651</v>
      </c>
      <c r="C99" s="380">
        <v>100.84215399999999</v>
      </c>
      <c r="D99" s="380">
        <v>100.6701983</v>
      </c>
      <c r="E99" s="380">
        <v>100.32245752</v>
      </c>
      <c r="F99" s="380">
        <v>420.96318632999998</v>
      </c>
      <c r="G99" s="380">
        <v>107.69586282</v>
      </c>
      <c r="H99" s="380">
        <v>108.28736173</v>
      </c>
      <c r="I99" s="380">
        <v>101.53246439</v>
      </c>
      <c r="J99" s="380">
        <v>123.89465794</v>
      </c>
      <c r="K99" s="380">
        <v>441.41034688000002</v>
      </c>
      <c r="L99" s="380">
        <v>102.55867696999999</v>
      </c>
      <c r="M99" s="380">
        <v>91.054101540000005</v>
      </c>
      <c r="N99" s="380">
        <v>98.340793079999997</v>
      </c>
      <c r="O99" s="380">
        <v>123.70118357</v>
      </c>
      <c r="P99" s="380">
        <v>415.65475515999998</v>
      </c>
      <c r="Q99" s="380">
        <v>99.67272328</v>
      </c>
      <c r="R99" s="380">
        <v>119.96286155999999</v>
      </c>
      <c r="S99" s="380">
        <v>87.215366160000002</v>
      </c>
      <c r="T99" s="380">
        <v>99.832728160000002</v>
      </c>
      <c r="U99" s="380">
        <v>406.68367916</v>
      </c>
      <c r="V99" s="380">
        <v>88.121448349999994</v>
      </c>
      <c r="W99" s="380">
        <v>78.163431119999998</v>
      </c>
      <c r="X99" s="380">
        <v>82.728879140000004</v>
      </c>
      <c r="Y99" s="380">
        <v>84.683260660000002</v>
      </c>
      <c r="Z99" s="380">
        <v>333.69701927</v>
      </c>
      <c r="AA99" s="380">
        <v>83.899186360000002</v>
      </c>
      <c r="AB99" s="380">
        <v>89.793452020000004</v>
      </c>
      <c r="AC99" s="380">
        <v>81.658587359999999</v>
      </c>
      <c r="AD99" s="380">
        <v>101.7060673</v>
      </c>
      <c r="AE99" s="380">
        <v>357.05729303999999</v>
      </c>
      <c r="AF99" s="380">
        <v>83.585578979999994</v>
      </c>
      <c r="AG99" s="380">
        <v>89.689428449999994</v>
      </c>
      <c r="AH99" s="380">
        <v>139.67728543999999</v>
      </c>
      <c r="AI99" s="380">
        <v>385.28885160999999</v>
      </c>
      <c r="AJ99" s="380">
        <v>698.24114448</v>
      </c>
      <c r="AK99" s="380">
        <v>415.27042329</v>
      </c>
      <c r="AL99" s="380">
        <v>444.88567454000002</v>
      </c>
      <c r="AM99" s="380">
        <v>253.70547366</v>
      </c>
      <c r="AN99" s="380">
        <v>308.82750123</v>
      </c>
      <c r="AO99" s="380">
        <v>1422.68907272</v>
      </c>
      <c r="AP99" s="380">
        <v>118.97725532</v>
      </c>
      <c r="AQ99" s="380">
        <v>111.13751979</v>
      </c>
      <c r="AR99" s="380">
        <v>125.85705346</v>
      </c>
      <c r="AS99" s="380">
        <v>243.30267208000001</v>
      </c>
      <c r="AT99" s="380">
        <v>599.27450065000005</v>
      </c>
      <c r="AU99" s="380">
        <v>89.555601569999993</v>
      </c>
      <c r="AV99" s="380">
        <v>117.40088812</v>
      </c>
      <c r="AW99" s="380">
        <v>99.484715350000002</v>
      </c>
      <c r="AX99" s="380">
        <v>132.15196313000001</v>
      </c>
      <c r="AY99" s="380">
        <v>438.59316817000001</v>
      </c>
      <c r="AZ99" s="380">
        <v>111.67762019</v>
      </c>
      <c r="BA99" s="380">
        <v>105.20967735000001</v>
      </c>
      <c r="BB99" s="380">
        <v>87.298602919999993</v>
      </c>
      <c r="BC99" s="380">
        <v>121.73096563</v>
      </c>
      <c r="BD99" s="380">
        <v>425.91686608999998</v>
      </c>
      <c r="BE99" s="380">
        <v>107.26405817</v>
      </c>
      <c r="BF99" s="380">
        <v>105.27486810000001</v>
      </c>
      <c r="BG99" s="380">
        <v>84.279164469999998</v>
      </c>
      <c r="BH99" s="380">
        <v>122.06587929</v>
      </c>
      <c r="BI99" s="380">
        <v>418.88397003</v>
      </c>
      <c r="BJ99" s="380">
        <v>124.64714579</v>
      </c>
      <c r="BK99" s="380">
        <v>123.61142832</v>
      </c>
      <c r="BL99" s="380">
        <v>107.01724704999999</v>
      </c>
      <c r="BM99" s="380">
        <v>130.02793708999999</v>
      </c>
      <c r="BN99" s="382">
        <v>485.30375824999999</v>
      </c>
      <c r="BO99" s="385"/>
    </row>
    <row r="100" spans="1:68" ht="13.5">
      <c r="A100" s="400" t="s">
        <v>145</v>
      </c>
      <c r="B100" s="359">
        <f t="shared" ref="B100:BN100" si="26">SUM(B101:B102)</f>
        <v>163.70253795000002</v>
      </c>
      <c r="C100" s="359">
        <f t="shared" si="26"/>
        <v>139.57961197</v>
      </c>
      <c r="D100" s="359">
        <f t="shared" si="26"/>
        <v>158.59417068000002</v>
      </c>
      <c r="E100" s="359">
        <f t="shared" si="26"/>
        <v>146.17182825</v>
      </c>
      <c r="F100" s="359">
        <f t="shared" si="26"/>
        <v>608.04814884999996</v>
      </c>
      <c r="G100" s="359">
        <f t="shared" si="26"/>
        <v>135.64165935</v>
      </c>
      <c r="H100" s="359">
        <f t="shared" si="26"/>
        <v>160.22734684</v>
      </c>
      <c r="I100" s="359">
        <f t="shared" si="26"/>
        <v>171.70938002</v>
      </c>
      <c r="J100" s="359">
        <f t="shared" si="26"/>
        <v>156.38766530999999</v>
      </c>
      <c r="K100" s="359">
        <f t="shared" si="26"/>
        <v>623.96605151999995</v>
      </c>
      <c r="L100" s="359">
        <f t="shared" si="26"/>
        <v>171.20882559</v>
      </c>
      <c r="M100" s="359">
        <f t="shared" si="26"/>
        <v>160.39684962000001</v>
      </c>
      <c r="N100" s="359">
        <f t="shared" si="26"/>
        <v>157.27197280999999</v>
      </c>
      <c r="O100" s="359">
        <f t="shared" si="26"/>
        <v>137.35361961999999</v>
      </c>
      <c r="P100" s="359">
        <f t="shared" si="26"/>
        <v>626.23126763999994</v>
      </c>
      <c r="Q100" s="359">
        <f t="shared" si="26"/>
        <v>157.00297676</v>
      </c>
      <c r="R100" s="359">
        <f t="shared" si="26"/>
        <v>142.15613401000002</v>
      </c>
      <c r="S100" s="359">
        <f t="shared" si="26"/>
        <v>147.85332961</v>
      </c>
      <c r="T100" s="359">
        <f t="shared" si="26"/>
        <v>139.46754339999998</v>
      </c>
      <c r="U100" s="359">
        <f t="shared" si="26"/>
        <v>586.47998378</v>
      </c>
      <c r="V100" s="359">
        <f t="shared" si="26"/>
        <v>129.37959479</v>
      </c>
      <c r="W100" s="359">
        <f t="shared" si="26"/>
        <v>124.63924369</v>
      </c>
      <c r="X100" s="359">
        <f t="shared" si="26"/>
        <v>143.90702693</v>
      </c>
      <c r="Y100" s="359">
        <f t="shared" si="26"/>
        <v>131.20865136</v>
      </c>
      <c r="Z100" s="359">
        <f t="shared" si="26"/>
        <v>529.13451677</v>
      </c>
      <c r="AA100" s="359">
        <f t="shared" si="26"/>
        <v>142.04921195</v>
      </c>
      <c r="AB100" s="359">
        <f t="shared" si="26"/>
        <v>128.80979172000002</v>
      </c>
      <c r="AC100" s="359">
        <f t="shared" si="26"/>
        <v>137.21766173</v>
      </c>
      <c r="AD100" s="359">
        <f t="shared" si="26"/>
        <v>140.27238912999999</v>
      </c>
      <c r="AE100" s="359">
        <f t="shared" si="26"/>
        <v>548.34905452999999</v>
      </c>
      <c r="AF100" s="359">
        <f t="shared" si="26"/>
        <v>138.60462627000001</v>
      </c>
      <c r="AG100" s="359">
        <f t="shared" si="26"/>
        <v>133.33241369999999</v>
      </c>
      <c r="AH100" s="359">
        <f t="shared" si="26"/>
        <v>129.58458591999999</v>
      </c>
      <c r="AI100" s="359">
        <f t="shared" si="26"/>
        <v>141.88834007</v>
      </c>
      <c r="AJ100" s="359">
        <f t="shared" si="26"/>
        <v>543.40996596000002</v>
      </c>
      <c r="AK100" s="359">
        <f t="shared" si="26"/>
        <v>153.42250803000002</v>
      </c>
      <c r="AL100" s="359">
        <f t="shared" si="26"/>
        <v>201.23329998</v>
      </c>
      <c r="AM100" s="359">
        <f t="shared" si="26"/>
        <v>148.65050982</v>
      </c>
      <c r="AN100" s="359">
        <f t="shared" si="26"/>
        <v>151.18942447000001</v>
      </c>
      <c r="AO100" s="359">
        <f t="shared" si="26"/>
        <v>654.49574230000007</v>
      </c>
      <c r="AP100" s="359">
        <f t="shared" si="26"/>
        <v>133.18884384</v>
      </c>
      <c r="AQ100" s="359">
        <f t="shared" si="26"/>
        <v>172.10176034</v>
      </c>
      <c r="AR100" s="359">
        <f t="shared" si="26"/>
        <v>176.86014249000002</v>
      </c>
      <c r="AS100" s="359">
        <f t="shared" si="26"/>
        <v>189.51318235000002</v>
      </c>
      <c r="AT100" s="359">
        <f t="shared" si="26"/>
        <v>671.66392901999996</v>
      </c>
      <c r="AU100" s="359">
        <f t="shared" si="26"/>
        <v>208.33283473</v>
      </c>
      <c r="AV100" s="359">
        <f t="shared" si="26"/>
        <v>135.97962794</v>
      </c>
      <c r="AW100" s="359">
        <f t="shared" si="26"/>
        <v>153.75658641999999</v>
      </c>
      <c r="AX100" s="359">
        <f t="shared" si="26"/>
        <v>184.91896487</v>
      </c>
      <c r="AY100" s="359">
        <f t="shared" si="26"/>
        <v>682.98801395999999</v>
      </c>
      <c r="AZ100" s="359">
        <f t="shared" si="26"/>
        <v>173.82289020000002</v>
      </c>
      <c r="BA100" s="359">
        <f t="shared" si="26"/>
        <v>140.63159820000001</v>
      </c>
      <c r="BB100" s="359">
        <f t="shared" si="26"/>
        <v>166.75422781999998</v>
      </c>
      <c r="BC100" s="359">
        <f t="shared" si="26"/>
        <v>170.03968818000001</v>
      </c>
      <c r="BD100" s="359">
        <f t="shared" si="26"/>
        <v>651.24840440000003</v>
      </c>
      <c r="BE100" s="359">
        <f t="shared" si="26"/>
        <v>145.98083736000001</v>
      </c>
      <c r="BF100" s="359">
        <f t="shared" si="26"/>
        <v>141.84347437</v>
      </c>
      <c r="BG100" s="359">
        <f t="shared" si="26"/>
        <v>161.76958336999999</v>
      </c>
      <c r="BH100" s="359">
        <f t="shared" si="26"/>
        <v>191.86954999</v>
      </c>
      <c r="BI100" s="359">
        <f t="shared" si="26"/>
        <v>641.46344509000005</v>
      </c>
      <c r="BJ100" s="359">
        <f t="shared" si="26"/>
        <v>161.65707848</v>
      </c>
      <c r="BK100" s="359">
        <f t="shared" si="26"/>
        <v>186.11622979000001</v>
      </c>
      <c r="BL100" s="359">
        <f t="shared" si="26"/>
        <v>182.61299692</v>
      </c>
      <c r="BM100" s="359">
        <f t="shared" si="26"/>
        <v>194.70227708000002</v>
      </c>
      <c r="BN100" s="370">
        <f t="shared" si="26"/>
        <v>725.08858226999996</v>
      </c>
      <c r="BO100" s="385"/>
    </row>
    <row r="101" spans="1:68" ht="13.5">
      <c r="A101" s="404" t="s">
        <v>144</v>
      </c>
      <c r="B101" s="380">
        <v>24.013799540000001</v>
      </c>
      <c r="C101" s="380">
        <v>26.352839530000001</v>
      </c>
      <c r="D101" s="380">
        <v>29.379064119999999</v>
      </c>
      <c r="E101" s="380">
        <v>32.464911100000002</v>
      </c>
      <c r="F101" s="380">
        <v>112.21061429</v>
      </c>
      <c r="G101" s="380">
        <v>26.889700609999998</v>
      </c>
      <c r="H101" s="380">
        <v>30.024288640000002</v>
      </c>
      <c r="I101" s="380">
        <v>29.007086439999998</v>
      </c>
      <c r="J101" s="380">
        <v>31.996631270000002</v>
      </c>
      <c r="K101" s="380">
        <v>117.91770696</v>
      </c>
      <c r="L101" s="380">
        <v>28.021683039999999</v>
      </c>
      <c r="M101" s="380">
        <v>30.26302914</v>
      </c>
      <c r="N101" s="380">
        <v>30.53662551</v>
      </c>
      <c r="O101" s="380">
        <v>34.08350463</v>
      </c>
      <c r="P101" s="380">
        <v>122.90484232</v>
      </c>
      <c r="Q101" s="380">
        <v>29.10719211</v>
      </c>
      <c r="R101" s="380">
        <v>29.912591219999999</v>
      </c>
      <c r="S101" s="380">
        <v>27.120854319999999</v>
      </c>
      <c r="T101" s="380">
        <v>30.54456154</v>
      </c>
      <c r="U101" s="380">
        <v>116.68519919000001</v>
      </c>
      <c r="V101" s="380">
        <v>30.432568910000001</v>
      </c>
      <c r="W101" s="380">
        <v>29.570899690000001</v>
      </c>
      <c r="X101" s="380">
        <v>31.575205499999999</v>
      </c>
      <c r="Y101" s="380">
        <v>33.895228449999998</v>
      </c>
      <c r="Z101" s="380">
        <v>125.47390255000001</v>
      </c>
      <c r="AA101" s="380">
        <v>26.484529800000001</v>
      </c>
      <c r="AB101" s="380">
        <v>22.05039232</v>
      </c>
      <c r="AC101" s="380">
        <v>21.850989670000001</v>
      </c>
      <c r="AD101" s="380">
        <v>21.675693859999999</v>
      </c>
      <c r="AE101" s="380">
        <v>92.061605650000004</v>
      </c>
      <c r="AF101" s="380">
        <v>24.42083414</v>
      </c>
      <c r="AG101" s="380">
        <v>21.153216669999999</v>
      </c>
      <c r="AH101" s="380">
        <v>21.194044819999998</v>
      </c>
      <c r="AI101" s="380">
        <v>22.819445300000002</v>
      </c>
      <c r="AJ101" s="380">
        <v>89.587540930000003</v>
      </c>
      <c r="AK101" s="380">
        <v>39.883338539999997</v>
      </c>
      <c r="AL101" s="380">
        <v>41.994003020000001</v>
      </c>
      <c r="AM101" s="380">
        <v>41.441246190000001</v>
      </c>
      <c r="AN101" s="380">
        <v>45.435428119999997</v>
      </c>
      <c r="AO101" s="380">
        <v>168.75401586999999</v>
      </c>
      <c r="AP101" s="380">
        <v>41.482035330000002</v>
      </c>
      <c r="AQ101" s="380">
        <v>43.520547219999997</v>
      </c>
      <c r="AR101" s="380">
        <v>42.531442800000001</v>
      </c>
      <c r="AS101" s="380">
        <v>41.313514699999999</v>
      </c>
      <c r="AT101" s="380">
        <v>168.84754004999999</v>
      </c>
      <c r="AU101" s="380">
        <v>40.156314879999996</v>
      </c>
      <c r="AV101" s="380">
        <v>26.455343150000001</v>
      </c>
      <c r="AW101" s="380">
        <v>43.219369780000001</v>
      </c>
      <c r="AX101" s="380">
        <v>45.207480099999998</v>
      </c>
      <c r="AY101" s="380">
        <v>155.03850790999999</v>
      </c>
      <c r="AZ101" s="380">
        <v>40.221298820000001</v>
      </c>
      <c r="BA101" s="380">
        <v>37.566611680000001</v>
      </c>
      <c r="BB101" s="380">
        <v>42.861689519999999</v>
      </c>
      <c r="BC101" s="380">
        <v>46.866146239999999</v>
      </c>
      <c r="BD101" s="380">
        <v>167.51574625999999</v>
      </c>
      <c r="BE101" s="380">
        <v>44.274632660000002</v>
      </c>
      <c r="BF101" s="380">
        <v>46.219827909999999</v>
      </c>
      <c r="BG101" s="380">
        <v>48.034960429999998</v>
      </c>
      <c r="BH101" s="380">
        <v>46.247365600000002</v>
      </c>
      <c r="BI101" s="380">
        <v>184.77678660000001</v>
      </c>
      <c r="BJ101" s="380">
        <v>46.68744702</v>
      </c>
      <c r="BK101" s="380">
        <v>50.703193550000002</v>
      </c>
      <c r="BL101" s="380">
        <v>50.634971409999999</v>
      </c>
      <c r="BM101" s="380">
        <v>53.162687679999998</v>
      </c>
      <c r="BN101" s="382">
        <v>201.18829966000001</v>
      </c>
      <c r="BO101" s="385"/>
    </row>
    <row r="102" spans="1:68" ht="13.5">
      <c r="A102" s="404" t="s">
        <v>79</v>
      </c>
      <c r="B102" s="380">
        <v>139.68873841000001</v>
      </c>
      <c r="C102" s="380">
        <v>113.22677244</v>
      </c>
      <c r="D102" s="380">
        <v>129.21510656000001</v>
      </c>
      <c r="E102" s="380">
        <v>113.70691715</v>
      </c>
      <c r="F102" s="380">
        <v>495.83753455999999</v>
      </c>
      <c r="G102" s="380">
        <v>108.75195874000001</v>
      </c>
      <c r="H102" s="380">
        <v>130.20305819999999</v>
      </c>
      <c r="I102" s="380">
        <v>142.70229358</v>
      </c>
      <c r="J102" s="380">
        <v>124.39103403999999</v>
      </c>
      <c r="K102" s="380">
        <v>506.04834455999998</v>
      </c>
      <c r="L102" s="380">
        <v>143.18714255</v>
      </c>
      <c r="M102" s="380">
        <v>130.13382048</v>
      </c>
      <c r="N102" s="380">
        <v>126.7353473</v>
      </c>
      <c r="O102" s="380">
        <v>103.27011499</v>
      </c>
      <c r="P102" s="380">
        <v>503.32642532</v>
      </c>
      <c r="Q102" s="380">
        <v>127.89578465</v>
      </c>
      <c r="R102" s="380">
        <v>112.24354279000001</v>
      </c>
      <c r="S102" s="380">
        <v>120.73247529</v>
      </c>
      <c r="T102" s="380">
        <v>108.92298185999999</v>
      </c>
      <c r="U102" s="380">
        <v>469.79478459000001</v>
      </c>
      <c r="V102" s="380">
        <v>98.947025879999998</v>
      </c>
      <c r="W102" s="380">
        <v>95.068343999999996</v>
      </c>
      <c r="X102" s="380">
        <v>112.33182143000001</v>
      </c>
      <c r="Y102" s="380">
        <v>97.31342291</v>
      </c>
      <c r="Z102" s="380">
        <v>403.66061422000001</v>
      </c>
      <c r="AA102" s="380">
        <v>115.56468215</v>
      </c>
      <c r="AB102" s="380">
        <v>106.75939940000001</v>
      </c>
      <c r="AC102" s="380">
        <v>115.36667206</v>
      </c>
      <c r="AD102" s="380">
        <v>118.59669527</v>
      </c>
      <c r="AE102" s="380">
        <v>456.28744888</v>
      </c>
      <c r="AF102" s="380">
        <v>114.18379213</v>
      </c>
      <c r="AG102" s="380">
        <v>112.17919703</v>
      </c>
      <c r="AH102" s="380">
        <v>108.39054109999999</v>
      </c>
      <c r="AI102" s="380">
        <v>119.06889477</v>
      </c>
      <c r="AJ102" s="380">
        <v>453.82242502999998</v>
      </c>
      <c r="AK102" s="380">
        <v>113.53916949000001</v>
      </c>
      <c r="AL102" s="380">
        <v>159.23929695999999</v>
      </c>
      <c r="AM102" s="380">
        <v>107.20926363</v>
      </c>
      <c r="AN102" s="380">
        <v>105.75399634999999</v>
      </c>
      <c r="AO102" s="380">
        <v>485.74172643000003</v>
      </c>
      <c r="AP102" s="380">
        <v>91.706808510000002</v>
      </c>
      <c r="AQ102" s="380">
        <v>128.58121312</v>
      </c>
      <c r="AR102" s="380">
        <v>134.32869969000001</v>
      </c>
      <c r="AS102" s="380">
        <v>148.19966765000001</v>
      </c>
      <c r="AT102" s="380">
        <v>502.81638896999999</v>
      </c>
      <c r="AU102" s="380">
        <v>168.17651985000001</v>
      </c>
      <c r="AV102" s="380">
        <v>109.52428479</v>
      </c>
      <c r="AW102" s="380">
        <v>110.53721664</v>
      </c>
      <c r="AX102" s="380">
        <v>139.71148477</v>
      </c>
      <c r="AY102" s="380">
        <v>527.94950604999997</v>
      </c>
      <c r="AZ102" s="380">
        <v>133.60159138</v>
      </c>
      <c r="BA102" s="380">
        <v>103.06498652000001</v>
      </c>
      <c r="BB102" s="380">
        <v>123.8925383</v>
      </c>
      <c r="BC102" s="380">
        <v>123.17354194000001</v>
      </c>
      <c r="BD102" s="380">
        <v>483.73265814000001</v>
      </c>
      <c r="BE102" s="380">
        <v>101.7062047</v>
      </c>
      <c r="BF102" s="380">
        <v>95.623646460000003</v>
      </c>
      <c r="BG102" s="380">
        <v>113.73462293999999</v>
      </c>
      <c r="BH102" s="380">
        <v>145.62218439</v>
      </c>
      <c r="BI102" s="380">
        <v>456.68665849000001</v>
      </c>
      <c r="BJ102" s="380">
        <v>114.96963146</v>
      </c>
      <c r="BK102" s="380">
        <v>135.41303624</v>
      </c>
      <c r="BL102" s="380">
        <v>131.97802551000001</v>
      </c>
      <c r="BM102" s="380">
        <v>141.53958940000001</v>
      </c>
      <c r="BN102" s="382">
        <v>523.90028260999998</v>
      </c>
      <c r="BO102" s="385"/>
    </row>
    <row r="103" spans="1:68" ht="13.5">
      <c r="A103" s="408"/>
      <c r="B103" s="381"/>
      <c r="C103" s="381"/>
      <c r="D103" s="381"/>
      <c r="E103" s="381"/>
      <c r="F103" s="381"/>
      <c r="G103" s="381"/>
      <c r="H103" s="381"/>
      <c r="I103" s="381"/>
      <c r="J103" s="381"/>
      <c r="K103" s="381"/>
      <c r="L103" s="381"/>
      <c r="M103" s="381"/>
      <c r="N103" s="381"/>
      <c r="O103" s="381"/>
      <c r="P103" s="381"/>
      <c r="Q103" s="381"/>
      <c r="R103" s="381"/>
      <c r="S103" s="381"/>
      <c r="T103" s="381"/>
      <c r="U103" s="381"/>
      <c r="V103" s="381"/>
      <c r="W103" s="381"/>
      <c r="X103" s="381"/>
      <c r="Y103" s="381"/>
      <c r="Z103" s="381"/>
      <c r="AA103" s="381"/>
      <c r="AB103" s="381"/>
      <c r="AC103" s="381"/>
      <c r="AD103" s="381"/>
      <c r="AE103" s="381"/>
      <c r="AF103" s="381"/>
      <c r="AG103" s="381"/>
      <c r="AH103" s="381"/>
      <c r="AI103" s="381"/>
      <c r="AJ103" s="381"/>
      <c r="AK103" s="381"/>
      <c r="AL103" s="381"/>
      <c r="AM103" s="381"/>
      <c r="AN103" s="381"/>
      <c r="AO103" s="381"/>
      <c r="AP103" s="381"/>
      <c r="AQ103" s="381"/>
      <c r="AR103" s="381"/>
      <c r="AS103" s="381"/>
      <c r="AT103" s="381"/>
      <c r="AU103" s="381"/>
      <c r="AV103" s="381"/>
      <c r="AW103" s="381"/>
      <c r="AX103" s="381"/>
      <c r="AY103" s="381"/>
      <c r="AZ103" s="381"/>
      <c r="BA103" s="381"/>
      <c r="BB103" s="381"/>
      <c r="BC103" s="381"/>
      <c r="BD103" s="381"/>
      <c r="BE103" s="381"/>
      <c r="BF103" s="381"/>
      <c r="BG103" s="381"/>
      <c r="BH103" s="381"/>
      <c r="BI103" s="381"/>
      <c r="BJ103" s="381"/>
      <c r="BK103" s="381"/>
      <c r="BL103" s="381"/>
      <c r="BM103" s="381"/>
      <c r="BN103" s="421"/>
      <c r="BO103" s="385"/>
    </row>
    <row r="104" spans="1:68" s="385" customFormat="1" ht="13.5">
      <c r="A104" s="409" t="s">
        <v>51</v>
      </c>
      <c r="B104" s="424">
        <f t="shared" ref="B104:BN104" si="27">SUM(B106,B114)</f>
        <v>34.03697803</v>
      </c>
      <c r="C104" s="424">
        <f t="shared" si="27"/>
        <v>24.566706360000005</v>
      </c>
      <c r="D104" s="424">
        <f t="shared" si="27"/>
        <v>19.420413409999998</v>
      </c>
      <c r="E104" s="424">
        <f t="shared" si="27"/>
        <v>45.090831459999997</v>
      </c>
      <c r="F104" s="424">
        <f t="shared" si="27"/>
        <v>123.11492926</v>
      </c>
      <c r="G104" s="424">
        <f t="shared" si="27"/>
        <v>28.283893289999998</v>
      </c>
      <c r="H104" s="424">
        <f t="shared" si="27"/>
        <v>11.92047487</v>
      </c>
      <c r="I104" s="424">
        <f t="shared" si="27"/>
        <v>7.5721051700000004</v>
      </c>
      <c r="J104" s="424">
        <f t="shared" si="27"/>
        <v>22.028314790000003</v>
      </c>
      <c r="K104" s="424">
        <f t="shared" si="27"/>
        <v>69.804788120000012</v>
      </c>
      <c r="L104" s="424">
        <f t="shared" si="27"/>
        <v>23.83120392</v>
      </c>
      <c r="M104" s="424">
        <f t="shared" si="27"/>
        <v>9.0664042600000023</v>
      </c>
      <c r="N104" s="424">
        <f t="shared" si="27"/>
        <v>6.5323190799999997</v>
      </c>
      <c r="O104" s="424">
        <f t="shared" si="27"/>
        <v>22.67107953</v>
      </c>
      <c r="P104" s="424">
        <f t="shared" si="27"/>
        <v>62.10100679</v>
      </c>
      <c r="Q104" s="424">
        <f t="shared" si="27"/>
        <v>7.6493662699999998</v>
      </c>
      <c r="R104" s="424">
        <f t="shared" si="27"/>
        <v>6.2088721700000002</v>
      </c>
      <c r="S104" s="424">
        <f t="shared" si="27"/>
        <v>4.8286939600000007</v>
      </c>
      <c r="T104" s="424">
        <f t="shared" si="27"/>
        <v>4.3856012099999999</v>
      </c>
      <c r="U104" s="424">
        <f t="shared" si="27"/>
        <v>23.072533609999997</v>
      </c>
      <c r="V104" s="424">
        <f t="shared" si="27"/>
        <v>-0.26464563000000019</v>
      </c>
      <c r="W104" s="424">
        <f t="shared" si="27"/>
        <v>-0.35368790000000017</v>
      </c>
      <c r="X104" s="424">
        <f t="shared" si="27"/>
        <v>-1.5571171700000002</v>
      </c>
      <c r="Y104" s="424">
        <f t="shared" si="27"/>
        <v>-4.8240643800000012</v>
      </c>
      <c r="Z104" s="424">
        <f t="shared" si="27"/>
        <v>-6.9995150799999992</v>
      </c>
      <c r="AA104" s="424">
        <f t="shared" si="27"/>
        <v>0.57286795000000001</v>
      </c>
      <c r="AB104" s="424">
        <f t="shared" si="27"/>
        <v>-0.7845714800000001</v>
      </c>
      <c r="AC104" s="424">
        <f t="shared" si="27"/>
        <v>1.32248228</v>
      </c>
      <c r="AD104" s="424">
        <f t="shared" si="27"/>
        <v>0.58516250000000003</v>
      </c>
      <c r="AE104" s="424">
        <f t="shared" si="27"/>
        <v>1.6959412499999997</v>
      </c>
      <c r="AF104" s="424">
        <f t="shared" si="27"/>
        <v>-1.8758000000000052E-2</v>
      </c>
      <c r="AG104" s="424">
        <f t="shared" si="27"/>
        <v>-2.7599871400000002</v>
      </c>
      <c r="AH104" s="424">
        <f t="shared" si="27"/>
        <v>0.28797696</v>
      </c>
      <c r="AI104" s="424">
        <f t="shared" si="27"/>
        <v>-0.30211146</v>
      </c>
      <c r="AJ104" s="424">
        <f t="shared" si="27"/>
        <v>-2.7928796400000002</v>
      </c>
      <c r="AK104" s="424">
        <f t="shared" si="27"/>
        <v>3.2831137999999997</v>
      </c>
      <c r="AL104" s="424">
        <f t="shared" si="27"/>
        <v>-3.2060147800000003</v>
      </c>
      <c r="AM104" s="424">
        <f t="shared" si="27"/>
        <v>28.595353800000002</v>
      </c>
      <c r="AN104" s="424">
        <f t="shared" si="27"/>
        <v>5.1297753200000002</v>
      </c>
      <c r="AO104" s="424">
        <f t="shared" si="27"/>
        <v>33.802228140000004</v>
      </c>
      <c r="AP104" s="424">
        <f t="shared" si="27"/>
        <v>0.36048095999999996</v>
      </c>
      <c r="AQ104" s="424">
        <f t="shared" si="27"/>
        <v>5.2991155699999997</v>
      </c>
      <c r="AR104" s="424">
        <f t="shared" si="27"/>
        <v>4.4380501800000003</v>
      </c>
      <c r="AS104" s="424">
        <f t="shared" si="27"/>
        <v>18.460829270000001</v>
      </c>
      <c r="AT104" s="424">
        <f t="shared" si="27"/>
        <v>28.558475980000004</v>
      </c>
      <c r="AU104" s="424">
        <f t="shared" si="27"/>
        <v>14.060381420000001</v>
      </c>
      <c r="AV104" s="424">
        <f t="shared" si="27"/>
        <v>37.198990719999998</v>
      </c>
      <c r="AW104" s="424">
        <f t="shared" si="27"/>
        <v>12.752873609999998</v>
      </c>
      <c r="AX104" s="424">
        <f t="shared" si="27"/>
        <v>25.866618940000002</v>
      </c>
      <c r="AY104" s="424">
        <f t="shared" si="27"/>
        <v>89.87886469</v>
      </c>
      <c r="AZ104" s="424">
        <f t="shared" si="27"/>
        <v>30.111433779999999</v>
      </c>
      <c r="BA104" s="424">
        <f t="shared" si="27"/>
        <v>54.296414979999994</v>
      </c>
      <c r="BB104" s="424">
        <f t="shared" si="27"/>
        <v>16.657263929999999</v>
      </c>
      <c r="BC104" s="424">
        <f t="shared" si="27"/>
        <v>6.1898511599999999</v>
      </c>
      <c r="BD104" s="424">
        <f t="shared" si="27"/>
        <v>107.25496385000001</v>
      </c>
      <c r="BE104" s="424">
        <f t="shared" si="27"/>
        <v>16.521052699999998</v>
      </c>
      <c r="BF104" s="424">
        <f t="shared" si="27"/>
        <v>17.00391883</v>
      </c>
      <c r="BG104" s="424">
        <f t="shared" si="27"/>
        <v>28.660303579999997</v>
      </c>
      <c r="BH104" s="424">
        <f t="shared" si="27"/>
        <v>75.839889169999992</v>
      </c>
      <c r="BI104" s="424">
        <f t="shared" si="27"/>
        <v>138.02516428000001</v>
      </c>
      <c r="BJ104" s="424">
        <f t="shared" si="27"/>
        <v>102.15225896999999</v>
      </c>
      <c r="BK104" s="424">
        <f t="shared" si="27"/>
        <v>25.479291869999997</v>
      </c>
      <c r="BL104" s="424">
        <f t="shared" si="27"/>
        <v>28.41447355</v>
      </c>
      <c r="BM104" s="424">
        <f t="shared" si="27"/>
        <v>34.045150509999999</v>
      </c>
      <c r="BN104" s="367">
        <f t="shared" si="27"/>
        <v>190.0911749</v>
      </c>
      <c r="BP104" s="384"/>
    </row>
    <row r="105" spans="1:68" s="386" customFormat="1" ht="13.5">
      <c r="A105" s="399"/>
      <c r="B105" s="426"/>
      <c r="C105" s="426"/>
      <c r="D105" s="426"/>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426"/>
      <c r="AM105" s="426"/>
      <c r="AN105" s="426"/>
      <c r="AO105" s="426"/>
      <c r="AP105" s="426"/>
      <c r="AQ105" s="426"/>
      <c r="AR105" s="426"/>
      <c r="AS105" s="426"/>
      <c r="AT105" s="426"/>
      <c r="AU105" s="426"/>
      <c r="AV105" s="426"/>
      <c r="AW105" s="426"/>
      <c r="AX105" s="426"/>
      <c r="AY105" s="426"/>
      <c r="AZ105" s="426"/>
      <c r="BA105" s="426"/>
      <c r="BB105" s="426"/>
      <c r="BC105" s="426"/>
      <c r="BD105" s="426"/>
      <c r="BE105" s="426"/>
      <c r="BF105" s="426"/>
      <c r="BG105" s="426"/>
      <c r="BH105" s="426"/>
      <c r="BI105" s="426"/>
      <c r="BJ105" s="426"/>
      <c r="BK105" s="426"/>
      <c r="BL105" s="426"/>
      <c r="BM105" s="426"/>
      <c r="BN105" s="368"/>
      <c r="BO105" s="385"/>
      <c r="BP105" s="384"/>
    </row>
    <row r="106" spans="1:68" s="385" customFormat="1" ht="13.5">
      <c r="A106" s="410" t="s">
        <v>146</v>
      </c>
      <c r="B106" s="425">
        <f t="shared" ref="B106:BN106" si="28">SUM(B107,B111)-SUM(B109,B112)</f>
        <v>34.03697803</v>
      </c>
      <c r="C106" s="425">
        <f t="shared" si="28"/>
        <v>24.566706360000005</v>
      </c>
      <c r="D106" s="425">
        <f t="shared" si="28"/>
        <v>19.420413409999998</v>
      </c>
      <c r="E106" s="425">
        <f t="shared" si="28"/>
        <v>45.090831459999997</v>
      </c>
      <c r="F106" s="425">
        <f t="shared" si="28"/>
        <v>123.11492926</v>
      </c>
      <c r="G106" s="425">
        <f t="shared" si="28"/>
        <v>28.171118289999999</v>
      </c>
      <c r="H106" s="425">
        <f t="shared" si="28"/>
        <v>11.92047487</v>
      </c>
      <c r="I106" s="425">
        <f t="shared" si="28"/>
        <v>7.5721051700000004</v>
      </c>
      <c r="J106" s="425">
        <f t="shared" si="28"/>
        <v>22.028314790000003</v>
      </c>
      <c r="K106" s="425">
        <f t="shared" si="28"/>
        <v>69.692013120000013</v>
      </c>
      <c r="L106" s="425">
        <f t="shared" si="28"/>
        <v>23.83120392</v>
      </c>
      <c r="M106" s="425">
        <f t="shared" si="28"/>
        <v>9.0664042600000023</v>
      </c>
      <c r="N106" s="425">
        <f t="shared" si="28"/>
        <v>6.5323190799999997</v>
      </c>
      <c r="O106" s="425">
        <f t="shared" si="28"/>
        <v>22.67107953</v>
      </c>
      <c r="P106" s="425">
        <f t="shared" si="28"/>
        <v>62.10100679</v>
      </c>
      <c r="Q106" s="425">
        <f t="shared" si="28"/>
        <v>7.6493662699999998</v>
      </c>
      <c r="R106" s="425">
        <f t="shared" si="28"/>
        <v>6.2088721700000002</v>
      </c>
      <c r="S106" s="425">
        <f t="shared" si="28"/>
        <v>4.8286939600000007</v>
      </c>
      <c r="T106" s="425">
        <f t="shared" si="28"/>
        <v>4.3907336099999998</v>
      </c>
      <c r="U106" s="425">
        <f t="shared" si="28"/>
        <v>23.077666009999998</v>
      </c>
      <c r="V106" s="425">
        <f t="shared" si="28"/>
        <v>-0.26464563000000019</v>
      </c>
      <c r="W106" s="425">
        <f t="shared" si="28"/>
        <v>-0.34731790000000018</v>
      </c>
      <c r="X106" s="425">
        <f t="shared" si="28"/>
        <v>-1.5466066700000001</v>
      </c>
      <c r="Y106" s="425">
        <f t="shared" si="28"/>
        <v>-4.8114827200000008</v>
      </c>
      <c r="Z106" s="425">
        <f t="shared" si="28"/>
        <v>-6.9700529199999997</v>
      </c>
      <c r="AA106" s="425">
        <f t="shared" si="28"/>
        <v>0.57286795000000001</v>
      </c>
      <c r="AB106" s="425">
        <f t="shared" si="28"/>
        <v>-0.77365148000000006</v>
      </c>
      <c r="AC106" s="425">
        <f t="shared" si="28"/>
        <v>1.32248228</v>
      </c>
      <c r="AD106" s="425">
        <f t="shared" si="28"/>
        <v>0.58516250000000003</v>
      </c>
      <c r="AE106" s="425">
        <f t="shared" si="28"/>
        <v>1.7068612499999998</v>
      </c>
      <c r="AF106" s="425">
        <f t="shared" si="28"/>
        <v>-1.8758000000000052E-2</v>
      </c>
      <c r="AG106" s="425">
        <f t="shared" si="28"/>
        <v>-2.7599871400000002</v>
      </c>
      <c r="AH106" s="425">
        <f t="shared" si="28"/>
        <v>0.28797696</v>
      </c>
      <c r="AI106" s="425">
        <f t="shared" si="28"/>
        <v>-0.30211146</v>
      </c>
      <c r="AJ106" s="425">
        <f t="shared" si="28"/>
        <v>-2.7928796400000002</v>
      </c>
      <c r="AK106" s="425">
        <f t="shared" si="28"/>
        <v>3.1499877399999998</v>
      </c>
      <c r="AL106" s="425">
        <f t="shared" si="28"/>
        <v>-3.2060147800000003</v>
      </c>
      <c r="AM106" s="425">
        <f t="shared" si="28"/>
        <v>28.595353800000002</v>
      </c>
      <c r="AN106" s="425">
        <f t="shared" si="28"/>
        <v>5.1297753200000002</v>
      </c>
      <c r="AO106" s="425">
        <f t="shared" si="28"/>
        <v>33.669102080000002</v>
      </c>
      <c r="AP106" s="425">
        <f t="shared" si="28"/>
        <v>0.36048095999999996</v>
      </c>
      <c r="AQ106" s="425">
        <f t="shared" si="28"/>
        <v>5.2991155699999997</v>
      </c>
      <c r="AR106" s="425">
        <f t="shared" si="28"/>
        <v>4.5017501800000002</v>
      </c>
      <c r="AS106" s="425">
        <f t="shared" si="28"/>
        <v>7.2825360699999999</v>
      </c>
      <c r="AT106" s="425">
        <f t="shared" si="28"/>
        <v>17.443882780000003</v>
      </c>
      <c r="AU106" s="425">
        <f t="shared" si="28"/>
        <v>14.060381420000001</v>
      </c>
      <c r="AV106" s="425">
        <f t="shared" si="28"/>
        <v>37.198990719999998</v>
      </c>
      <c r="AW106" s="425">
        <f t="shared" si="28"/>
        <v>12.752873609999998</v>
      </c>
      <c r="AX106" s="425">
        <f t="shared" si="28"/>
        <v>25.866618940000002</v>
      </c>
      <c r="AY106" s="425">
        <f t="shared" si="28"/>
        <v>89.87886469</v>
      </c>
      <c r="AZ106" s="425">
        <f t="shared" si="28"/>
        <v>30.111433779999999</v>
      </c>
      <c r="BA106" s="425">
        <f t="shared" si="28"/>
        <v>54.296414979999994</v>
      </c>
      <c r="BB106" s="425">
        <f t="shared" si="28"/>
        <v>16.657263929999999</v>
      </c>
      <c r="BC106" s="425">
        <f t="shared" si="28"/>
        <v>7.1898511599999999</v>
      </c>
      <c r="BD106" s="425">
        <f t="shared" si="28"/>
        <v>108.25496385000001</v>
      </c>
      <c r="BE106" s="425">
        <f t="shared" si="28"/>
        <v>17.713814559999999</v>
      </c>
      <c r="BF106" s="425">
        <f t="shared" si="28"/>
        <v>17.00391883</v>
      </c>
      <c r="BG106" s="425">
        <f t="shared" si="28"/>
        <v>23.150493579999999</v>
      </c>
      <c r="BH106" s="425">
        <f t="shared" si="28"/>
        <v>75.839889169999992</v>
      </c>
      <c r="BI106" s="425">
        <f t="shared" si="28"/>
        <v>133.70811614000002</v>
      </c>
      <c r="BJ106" s="425">
        <f t="shared" si="28"/>
        <v>102.15225896999999</v>
      </c>
      <c r="BK106" s="425">
        <f t="shared" si="28"/>
        <v>25.479291869999997</v>
      </c>
      <c r="BL106" s="425">
        <f t="shared" si="28"/>
        <v>28.646556</v>
      </c>
      <c r="BM106" s="425">
        <f t="shared" si="28"/>
        <v>34.045150509999999</v>
      </c>
      <c r="BN106" s="375">
        <f t="shared" si="28"/>
        <v>190.32325735000001</v>
      </c>
      <c r="BP106" s="384"/>
    </row>
    <row r="107" spans="1:68" ht="13.5">
      <c r="A107" s="400" t="s">
        <v>140</v>
      </c>
      <c r="B107" s="359">
        <v>26.450851010000001</v>
      </c>
      <c r="C107" s="359">
        <v>32.453638470000001</v>
      </c>
      <c r="D107" s="359">
        <v>18.028200559999998</v>
      </c>
      <c r="E107" s="359">
        <v>44.019857000000002</v>
      </c>
      <c r="F107" s="359">
        <v>120.95254704</v>
      </c>
      <c r="G107" s="359">
        <v>29.08554419</v>
      </c>
      <c r="H107" s="359">
        <v>11.25476256</v>
      </c>
      <c r="I107" s="359">
        <v>8.5</v>
      </c>
      <c r="J107" s="359">
        <v>24.727161590000001</v>
      </c>
      <c r="K107" s="359">
        <v>73.567468340000005</v>
      </c>
      <c r="L107" s="359">
        <v>16.60651305</v>
      </c>
      <c r="M107" s="359">
        <v>9.7482884500000004</v>
      </c>
      <c r="N107" s="359">
        <v>7.7895033600000003</v>
      </c>
      <c r="O107" s="359">
        <v>22.821555440000001</v>
      </c>
      <c r="P107" s="359">
        <v>56.965860300000003</v>
      </c>
      <c r="Q107" s="359">
        <v>7.7345382699999998</v>
      </c>
      <c r="R107" s="359">
        <v>6.4363721700000003</v>
      </c>
      <c r="S107" s="359">
        <v>2.6194690500000002</v>
      </c>
      <c r="T107" s="359">
        <v>5.5874383200000004</v>
      </c>
      <c r="U107" s="359">
        <v>22.37781781</v>
      </c>
      <c r="V107" s="359">
        <v>0.18453818</v>
      </c>
      <c r="W107" s="359">
        <v>0.35671700000000001</v>
      </c>
      <c r="X107" s="359">
        <v>0.23598</v>
      </c>
      <c r="Y107" s="359">
        <v>0</v>
      </c>
      <c r="Z107" s="359">
        <v>0.77723518000000003</v>
      </c>
      <c r="AA107" s="359">
        <v>0.22760686999999999</v>
      </c>
      <c r="AB107" s="359">
        <v>0.31484118999999999</v>
      </c>
      <c r="AC107" s="359">
        <v>0.32174506000000003</v>
      </c>
      <c r="AD107" s="359">
        <v>0.39339950000000001</v>
      </c>
      <c r="AE107" s="359">
        <v>1.25759262</v>
      </c>
      <c r="AF107" s="359">
        <v>0.65903599999999996</v>
      </c>
      <c r="AG107" s="359">
        <v>0.1</v>
      </c>
      <c r="AH107" s="359">
        <v>0.27995799999999998</v>
      </c>
      <c r="AI107" s="359">
        <v>1.014645E-2</v>
      </c>
      <c r="AJ107" s="359">
        <v>1.0491404499999999</v>
      </c>
      <c r="AK107" s="359">
        <v>3.1838437399999999</v>
      </c>
      <c r="AL107" s="359">
        <v>0.1</v>
      </c>
      <c r="AM107" s="359">
        <v>28.611136250000001</v>
      </c>
      <c r="AN107" s="359">
        <v>5.1353576500000004</v>
      </c>
      <c r="AO107" s="359">
        <v>37.030337639999999</v>
      </c>
      <c r="AP107" s="359">
        <v>0.36694276999999997</v>
      </c>
      <c r="AQ107" s="359">
        <v>6.7243424999999997</v>
      </c>
      <c r="AR107" s="359">
        <v>4.81323568</v>
      </c>
      <c r="AS107" s="359">
        <v>8.2947556999999996</v>
      </c>
      <c r="AT107" s="359">
        <v>20.199276650000002</v>
      </c>
      <c r="AU107" s="359">
        <v>14.092791800000001</v>
      </c>
      <c r="AV107" s="359">
        <v>37.783218929999997</v>
      </c>
      <c r="AW107" s="359">
        <v>12.547429579999999</v>
      </c>
      <c r="AX107" s="359">
        <v>26.50394945</v>
      </c>
      <c r="AY107" s="359">
        <v>90.927389759999997</v>
      </c>
      <c r="AZ107" s="359">
        <v>30.047389580000001</v>
      </c>
      <c r="BA107" s="359">
        <v>56.293357159999999</v>
      </c>
      <c r="BB107" s="359">
        <v>17.057067839999998</v>
      </c>
      <c r="BC107" s="359">
        <v>7.5337559199999999</v>
      </c>
      <c r="BD107" s="359">
        <v>110.93157050000001</v>
      </c>
      <c r="BE107" s="359">
        <v>18.726121110000001</v>
      </c>
      <c r="BF107" s="359">
        <v>19.415043350000001</v>
      </c>
      <c r="BG107" s="359">
        <v>23.487702559999999</v>
      </c>
      <c r="BH107" s="359">
        <v>62.945979479999998</v>
      </c>
      <c r="BI107" s="359">
        <v>124.57484650000001</v>
      </c>
      <c r="BJ107" s="359">
        <v>103.34619545</v>
      </c>
      <c r="BK107" s="359">
        <v>27.899600589999999</v>
      </c>
      <c r="BL107" s="359">
        <v>29.068957900000001</v>
      </c>
      <c r="BM107" s="359">
        <v>37.10693457</v>
      </c>
      <c r="BN107" s="370">
        <v>197.42168851</v>
      </c>
      <c r="BO107" s="385"/>
    </row>
    <row r="108" spans="1:68" ht="13.5">
      <c r="A108" s="404" t="s">
        <v>147</v>
      </c>
      <c r="B108" s="380">
        <v>26.450851010000001</v>
      </c>
      <c r="C108" s="380">
        <v>32.453638470000001</v>
      </c>
      <c r="D108" s="380">
        <v>18.028200559999998</v>
      </c>
      <c r="E108" s="380">
        <v>44.019857000000002</v>
      </c>
      <c r="F108" s="380">
        <v>120.95254704</v>
      </c>
      <c r="G108" s="380">
        <v>29.08554419</v>
      </c>
      <c r="H108" s="380">
        <v>11.25476256</v>
      </c>
      <c r="I108" s="380">
        <v>8.5</v>
      </c>
      <c r="J108" s="380">
        <v>24.727161590000001</v>
      </c>
      <c r="K108" s="380">
        <v>73.567468340000005</v>
      </c>
      <c r="L108" s="380">
        <v>16.60651305</v>
      </c>
      <c r="M108" s="380">
        <v>9.7482884500000004</v>
      </c>
      <c r="N108" s="380">
        <v>7.7895033600000003</v>
      </c>
      <c r="O108" s="380">
        <v>22.821555440000001</v>
      </c>
      <c r="P108" s="380">
        <v>56.965860300000003</v>
      </c>
      <c r="Q108" s="380">
        <v>7.7345382699999998</v>
      </c>
      <c r="R108" s="380">
        <v>6.4363721700000003</v>
      </c>
      <c r="S108" s="380">
        <v>2.6194690500000002</v>
      </c>
      <c r="T108" s="380">
        <v>5.5874383200000004</v>
      </c>
      <c r="U108" s="380">
        <v>22.37781781</v>
      </c>
      <c r="V108" s="380">
        <v>0.18453818</v>
      </c>
      <c r="W108" s="380">
        <v>0.35671700000000001</v>
      </c>
      <c r="X108" s="380">
        <v>0.23598</v>
      </c>
      <c r="Y108" s="380">
        <v>0</v>
      </c>
      <c r="Z108" s="380">
        <v>0.77723518000000003</v>
      </c>
      <c r="AA108" s="380">
        <v>0.22760686999999999</v>
      </c>
      <c r="AB108" s="380">
        <v>0.31484118999999999</v>
      </c>
      <c r="AC108" s="380">
        <v>0.32174506000000003</v>
      </c>
      <c r="AD108" s="380">
        <v>0.39339950000000001</v>
      </c>
      <c r="AE108" s="380">
        <v>1.25759262</v>
      </c>
      <c r="AF108" s="380">
        <v>0.65903599999999996</v>
      </c>
      <c r="AG108" s="380">
        <v>0.1</v>
      </c>
      <c r="AH108" s="380">
        <v>0.27995799999999998</v>
      </c>
      <c r="AI108" s="380">
        <v>1.014645E-2</v>
      </c>
      <c r="AJ108" s="380">
        <v>1.0491404499999999</v>
      </c>
      <c r="AK108" s="380">
        <v>3.1838437399999999</v>
      </c>
      <c r="AL108" s="380">
        <v>0.1</v>
      </c>
      <c r="AM108" s="380">
        <v>28.611136250000001</v>
      </c>
      <c r="AN108" s="380">
        <v>5.1353576500000004</v>
      </c>
      <c r="AO108" s="380">
        <v>37.030337639999999</v>
      </c>
      <c r="AP108" s="380">
        <v>0.36694276999999997</v>
      </c>
      <c r="AQ108" s="380">
        <v>6.7243424999999997</v>
      </c>
      <c r="AR108" s="380">
        <v>4.81323568</v>
      </c>
      <c r="AS108" s="380">
        <v>8.2947556999999996</v>
      </c>
      <c r="AT108" s="380">
        <v>20.199276650000002</v>
      </c>
      <c r="AU108" s="380">
        <v>14.092791800000001</v>
      </c>
      <c r="AV108" s="380">
        <v>37.783218929999997</v>
      </c>
      <c r="AW108" s="380">
        <v>12.547429579999999</v>
      </c>
      <c r="AX108" s="380">
        <v>26.50394945</v>
      </c>
      <c r="AY108" s="380">
        <v>90.927389759999997</v>
      </c>
      <c r="AZ108" s="380">
        <v>30.047389580000001</v>
      </c>
      <c r="BA108" s="380">
        <v>56.293357159999999</v>
      </c>
      <c r="BB108" s="380">
        <v>17.057067839999998</v>
      </c>
      <c r="BC108" s="380">
        <v>7.5337559199999999</v>
      </c>
      <c r="BD108" s="380">
        <v>110.93157050000001</v>
      </c>
      <c r="BE108" s="380">
        <v>18.726121110000001</v>
      </c>
      <c r="BF108" s="380">
        <v>19.415043350000001</v>
      </c>
      <c r="BG108" s="380">
        <v>23.487702559999999</v>
      </c>
      <c r="BH108" s="380">
        <v>62.945979479999998</v>
      </c>
      <c r="BI108" s="380">
        <v>124.57484650000001</v>
      </c>
      <c r="BJ108" s="380">
        <v>103.34619545</v>
      </c>
      <c r="BK108" s="380">
        <v>27.899600589999999</v>
      </c>
      <c r="BL108" s="380">
        <v>29.068957900000001</v>
      </c>
      <c r="BM108" s="380">
        <v>37.10693457</v>
      </c>
      <c r="BN108" s="382">
        <v>197.42168851</v>
      </c>
      <c r="BO108" s="385"/>
    </row>
    <row r="109" spans="1:68" ht="13.5">
      <c r="A109" s="400" t="s">
        <v>142</v>
      </c>
      <c r="B109" s="359">
        <v>0</v>
      </c>
      <c r="C109" s="359">
        <v>0</v>
      </c>
      <c r="D109" s="359">
        <v>0</v>
      </c>
      <c r="E109" s="359">
        <v>0</v>
      </c>
      <c r="F109" s="359">
        <v>0</v>
      </c>
      <c r="G109" s="359">
        <v>0</v>
      </c>
      <c r="H109" s="359">
        <v>0</v>
      </c>
      <c r="I109" s="359">
        <v>0</v>
      </c>
      <c r="J109" s="359">
        <v>0</v>
      </c>
      <c r="K109" s="359">
        <v>0</v>
      </c>
      <c r="L109" s="359">
        <v>0</v>
      </c>
      <c r="M109" s="359">
        <v>0</v>
      </c>
      <c r="N109" s="359">
        <v>0</v>
      </c>
      <c r="O109" s="359">
        <v>0</v>
      </c>
      <c r="P109" s="359">
        <v>0</v>
      </c>
      <c r="Q109" s="359">
        <v>0</v>
      </c>
      <c r="R109" s="359">
        <v>0</v>
      </c>
      <c r="S109" s="359">
        <v>0</v>
      </c>
      <c r="T109" s="359">
        <v>0</v>
      </c>
      <c r="U109" s="359">
        <v>0</v>
      </c>
      <c r="V109" s="359">
        <v>0</v>
      </c>
      <c r="W109" s="359">
        <v>0</v>
      </c>
      <c r="X109" s="359">
        <v>0</v>
      </c>
      <c r="Y109" s="359">
        <v>0</v>
      </c>
      <c r="Z109" s="359">
        <v>0</v>
      </c>
      <c r="AA109" s="359">
        <v>0</v>
      </c>
      <c r="AB109" s="359">
        <v>0</v>
      </c>
      <c r="AC109" s="359">
        <v>0</v>
      </c>
      <c r="AD109" s="359">
        <v>0</v>
      </c>
      <c r="AE109" s="359">
        <v>0</v>
      </c>
      <c r="AF109" s="359">
        <v>0</v>
      </c>
      <c r="AG109" s="359">
        <v>0</v>
      </c>
      <c r="AH109" s="359">
        <v>0</v>
      </c>
      <c r="AI109" s="359">
        <v>0</v>
      </c>
      <c r="AJ109" s="359">
        <v>0</v>
      </c>
      <c r="AK109" s="359">
        <v>0</v>
      </c>
      <c r="AL109" s="359">
        <v>0</v>
      </c>
      <c r="AM109" s="359">
        <v>0</v>
      </c>
      <c r="AN109" s="359">
        <v>0</v>
      </c>
      <c r="AO109" s="359">
        <v>0</v>
      </c>
      <c r="AP109" s="359">
        <v>0</v>
      </c>
      <c r="AQ109" s="359">
        <v>0</v>
      </c>
      <c r="AR109" s="359">
        <v>0</v>
      </c>
      <c r="AS109" s="359">
        <v>0</v>
      </c>
      <c r="AT109" s="359">
        <v>0</v>
      </c>
      <c r="AU109" s="359">
        <v>0</v>
      </c>
      <c r="AV109" s="359">
        <v>0</v>
      </c>
      <c r="AW109" s="359">
        <v>0</v>
      </c>
      <c r="AX109" s="359">
        <v>0</v>
      </c>
      <c r="AY109" s="359">
        <v>0</v>
      </c>
      <c r="AZ109" s="359">
        <v>0</v>
      </c>
      <c r="BA109" s="359">
        <v>0</v>
      </c>
      <c r="BB109" s="359">
        <v>0</v>
      </c>
      <c r="BC109" s="359">
        <v>0</v>
      </c>
      <c r="BD109" s="359">
        <v>0</v>
      </c>
      <c r="BE109" s="359">
        <v>0</v>
      </c>
      <c r="BF109" s="359">
        <v>0</v>
      </c>
      <c r="BG109" s="359">
        <v>0</v>
      </c>
      <c r="BH109" s="359">
        <v>0</v>
      </c>
      <c r="BI109" s="359">
        <v>0</v>
      </c>
      <c r="BJ109" s="359">
        <v>0</v>
      </c>
      <c r="BK109" s="359">
        <v>0</v>
      </c>
      <c r="BL109" s="359">
        <v>0</v>
      </c>
      <c r="BM109" s="359">
        <v>0</v>
      </c>
      <c r="BN109" s="370">
        <v>0</v>
      </c>
      <c r="BO109" s="385"/>
    </row>
    <row r="110" spans="1:68" ht="13.5">
      <c r="A110" s="400"/>
      <c r="B110" s="359"/>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59"/>
      <c r="AZ110" s="359"/>
      <c r="BA110" s="359"/>
      <c r="BB110" s="359"/>
      <c r="BC110" s="359"/>
      <c r="BD110" s="359"/>
      <c r="BE110" s="359"/>
      <c r="BF110" s="359"/>
      <c r="BG110" s="359"/>
      <c r="BH110" s="359"/>
      <c r="BI110" s="359"/>
      <c r="BJ110" s="359"/>
      <c r="BK110" s="359"/>
      <c r="BL110" s="359"/>
      <c r="BM110" s="359"/>
      <c r="BN110" s="370"/>
      <c r="BO110" s="385"/>
    </row>
    <row r="111" spans="1:68" ht="13.5">
      <c r="A111" s="400" t="s">
        <v>143</v>
      </c>
      <c r="B111" s="359">
        <v>15.064918219999999</v>
      </c>
      <c r="C111" s="359">
        <v>1.97631519</v>
      </c>
      <c r="D111" s="359">
        <v>3.2275312399999998</v>
      </c>
      <c r="E111" s="359">
        <v>2.6156676399999998</v>
      </c>
      <c r="F111" s="359">
        <v>22.884432289999999</v>
      </c>
      <c r="G111" s="359">
        <v>1.8045391399999999</v>
      </c>
      <c r="H111" s="359">
        <v>1.3197455</v>
      </c>
      <c r="I111" s="359">
        <v>0.18498899999999999</v>
      </c>
      <c r="J111" s="359">
        <v>0.98915019000000004</v>
      </c>
      <c r="K111" s="359">
        <v>4.2984238299999999</v>
      </c>
      <c r="L111" s="359">
        <v>10.626242810000001</v>
      </c>
      <c r="M111" s="359">
        <v>4.3491390000000001</v>
      </c>
      <c r="N111" s="359">
        <v>0.60233199999999998</v>
      </c>
      <c r="O111" s="359">
        <v>6.8211519999999998E-2</v>
      </c>
      <c r="P111" s="359">
        <v>15.645925330000001</v>
      </c>
      <c r="Q111" s="359">
        <v>0</v>
      </c>
      <c r="R111" s="359">
        <v>0</v>
      </c>
      <c r="S111" s="359">
        <v>4.6563489499999999</v>
      </c>
      <c r="T111" s="359">
        <v>0.76890435000000001</v>
      </c>
      <c r="U111" s="359">
        <v>5.4252532999999996</v>
      </c>
      <c r="V111" s="359">
        <v>1.2688640799999999</v>
      </c>
      <c r="W111" s="359">
        <v>1.44529975</v>
      </c>
      <c r="X111" s="359">
        <v>5.7330319999999997E-2</v>
      </c>
      <c r="Y111" s="359">
        <v>0.77202641000000005</v>
      </c>
      <c r="Z111" s="359">
        <v>3.5435205600000002</v>
      </c>
      <c r="AA111" s="359">
        <v>0.36275108</v>
      </c>
      <c r="AB111" s="359">
        <v>1.3635E-2</v>
      </c>
      <c r="AC111" s="359">
        <v>1.53669956</v>
      </c>
      <c r="AD111" s="359">
        <v>0.28744199999999998</v>
      </c>
      <c r="AE111" s="359">
        <v>2.2005276399999998</v>
      </c>
      <c r="AF111" s="359">
        <v>2.1632999999999999E-2</v>
      </c>
      <c r="AG111" s="359">
        <v>0.48612436999999997</v>
      </c>
      <c r="AH111" s="359">
        <v>2.460296E-2</v>
      </c>
      <c r="AI111" s="359">
        <v>0.25176300000000001</v>
      </c>
      <c r="AJ111" s="359">
        <v>0.78412333000000001</v>
      </c>
      <c r="AK111" s="359">
        <v>0</v>
      </c>
      <c r="AL111" s="359">
        <v>6.7210000000000004E-3</v>
      </c>
      <c r="AM111" s="359">
        <v>6.6931000000000004E-2</v>
      </c>
      <c r="AN111" s="359">
        <v>0</v>
      </c>
      <c r="AO111" s="359">
        <v>7.3651999999999995E-2</v>
      </c>
      <c r="AP111" s="359">
        <v>0</v>
      </c>
      <c r="AQ111" s="359">
        <v>0</v>
      </c>
      <c r="AR111" s="359">
        <v>8.8848700000000003E-2</v>
      </c>
      <c r="AS111" s="359">
        <v>0</v>
      </c>
      <c r="AT111" s="359">
        <v>8.8848700000000003E-2</v>
      </c>
      <c r="AU111" s="359">
        <v>6.6779619999999998E-2</v>
      </c>
      <c r="AV111" s="359">
        <v>0</v>
      </c>
      <c r="AW111" s="359">
        <v>1.78</v>
      </c>
      <c r="AX111" s="359">
        <v>0</v>
      </c>
      <c r="AY111" s="359">
        <v>1.84677962</v>
      </c>
      <c r="AZ111" s="359">
        <v>0.47600492999999999</v>
      </c>
      <c r="BA111" s="359">
        <v>3.4153200000000002E-2</v>
      </c>
      <c r="BB111" s="359">
        <v>0.47246742000000003</v>
      </c>
      <c r="BC111" s="359">
        <v>2.2805160000000001E-2</v>
      </c>
      <c r="BD111" s="359">
        <v>1.0054307099999999</v>
      </c>
      <c r="BE111" s="359">
        <v>0.11407486</v>
      </c>
      <c r="BF111" s="359">
        <v>8.431189E-2</v>
      </c>
      <c r="BG111" s="359">
        <v>2.7070739999999999E-2</v>
      </c>
      <c r="BH111" s="359">
        <v>14.121790499999999</v>
      </c>
      <c r="BI111" s="359">
        <v>14.34724799</v>
      </c>
      <c r="BJ111" s="359">
        <v>4.5035659999999998E-2</v>
      </c>
      <c r="BK111" s="359">
        <v>0.76122937999999996</v>
      </c>
      <c r="BL111" s="359">
        <v>0.34321989000000003</v>
      </c>
      <c r="BM111" s="359">
        <v>0.48253040000000003</v>
      </c>
      <c r="BN111" s="370">
        <v>1.63201533</v>
      </c>
      <c r="BO111" s="385"/>
    </row>
    <row r="112" spans="1:68" ht="13.5">
      <c r="A112" s="400" t="s">
        <v>145</v>
      </c>
      <c r="B112" s="359">
        <v>7.4787911999999999</v>
      </c>
      <c r="C112" s="359">
        <v>9.8632472999999994</v>
      </c>
      <c r="D112" s="359">
        <v>1.8353183900000001</v>
      </c>
      <c r="E112" s="359">
        <v>1.5446931800000001</v>
      </c>
      <c r="F112" s="359">
        <v>20.722050070000002</v>
      </c>
      <c r="G112" s="359">
        <v>2.7189650400000001</v>
      </c>
      <c r="H112" s="359">
        <v>0.65403319000000004</v>
      </c>
      <c r="I112" s="359">
        <v>1.1128838299999999</v>
      </c>
      <c r="J112" s="359">
        <v>3.6879969899999998</v>
      </c>
      <c r="K112" s="359">
        <v>8.17387905</v>
      </c>
      <c r="L112" s="359">
        <v>3.4015519400000001</v>
      </c>
      <c r="M112" s="359">
        <v>5.03102319</v>
      </c>
      <c r="N112" s="359">
        <v>1.85951628</v>
      </c>
      <c r="O112" s="359">
        <v>0.21868742999999999</v>
      </c>
      <c r="P112" s="359">
        <v>10.51077884</v>
      </c>
      <c r="Q112" s="359">
        <v>8.5171999999999998E-2</v>
      </c>
      <c r="R112" s="359">
        <v>0.22750000000000001</v>
      </c>
      <c r="S112" s="359">
        <v>2.4471240399999998</v>
      </c>
      <c r="T112" s="359">
        <v>1.96560906</v>
      </c>
      <c r="U112" s="359">
        <v>4.7254050999999997</v>
      </c>
      <c r="V112" s="359">
        <v>1.71804789</v>
      </c>
      <c r="W112" s="359">
        <v>2.1493346500000001</v>
      </c>
      <c r="X112" s="359">
        <v>1.8399169900000001</v>
      </c>
      <c r="Y112" s="359">
        <v>5.5835091300000004</v>
      </c>
      <c r="Z112" s="359">
        <v>11.29080866</v>
      </c>
      <c r="AA112" s="359">
        <v>1.7489999999999999E-2</v>
      </c>
      <c r="AB112" s="359">
        <v>1.10212767</v>
      </c>
      <c r="AC112" s="359">
        <v>0.53596233999999998</v>
      </c>
      <c r="AD112" s="359">
        <v>9.5679E-2</v>
      </c>
      <c r="AE112" s="359">
        <v>1.7512590100000001</v>
      </c>
      <c r="AF112" s="359">
        <v>0.69942700000000002</v>
      </c>
      <c r="AG112" s="359">
        <v>3.3461115100000001</v>
      </c>
      <c r="AH112" s="359">
        <v>1.6584000000000002E-2</v>
      </c>
      <c r="AI112" s="359">
        <v>0.56402090999999999</v>
      </c>
      <c r="AJ112" s="359">
        <v>4.62614342</v>
      </c>
      <c r="AK112" s="359">
        <v>3.3855999999999997E-2</v>
      </c>
      <c r="AL112" s="359">
        <v>3.3127357800000001</v>
      </c>
      <c r="AM112" s="359">
        <v>8.2713449999999994E-2</v>
      </c>
      <c r="AN112" s="359">
        <v>5.5823299999999999E-3</v>
      </c>
      <c r="AO112" s="359">
        <v>3.43488756</v>
      </c>
      <c r="AP112" s="359">
        <v>6.4618100000000001E-3</v>
      </c>
      <c r="AQ112" s="359">
        <v>1.42522693</v>
      </c>
      <c r="AR112" s="359">
        <v>0.40033419999999997</v>
      </c>
      <c r="AS112" s="359">
        <v>1.0122196299999999</v>
      </c>
      <c r="AT112" s="359">
        <v>2.84424257</v>
      </c>
      <c r="AU112" s="359">
        <v>9.919E-2</v>
      </c>
      <c r="AV112" s="359">
        <v>0.58422821000000003</v>
      </c>
      <c r="AW112" s="359">
        <v>1.57455597</v>
      </c>
      <c r="AX112" s="359">
        <v>0.63733050999999996</v>
      </c>
      <c r="AY112" s="359">
        <v>2.8953046900000001</v>
      </c>
      <c r="AZ112" s="359">
        <v>0.41196073</v>
      </c>
      <c r="BA112" s="359">
        <v>2.03109538</v>
      </c>
      <c r="BB112" s="359">
        <v>0.87227133000000001</v>
      </c>
      <c r="BC112" s="359">
        <v>0.36670992000000002</v>
      </c>
      <c r="BD112" s="359">
        <v>3.6820373599999998</v>
      </c>
      <c r="BE112" s="359">
        <v>1.12638141</v>
      </c>
      <c r="BF112" s="359">
        <v>2.4954364099999999</v>
      </c>
      <c r="BG112" s="359">
        <v>0.36427971999999997</v>
      </c>
      <c r="BH112" s="359">
        <v>1.22788081</v>
      </c>
      <c r="BI112" s="359">
        <v>5.2139783499999997</v>
      </c>
      <c r="BJ112" s="359">
        <v>1.23897214</v>
      </c>
      <c r="BK112" s="359">
        <v>3.1815381</v>
      </c>
      <c r="BL112" s="359">
        <v>0.76562178999999997</v>
      </c>
      <c r="BM112" s="359">
        <v>3.5443144599999998</v>
      </c>
      <c r="BN112" s="370">
        <v>8.7304464900000003</v>
      </c>
      <c r="BO112" s="385"/>
    </row>
    <row r="113" spans="1:68" ht="13.5">
      <c r="A113" s="411"/>
      <c r="B113" s="381"/>
      <c r="C113" s="381"/>
      <c r="D113" s="381"/>
      <c r="E113" s="381"/>
      <c r="F113" s="381"/>
      <c r="G113" s="381"/>
      <c r="H113" s="381"/>
      <c r="I113" s="381"/>
      <c r="J113" s="381"/>
      <c r="K113" s="381"/>
      <c r="L113" s="381"/>
      <c r="M113" s="381"/>
      <c r="N113" s="381"/>
      <c r="O113" s="381"/>
      <c r="P113" s="381"/>
      <c r="Q113" s="381"/>
      <c r="R113" s="381"/>
      <c r="S113" s="381"/>
      <c r="T113" s="381"/>
      <c r="U113" s="381"/>
      <c r="V113" s="381"/>
      <c r="W113" s="381"/>
      <c r="X113" s="381"/>
      <c r="Y113" s="381"/>
      <c r="Z113" s="381"/>
      <c r="AA113" s="381"/>
      <c r="AB113" s="381"/>
      <c r="AC113" s="381"/>
      <c r="AD113" s="381"/>
      <c r="AE113" s="381"/>
      <c r="AF113" s="381"/>
      <c r="AG113" s="381"/>
      <c r="AH113" s="381"/>
      <c r="AI113" s="381"/>
      <c r="AJ113" s="381"/>
      <c r="AK113" s="381"/>
      <c r="AL113" s="381"/>
      <c r="AM113" s="381"/>
      <c r="AN113" s="381"/>
      <c r="AO113" s="381"/>
      <c r="AP113" s="381"/>
      <c r="AQ113" s="381"/>
      <c r="AR113" s="381"/>
      <c r="AS113" s="381"/>
      <c r="AT113" s="381"/>
      <c r="AU113" s="381"/>
      <c r="AV113" s="381"/>
      <c r="AW113" s="381"/>
      <c r="AX113" s="381"/>
      <c r="AY113" s="381"/>
      <c r="AZ113" s="381"/>
      <c r="BA113" s="381"/>
      <c r="BB113" s="381"/>
      <c r="BC113" s="381"/>
      <c r="BD113" s="381"/>
      <c r="BE113" s="381"/>
      <c r="BF113" s="381"/>
      <c r="BG113" s="381"/>
      <c r="BH113" s="381"/>
      <c r="BI113" s="381"/>
      <c r="BJ113" s="381"/>
      <c r="BK113" s="381"/>
      <c r="BL113" s="381"/>
      <c r="BM113" s="381"/>
      <c r="BN113" s="421"/>
      <c r="BO113" s="385"/>
    </row>
    <row r="114" spans="1:68" s="385" customFormat="1" ht="13.5">
      <c r="A114" s="396" t="s">
        <v>83</v>
      </c>
      <c r="B114" s="425">
        <f t="shared" ref="B114:BN114" si="29">B115-B116</f>
        <v>0</v>
      </c>
      <c r="C114" s="425">
        <f t="shared" si="29"/>
        <v>0</v>
      </c>
      <c r="D114" s="425">
        <f t="shared" si="29"/>
        <v>0</v>
      </c>
      <c r="E114" s="425">
        <f t="shared" si="29"/>
        <v>0</v>
      </c>
      <c r="F114" s="425">
        <f t="shared" si="29"/>
        <v>0</v>
      </c>
      <c r="G114" s="425">
        <f t="shared" si="29"/>
        <v>0.112775</v>
      </c>
      <c r="H114" s="425">
        <f t="shared" si="29"/>
        <v>0</v>
      </c>
      <c r="I114" s="425">
        <f t="shared" si="29"/>
        <v>0</v>
      </c>
      <c r="J114" s="425">
        <f t="shared" si="29"/>
        <v>0</v>
      </c>
      <c r="K114" s="425">
        <f t="shared" si="29"/>
        <v>0.112775</v>
      </c>
      <c r="L114" s="425">
        <f t="shared" si="29"/>
        <v>0</v>
      </c>
      <c r="M114" s="425">
        <f t="shared" si="29"/>
        <v>0</v>
      </c>
      <c r="N114" s="425">
        <f t="shared" si="29"/>
        <v>0</v>
      </c>
      <c r="O114" s="425">
        <f t="shared" si="29"/>
        <v>0</v>
      </c>
      <c r="P114" s="425">
        <f t="shared" si="29"/>
        <v>0</v>
      </c>
      <c r="Q114" s="425">
        <f t="shared" si="29"/>
        <v>0</v>
      </c>
      <c r="R114" s="425">
        <f t="shared" si="29"/>
        <v>0</v>
      </c>
      <c r="S114" s="425">
        <f t="shared" si="29"/>
        <v>0</v>
      </c>
      <c r="T114" s="425">
        <f t="shared" si="29"/>
        <v>-5.1323999999999996E-3</v>
      </c>
      <c r="U114" s="425">
        <f t="shared" si="29"/>
        <v>-5.1323999999999996E-3</v>
      </c>
      <c r="V114" s="425">
        <f t="shared" si="29"/>
        <v>0</v>
      </c>
      <c r="W114" s="425">
        <f t="shared" si="29"/>
        <v>-6.3699999999999998E-3</v>
      </c>
      <c r="X114" s="425">
        <f t="shared" si="29"/>
        <v>-1.0510500000000001E-2</v>
      </c>
      <c r="Y114" s="425">
        <f t="shared" si="29"/>
        <v>-1.258166E-2</v>
      </c>
      <c r="Z114" s="425">
        <f t="shared" si="29"/>
        <v>-2.9462160000000001E-2</v>
      </c>
      <c r="AA114" s="425">
        <f t="shared" si="29"/>
        <v>0</v>
      </c>
      <c r="AB114" s="425">
        <f t="shared" si="29"/>
        <v>-1.0919999999999999E-2</v>
      </c>
      <c r="AC114" s="425">
        <f t="shared" si="29"/>
        <v>0</v>
      </c>
      <c r="AD114" s="425">
        <f t="shared" si="29"/>
        <v>0</v>
      </c>
      <c r="AE114" s="425">
        <f t="shared" si="29"/>
        <v>-1.0919999999999999E-2</v>
      </c>
      <c r="AF114" s="425">
        <f t="shared" si="29"/>
        <v>0</v>
      </c>
      <c r="AG114" s="425">
        <f t="shared" si="29"/>
        <v>0</v>
      </c>
      <c r="AH114" s="425">
        <f t="shared" si="29"/>
        <v>0</v>
      </c>
      <c r="AI114" s="425">
        <f t="shared" si="29"/>
        <v>0</v>
      </c>
      <c r="AJ114" s="425">
        <f t="shared" si="29"/>
        <v>0</v>
      </c>
      <c r="AK114" s="425">
        <f t="shared" si="29"/>
        <v>0.13312605999999999</v>
      </c>
      <c r="AL114" s="425">
        <f t="shared" si="29"/>
        <v>0</v>
      </c>
      <c r="AM114" s="425">
        <f t="shared" si="29"/>
        <v>0</v>
      </c>
      <c r="AN114" s="425">
        <f t="shared" si="29"/>
        <v>0</v>
      </c>
      <c r="AO114" s="425">
        <f t="shared" si="29"/>
        <v>0.13312605999999999</v>
      </c>
      <c r="AP114" s="425">
        <f t="shared" si="29"/>
        <v>0</v>
      </c>
      <c r="AQ114" s="425">
        <f t="shared" si="29"/>
        <v>0</v>
      </c>
      <c r="AR114" s="425">
        <f t="shared" si="29"/>
        <v>-6.3700000000000007E-2</v>
      </c>
      <c r="AS114" s="425">
        <f t="shared" si="29"/>
        <v>11.178293200000001</v>
      </c>
      <c r="AT114" s="425">
        <f t="shared" si="29"/>
        <v>11.1145932</v>
      </c>
      <c r="AU114" s="425">
        <f t="shared" si="29"/>
        <v>0</v>
      </c>
      <c r="AV114" s="425">
        <f t="shared" si="29"/>
        <v>0</v>
      </c>
      <c r="AW114" s="425">
        <f t="shared" si="29"/>
        <v>0</v>
      </c>
      <c r="AX114" s="425">
        <f t="shared" si="29"/>
        <v>0</v>
      </c>
      <c r="AY114" s="425">
        <f t="shared" si="29"/>
        <v>0</v>
      </c>
      <c r="AZ114" s="425">
        <f t="shared" si="29"/>
        <v>0</v>
      </c>
      <c r="BA114" s="425">
        <f t="shared" si="29"/>
        <v>0</v>
      </c>
      <c r="BB114" s="425">
        <f t="shared" si="29"/>
        <v>0</v>
      </c>
      <c r="BC114" s="425">
        <f t="shared" si="29"/>
        <v>-1</v>
      </c>
      <c r="BD114" s="425">
        <f t="shared" si="29"/>
        <v>-1</v>
      </c>
      <c r="BE114" s="425">
        <f t="shared" si="29"/>
        <v>-1.1927618600000001</v>
      </c>
      <c r="BF114" s="425">
        <f t="shared" si="29"/>
        <v>0</v>
      </c>
      <c r="BG114" s="425">
        <f t="shared" si="29"/>
        <v>5.5098099999999999</v>
      </c>
      <c r="BH114" s="425">
        <f t="shared" si="29"/>
        <v>0</v>
      </c>
      <c r="BI114" s="425">
        <f t="shared" si="29"/>
        <v>4.3170481399999998</v>
      </c>
      <c r="BJ114" s="425">
        <f t="shared" si="29"/>
        <v>0</v>
      </c>
      <c r="BK114" s="425">
        <f t="shared" si="29"/>
        <v>0</v>
      </c>
      <c r="BL114" s="425">
        <f t="shared" si="29"/>
        <v>-0.23208245</v>
      </c>
      <c r="BM114" s="425">
        <f t="shared" si="29"/>
        <v>0</v>
      </c>
      <c r="BN114" s="375">
        <f t="shared" si="29"/>
        <v>-0.23208245</v>
      </c>
      <c r="BP114" s="384"/>
    </row>
    <row r="115" spans="1:68" ht="13.5">
      <c r="A115" s="400" t="s">
        <v>148</v>
      </c>
      <c r="B115" s="359">
        <v>0</v>
      </c>
      <c r="C115" s="359">
        <v>0</v>
      </c>
      <c r="D115" s="359">
        <v>0</v>
      </c>
      <c r="E115" s="359">
        <v>0</v>
      </c>
      <c r="F115" s="359">
        <v>0</v>
      </c>
      <c r="G115" s="359">
        <v>0.112775</v>
      </c>
      <c r="H115" s="359">
        <v>0</v>
      </c>
      <c r="I115" s="359">
        <v>0</v>
      </c>
      <c r="J115" s="359">
        <v>0</v>
      </c>
      <c r="K115" s="359">
        <v>0.112775</v>
      </c>
      <c r="L115" s="359">
        <v>0</v>
      </c>
      <c r="M115" s="359">
        <v>0</v>
      </c>
      <c r="N115" s="359">
        <v>0</v>
      </c>
      <c r="O115" s="359">
        <v>0</v>
      </c>
      <c r="P115" s="359">
        <v>0</v>
      </c>
      <c r="Q115" s="359">
        <v>0</v>
      </c>
      <c r="R115" s="359">
        <v>0</v>
      </c>
      <c r="S115" s="359">
        <v>0</v>
      </c>
      <c r="T115" s="359">
        <v>0</v>
      </c>
      <c r="U115" s="359">
        <v>0</v>
      </c>
      <c r="V115" s="359">
        <v>0</v>
      </c>
      <c r="W115" s="359">
        <v>0</v>
      </c>
      <c r="X115" s="359">
        <v>0</v>
      </c>
      <c r="Y115" s="359">
        <v>0</v>
      </c>
      <c r="Z115" s="359">
        <v>0</v>
      </c>
      <c r="AA115" s="359">
        <v>0</v>
      </c>
      <c r="AB115" s="359">
        <v>0</v>
      </c>
      <c r="AC115" s="359">
        <v>0</v>
      </c>
      <c r="AD115" s="359">
        <v>0</v>
      </c>
      <c r="AE115" s="359">
        <v>0</v>
      </c>
      <c r="AF115" s="359">
        <v>0</v>
      </c>
      <c r="AG115" s="359">
        <v>0</v>
      </c>
      <c r="AH115" s="359">
        <v>0</v>
      </c>
      <c r="AI115" s="359">
        <v>0</v>
      </c>
      <c r="AJ115" s="359">
        <v>0</v>
      </c>
      <c r="AK115" s="359">
        <v>0.13312605999999999</v>
      </c>
      <c r="AL115" s="359">
        <v>0</v>
      </c>
      <c r="AM115" s="359">
        <v>0</v>
      </c>
      <c r="AN115" s="359">
        <v>0</v>
      </c>
      <c r="AO115" s="359">
        <v>0.13312605999999999</v>
      </c>
      <c r="AP115" s="359">
        <v>0</v>
      </c>
      <c r="AQ115" s="359">
        <v>0</v>
      </c>
      <c r="AR115" s="359">
        <v>0</v>
      </c>
      <c r="AS115" s="359">
        <v>11.178293200000001</v>
      </c>
      <c r="AT115" s="359">
        <v>11.178293200000001</v>
      </c>
      <c r="AU115" s="359">
        <v>0</v>
      </c>
      <c r="AV115" s="359">
        <v>0</v>
      </c>
      <c r="AW115" s="359">
        <v>0</v>
      </c>
      <c r="AX115" s="359">
        <v>0</v>
      </c>
      <c r="AY115" s="359">
        <v>0</v>
      </c>
      <c r="AZ115" s="359">
        <v>0</v>
      </c>
      <c r="BA115" s="359">
        <v>0</v>
      </c>
      <c r="BB115" s="359">
        <v>0</v>
      </c>
      <c r="BC115" s="359">
        <v>0</v>
      </c>
      <c r="BD115" s="359">
        <v>0</v>
      </c>
      <c r="BE115" s="359">
        <v>0.80723814000000005</v>
      </c>
      <c r="BF115" s="359">
        <v>0</v>
      </c>
      <c r="BG115" s="359">
        <v>5.5179999999999998</v>
      </c>
      <c r="BH115" s="359">
        <v>0</v>
      </c>
      <c r="BI115" s="359">
        <v>6.3252381399999997</v>
      </c>
      <c r="BJ115" s="359">
        <v>0</v>
      </c>
      <c r="BK115" s="359">
        <v>0</v>
      </c>
      <c r="BL115" s="359">
        <v>0</v>
      </c>
      <c r="BM115" s="359">
        <v>0</v>
      </c>
      <c r="BN115" s="370">
        <v>0</v>
      </c>
      <c r="BO115" s="385"/>
    </row>
    <row r="116" spans="1:68" ht="13.5">
      <c r="A116" s="400" t="s">
        <v>149</v>
      </c>
      <c r="B116" s="359">
        <v>0</v>
      </c>
      <c r="C116" s="359">
        <v>0</v>
      </c>
      <c r="D116" s="359">
        <v>0</v>
      </c>
      <c r="E116" s="359">
        <v>0</v>
      </c>
      <c r="F116" s="359">
        <v>0</v>
      </c>
      <c r="G116" s="359">
        <v>0</v>
      </c>
      <c r="H116" s="359">
        <v>0</v>
      </c>
      <c r="I116" s="359">
        <v>0</v>
      </c>
      <c r="J116" s="359">
        <v>0</v>
      </c>
      <c r="K116" s="359">
        <v>0</v>
      </c>
      <c r="L116" s="359">
        <v>0</v>
      </c>
      <c r="M116" s="359">
        <v>0</v>
      </c>
      <c r="N116" s="359">
        <v>0</v>
      </c>
      <c r="O116" s="359">
        <v>0</v>
      </c>
      <c r="P116" s="359">
        <v>0</v>
      </c>
      <c r="Q116" s="359">
        <v>0</v>
      </c>
      <c r="R116" s="359">
        <v>0</v>
      </c>
      <c r="S116" s="359">
        <v>0</v>
      </c>
      <c r="T116" s="359">
        <v>5.1323999999999996E-3</v>
      </c>
      <c r="U116" s="359">
        <v>5.1323999999999996E-3</v>
      </c>
      <c r="V116" s="359">
        <v>0</v>
      </c>
      <c r="W116" s="359">
        <v>6.3699999999999998E-3</v>
      </c>
      <c r="X116" s="359">
        <v>1.0510500000000001E-2</v>
      </c>
      <c r="Y116" s="359">
        <v>1.258166E-2</v>
      </c>
      <c r="Z116" s="359">
        <v>2.9462160000000001E-2</v>
      </c>
      <c r="AA116" s="359">
        <v>0</v>
      </c>
      <c r="AB116" s="359">
        <v>1.0919999999999999E-2</v>
      </c>
      <c r="AC116" s="359">
        <v>0</v>
      </c>
      <c r="AD116" s="359">
        <v>0</v>
      </c>
      <c r="AE116" s="359">
        <v>1.0919999999999999E-2</v>
      </c>
      <c r="AF116" s="359">
        <v>0</v>
      </c>
      <c r="AG116" s="359">
        <v>0</v>
      </c>
      <c r="AH116" s="359">
        <v>0</v>
      </c>
      <c r="AI116" s="359">
        <v>0</v>
      </c>
      <c r="AJ116" s="359">
        <v>0</v>
      </c>
      <c r="AK116" s="359">
        <v>0</v>
      </c>
      <c r="AL116" s="359">
        <v>0</v>
      </c>
      <c r="AM116" s="359">
        <v>0</v>
      </c>
      <c r="AN116" s="359">
        <v>0</v>
      </c>
      <c r="AO116" s="359">
        <v>0</v>
      </c>
      <c r="AP116" s="359">
        <v>0</v>
      </c>
      <c r="AQ116" s="359">
        <v>0</v>
      </c>
      <c r="AR116" s="359">
        <v>6.3700000000000007E-2</v>
      </c>
      <c r="AS116" s="359">
        <v>0</v>
      </c>
      <c r="AT116" s="359">
        <v>6.3700000000000007E-2</v>
      </c>
      <c r="AU116" s="359">
        <v>0</v>
      </c>
      <c r="AV116" s="359">
        <v>0</v>
      </c>
      <c r="AW116" s="359">
        <v>0</v>
      </c>
      <c r="AX116" s="359">
        <v>0</v>
      </c>
      <c r="AY116" s="359">
        <v>0</v>
      </c>
      <c r="AZ116" s="359">
        <v>0</v>
      </c>
      <c r="BA116" s="359">
        <v>0</v>
      </c>
      <c r="BB116" s="359">
        <v>0</v>
      </c>
      <c r="BC116" s="359">
        <v>1</v>
      </c>
      <c r="BD116" s="359">
        <v>1</v>
      </c>
      <c r="BE116" s="359">
        <v>2</v>
      </c>
      <c r="BF116" s="359">
        <v>0</v>
      </c>
      <c r="BG116" s="359">
        <v>8.1899999999999994E-3</v>
      </c>
      <c r="BH116" s="359">
        <v>0</v>
      </c>
      <c r="BI116" s="359">
        <v>2.0081899999999999</v>
      </c>
      <c r="BJ116" s="359">
        <v>0</v>
      </c>
      <c r="BK116" s="359">
        <v>0</v>
      </c>
      <c r="BL116" s="359">
        <v>0.23208245</v>
      </c>
      <c r="BM116" s="359">
        <v>0</v>
      </c>
      <c r="BN116" s="370">
        <v>0.23208245</v>
      </c>
      <c r="BO116" s="385"/>
    </row>
    <row r="117" spans="1:68" s="386" customFormat="1" ht="13.5">
      <c r="A117" s="412"/>
      <c r="B117" s="427"/>
      <c r="C117" s="427"/>
      <c r="D117" s="427"/>
      <c r="E117" s="427"/>
      <c r="F117" s="427"/>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427"/>
      <c r="AJ117" s="427"/>
      <c r="AK117" s="427"/>
      <c r="AL117" s="427"/>
      <c r="AM117" s="427"/>
      <c r="AN117" s="427"/>
      <c r="AO117" s="427"/>
      <c r="AP117" s="427"/>
      <c r="AQ117" s="427"/>
      <c r="AR117" s="427"/>
      <c r="AS117" s="427"/>
      <c r="AT117" s="427"/>
      <c r="AU117" s="427"/>
      <c r="AV117" s="427"/>
      <c r="AW117" s="427"/>
      <c r="AX117" s="427"/>
      <c r="AY117" s="427"/>
      <c r="AZ117" s="427"/>
      <c r="BA117" s="427"/>
      <c r="BB117" s="427"/>
      <c r="BC117" s="427"/>
      <c r="BD117" s="427"/>
      <c r="BE117" s="427"/>
      <c r="BF117" s="427"/>
      <c r="BG117" s="427"/>
      <c r="BH117" s="427"/>
      <c r="BI117" s="427"/>
      <c r="BJ117" s="427"/>
      <c r="BK117" s="427"/>
      <c r="BL117" s="427"/>
      <c r="BM117" s="427"/>
      <c r="BN117" s="376"/>
      <c r="BO117" s="385"/>
      <c r="BP117" s="384"/>
    </row>
    <row r="118" spans="1:68" s="385" customFormat="1" ht="13.5">
      <c r="A118" s="413" t="s">
        <v>53</v>
      </c>
      <c r="B118" s="364">
        <f t="shared" ref="B118:BN118" si="30">SUM(B120,B132,B146,B170)</f>
        <v>-186.43164619999999</v>
      </c>
      <c r="C118" s="364">
        <f t="shared" si="30"/>
        <v>-412.37487071999993</v>
      </c>
      <c r="D118" s="364">
        <f t="shared" si="30"/>
        <v>-362.97569805000006</v>
      </c>
      <c r="E118" s="364">
        <f t="shared" si="30"/>
        <v>-348.71183810000002</v>
      </c>
      <c r="F118" s="364">
        <f t="shared" si="30"/>
        <v>-1310.4940530700001</v>
      </c>
      <c r="G118" s="364">
        <f t="shared" si="30"/>
        <v>-93.357833180000029</v>
      </c>
      <c r="H118" s="364">
        <f t="shared" si="30"/>
        <v>-319.15999540999991</v>
      </c>
      <c r="I118" s="364">
        <f t="shared" si="30"/>
        <v>-414.78404399999999</v>
      </c>
      <c r="J118" s="364">
        <f t="shared" si="30"/>
        <v>-206.61234163</v>
      </c>
      <c r="K118" s="364">
        <f t="shared" si="30"/>
        <v>-1033.9142142200001</v>
      </c>
      <c r="L118" s="364">
        <f t="shared" si="30"/>
        <v>-248.29442747000002</v>
      </c>
      <c r="M118" s="364">
        <f t="shared" si="30"/>
        <v>-282.31252504999998</v>
      </c>
      <c r="N118" s="364">
        <f t="shared" si="30"/>
        <v>-291.98734414</v>
      </c>
      <c r="O118" s="364">
        <f t="shared" si="30"/>
        <v>-219.09200298000005</v>
      </c>
      <c r="P118" s="364">
        <f t="shared" si="30"/>
        <v>-1041.68629964</v>
      </c>
      <c r="Q118" s="364">
        <f t="shared" si="30"/>
        <v>-174.07163939</v>
      </c>
      <c r="R118" s="364">
        <f t="shared" si="30"/>
        <v>-201.96721356</v>
      </c>
      <c r="S118" s="364">
        <f t="shared" si="30"/>
        <v>-270.76592663999998</v>
      </c>
      <c r="T118" s="364">
        <f t="shared" si="30"/>
        <v>-266.26205757000002</v>
      </c>
      <c r="U118" s="364">
        <f t="shared" si="30"/>
        <v>-913.06683715999998</v>
      </c>
      <c r="V118" s="364">
        <f t="shared" si="30"/>
        <v>84.88503781999998</v>
      </c>
      <c r="W118" s="364">
        <f t="shared" si="30"/>
        <v>-240.44752665999994</v>
      </c>
      <c r="X118" s="364">
        <f t="shared" si="30"/>
        <v>-250.75422693000002</v>
      </c>
      <c r="Y118" s="364">
        <f t="shared" si="30"/>
        <v>-350.85043034</v>
      </c>
      <c r="Z118" s="364">
        <f t="shared" si="30"/>
        <v>-757.16714610999998</v>
      </c>
      <c r="AA118" s="364">
        <f t="shared" si="30"/>
        <v>-62.92362358000004</v>
      </c>
      <c r="AB118" s="364">
        <f t="shared" si="30"/>
        <v>-315.38934179</v>
      </c>
      <c r="AC118" s="364">
        <f t="shared" si="30"/>
        <v>-240.68475124999998</v>
      </c>
      <c r="AD118" s="364">
        <f t="shared" si="30"/>
        <v>-321.3047747</v>
      </c>
      <c r="AE118" s="364">
        <f t="shared" si="30"/>
        <v>-940.30249131999994</v>
      </c>
      <c r="AF118" s="364">
        <f t="shared" si="30"/>
        <v>-206.80042763999995</v>
      </c>
      <c r="AG118" s="364">
        <f t="shared" si="30"/>
        <v>-272.15921935000006</v>
      </c>
      <c r="AH118" s="364">
        <f t="shared" si="30"/>
        <v>-263.93098628000013</v>
      </c>
      <c r="AI118" s="364">
        <f t="shared" si="30"/>
        <v>-429.50905478999994</v>
      </c>
      <c r="AJ118" s="364">
        <f t="shared" si="30"/>
        <v>-1172.39968806</v>
      </c>
      <c r="AK118" s="364">
        <f t="shared" si="30"/>
        <v>-193.54045157000002</v>
      </c>
      <c r="AL118" s="364">
        <f t="shared" si="30"/>
        <v>-438.02787262999999</v>
      </c>
      <c r="AM118" s="364">
        <f t="shared" si="30"/>
        <v>-411.86523067000007</v>
      </c>
      <c r="AN118" s="364">
        <f t="shared" si="30"/>
        <v>-280.62571616999992</v>
      </c>
      <c r="AO118" s="364">
        <f t="shared" si="30"/>
        <v>-1324.0592710400001</v>
      </c>
      <c r="AP118" s="364">
        <f t="shared" si="30"/>
        <v>-184.76010185000007</v>
      </c>
      <c r="AQ118" s="364">
        <f t="shared" si="30"/>
        <v>-455.78119853999999</v>
      </c>
      <c r="AR118" s="364">
        <f t="shared" si="30"/>
        <v>-416.11449603999995</v>
      </c>
      <c r="AS118" s="364">
        <f t="shared" si="30"/>
        <v>-61.85438941999999</v>
      </c>
      <c r="AT118" s="364">
        <f t="shared" si="30"/>
        <v>-1118.5101858500002</v>
      </c>
      <c r="AU118" s="364">
        <f t="shared" si="30"/>
        <v>-223.15405697</v>
      </c>
      <c r="AV118" s="364">
        <f t="shared" si="30"/>
        <v>-292.79986774000008</v>
      </c>
      <c r="AW118" s="364">
        <f t="shared" si="30"/>
        <v>-412.27391374000001</v>
      </c>
      <c r="AX118" s="364">
        <f t="shared" si="30"/>
        <v>-423.26779095999984</v>
      </c>
      <c r="AY118" s="364">
        <f t="shared" si="30"/>
        <v>-1351.49562941</v>
      </c>
      <c r="AZ118" s="364">
        <f t="shared" si="30"/>
        <v>-455.4909957399999</v>
      </c>
      <c r="BA118" s="364">
        <f t="shared" si="30"/>
        <v>-264.27210213000001</v>
      </c>
      <c r="BB118" s="364">
        <f t="shared" si="30"/>
        <v>-377.50163957000001</v>
      </c>
      <c r="BC118" s="364">
        <f t="shared" si="30"/>
        <v>-96.121114800000043</v>
      </c>
      <c r="BD118" s="364">
        <f t="shared" si="30"/>
        <v>-1193.3858522400003</v>
      </c>
      <c r="BE118" s="364">
        <f t="shared" si="30"/>
        <v>-174.02888850000002</v>
      </c>
      <c r="BF118" s="364">
        <f t="shared" si="30"/>
        <v>-456.29647700000004</v>
      </c>
      <c r="BG118" s="364">
        <f t="shared" si="30"/>
        <v>-363.52995626000006</v>
      </c>
      <c r="BH118" s="364">
        <f t="shared" si="30"/>
        <v>-221.70626471000008</v>
      </c>
      <c r="BI118" s="364">
        <f t="shared" si="30"/>
        <v>-1215.5615864699998</v>
      </c>
      <c r="BJ118" s="364">
        <f t="shared" si="30"/>
        <v>-126.53904701000002</v>
      </c>
      <c r="BK118" s="364">
        <f t="shared" si="30"/>
        <v>-124.05949082000001</v>
      </c>
      <c r="BL118" s="364">
        <f t="shared" si="30"/>
        <v>-470.64763413999998</v>
      </c>
      <c r="BM118" s="364">
        <f t="shared" si="30"/>
        <v>-340.16670803</v>
      </c>
      <c r="BN118" s="377">
        <f t="shared" si="30"/>
        <v>-1061.4128800000001</v>
      </c>
      <c r="BP118" s="384"/>
    </row>
    <row r="119" spans="1:68" s="386" customFormat="1" ht="13.5">
      <c r="A119" s="414"/>
      <c r="B119" s="426"/>
      <c r="C119" s="426"/>
      <c r="D119" s="426"/>
      <c r="E119" s="426"/>
      <c r="F119" s="426"/>
      <c r="G119" s="426"/>
      <c r="H119" s="426"/>
      <c r="I119" s="426"/>
      <c r="J119" s="426"/>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c r="AI119" s="426"/>
      <c r="AJ119" s="426"/>
      <c r="AK119" s="426"/>
      <c r="AL119" s="426"/>
      <c r="AM119" s="426"/>
      <c r="AN119" s="426"/>
      <c r="AO119" s="426"/>
      <c r="AP119" s="426"/>
      <c r="AQ119" s="426"/>
      <c r="AR119" s="426"/>
      <c r="AS119" s="426"/>
      <c r="AT119" s="426"/>
      <c r="AU119" s="426"/>
      <c r="AV119" s="426"/>
      <c r="AW119" s="426"/>
      <c r="AX119" s="426"/>
      <c r="AY119" s="426"/>
      <c r="AZ119" s="426"/>
      <c r="BA119" s="426"/>
      <c r="BB119" s="426"/>
      <c r="BC119" s="426"/>
      <c r="BD119" s="426"/>
      <c r="BE119" s="426"/>
      <c r="BF119" s="426"/>
      <c r="BG119" s="426"/>
      <c r="BH119" s="426"/>
      <c r="BI119" s="426"/>
      <c r="BJ119" s="426"/>
      <c r="BK119" s="426"/>
      <c r="BL119" s="426"/>
      <c r="BM119" s="426"/>
      <c r="BN119" s="368"/>
      <c r="BO119" s="385"/>
      <c r="BP119" s="384"/>
    </row>
    <row r="120" spans="1:68" ht="13.5">
      <c r="A120" s="415" t="s">
        <v>85</v>
      </c>
      <c r="B120" s="363">
        <f t="shared" ref="B120:BN120" si="31">SUM(B121-B126)</f>
        <v>-29.765243949999999</v>
      </c>
      <c r="C120" s="363">
        <f t="shared" si="31"/>
        <v>-51.718695050000008</v>
      </c>
      <c r="D120" s="363">
        <f t="shared" si="31"/>
        <v>-38.61964416</v>
      </c>
      <c r="E120" s="363">
        <f t="shared" si="31"/>
        <v>56.956902140000004</v>
      </c>
      <c r="F120" s="363">
        <f t="shared" si="31"/>
        <v>-63.146681019999995</v>
      </c>
      <c r="G120" s="363">
        <f t="shared" si="31"/>
        <v>-66.209599979999993</v>
      </c>
      <c r="H120" s="363">
        <f t="shared" si="31"/>
        <v>-13.826241779999998</v>
      </c>
      <c r="I120" s="363">
        <f t="shared" si="31"/>
        <v>-37.619531649999999</v>
      </c>
      <c r="J120" s="363">
        <f t="shared" si="31"/>
        <v>17.694676510000001</v>
      </c>
      <c r="K120" s="363">
        <f t="shared" si="31"/>
        <v>-99.960696900000016</v>
      </c>
      <c r="L120" s="363">
        <f t="shared" si="31"/>
        <v>18.526925089999999</v>
      </c>
      <c r="M120" s="363">
        <f t="shared" si="31"/>
        <v>-25.575801740000003</v>
      </c>
      <c r="N120" s="363">
        <f t="shared" si="31"/>
        <v>-29.314086089999996</v>
      </c>
      <c r="O120" s="363">
        <f t="shared" si="31"/>
        <v>45.897063150000008</v>
      </c>
      <c r="P120" s="363">
        <f t="shared" si="31"/>
        <v>9.5341004099999935</v>
      </c>
      <c r="Q120" s="363">
        <f t="shared" si="31"/>
        <v>-83.147821090000008</v>
      </c>
      <c r="R120" s="363">
        <f t="shared" si="31"/>
        <v>-70.356607519999997</v>
      </c>
      <c r="S120" s="363">
        <f t="shared" si="31"/>
        <v>-87.205642710000006</v>
      </c>
      <c r="T120" s="363">
        <f t="shared" si="31"/>
        <v>-43.113221169999996</v>
      </c>
      <c r="U120" s="363">
        <f t="shared" si="31"/>
        <v>-283.82329248999997</v>
      </c>
      <c r="V120" s="363">
        <f t="shared" si="31"/>
        <v>-33.981860670000003</v>
      </c>
      <c r="W120" s="363">
        <f t="shared" si="31"/>
        <v>-66.716647279999989</v>
      </c>
      <c r="X120" s="363">
        <f t="shared" si="31"/>
        <v>-119.83426814999999</v>
      </c>
      <c r="Y120" s="363">
        <f t="shared" si="31"/>
        <v>-70.032540260000005</v>
      </c>
      <c r="Z120" s="363">
        <f t="shared" si="31"/>
        <v>-290.56531636</v>
      </c>
      <c r="AA120" s="363">
        <f t="shared" si="31"/>
        <v>-45.92904566</v>
      </c>
      <c r="AB120" s="363">
        <f t="shared" si="31"/>
        <v>-37.440387229999999</v>
      </c>
      <c r="AC120" s="363">
        <f t="shared" si="31"/>
        <v>-137.80922545999999</v>
      </c>
      <c r="AD120" s="363">
        <f t="shared" si="31"/>
        <v>-40.671779490000006</v>
      </c>
      <c r="AE120" s="363">
        <f t="shared" si="31"/>
        <v>-261.85043784000004</v>
      </c>
      <c r="AF120" s="363">
        <f t="shared" si="31"/>
        <v>-139.25496430999999</v>
      </c>
      <c r="AG120" s="363">
        <f t="shared" si="31"/>
        <v>-75.529824450000007</v>
      </c>
      <c r="AH120" s="363">
        <f t="shared" si="31"/>
        <v>-334.06961562000004</v>
      </c>
      <c r="AI120" s="363">
        <f t="shared" si="31"/>
        <v>-131.3742412</v>
      </c>
      <c r="AJ120" s="363">
        <f t="shared" si="31"/>
        <v>-680.22864558000003</v>
      </c>
      <c r="AK120" s="363">
        <f t="shared" si="31"/>
        <v>-16.675090819999998</v>
      </c>
      <c r="AL120" s="363">
        <f t="shared" si="31"/>
        <v>28.800496219999996</v>
      </c>
      <c r="AM120" s="363">
        <f t="shared" si="31"/>
        <v>-151.77772141000003</v>
      </c>
      <c r="AN120" s="363">
        <f t="shared" si="31"/>
        <v>60.437595870000003</v>
      </c>
      <c r="AO120" s="363">
        <f t="shared" si="31"/>
        <v>-79.214720139999997</v>
      </c>
      <c r="AP120" s="363">
        <f t="shared" si="31"/>
        <v>-329.85332495999995</v>
      </c>
      <c r="AQ120" s="363">
        <f t="shared" si="31"/>
        <v>-40.86091965</v>
      </c>
      <c r="AR120" s="363">
        <f t="shared" si="31"/>
        <v>-53.910562569999996</v>
      </c>
      <c r="AS120" s="363">
        <f t="shared" si="31"/>
        <v>-89.071089929999999</v>
      </c>
      <c r="AT120" s="363">
        <f t="shared" si="31"/>
        <v>-513.69589711000003</v>
      </c>
      <c r="AU120" s="363">
        <f t="shared" si="31"/>
        <v>-90.133827670000002</v>
      </c>
      <c r="AV120" s="363">
        <f t="shared" si="31"/>
        <v>-3.1487169599999998</v>
      </c>
      <c r="AW120" s="363">
        <f t="shared" si="31"/>
        <v>-132.55613715000001</v>
      </c>
      <c r="AX120" s="363">
        <f t="shared" si="31"/>
        <v>-78.268202970000004</v>
      </c>
      <c r="AY120" s="363">
        <f t="shared" si="31"/>
        <v>-304.10688474999995</v>
      </c>
      <c r="AZ120" s="363">
        <f t="shared" si="31"/>
        <v>-20.53590543</v>
      </c>
      <c r="BA120" s="363">
        <f t="shared" si="31"/>
        <v>-118.97885703</v>
      </c>
      <c r="BB120" s="363">
        <f t="shared" si="31"/>
        <v>-144.50406290000001</v>
      </c>
      <c r="BC120" s="363">
        <f t="shared" si="31"/>
        <v>-53.521247639999999</v>
      </c>
      <c r="BD120" s="363">
        <f t="shared" si="31"/>
        <v>-337.54007299999995</v>
      </c>
      <c r="BE120" s="363">
        <f t="shared" si="31"/>
        <v>-41.452834899999999</v>
      </c>
      <c r="BF120" s="363">
        <f t="shared" si="31"/>
        <v>-78.807236529999997</v>
      </c>
      <c r="BG120" s="363">
        <f t="shared" si="31"/>
        <v>-87.850790360000005</v>
      </c>
      <c r="BH120" s="363">
        <f t="shared" si="31"/>
        <v>-100.50239992000002</v>
      </c>
      <c r="BI120" s="363">
        <f t="shared" si="31"/>
        <v>-308.61326170999996</v>
      </c>
      <c r="BJ120" s="363">
        <f t="shared" si="31"/>
        <v>-43.363829190000004</v>
      </c>
      <c r="BK120" s="363">
        <f t="shared" si="31"/>
        <v>-95.92966285</v>
      </c>
      <c r="BL120" s="363">
        <f t="shared" si="31"/>
        <v>-91.595306489999999</v>
      </c>
      <c r="BM120" s="363">
        <f t="shared" si="31"/>
        <v>-81.400189170000004</v>
      </c>
      <c r="BN120" s="374">
        <f t="shared" si="31"/>
        <v>-312.28898770000001</v>
      </c>
      <c r="BO120" s="385"/>
    </row>
    <row r="121" spans="1:68" ht="13.5">
      <c r="A121" s="397" t="s">
        <v>150</v>
      </c>
      <c r="B121" s="359">
        <f t="shared" ref="B121:BN121" si="32">B122</f>
        <v>4.3586589700000005</v>
      </c>
      <c r="C121" s="359">
        <f t="shared" si="32"/>
        <v>-18.74384358</v>
      </c>
      <c r="D121" s="359">
        <f t="shared" si="32"/>
        <v>-3.1429247299999998</v>
      </c>
      <c r="E121" s="359">
        <f t="shared" si="32"/>
        <v>-36.363403990000002</v>
      </c>
      <c r="F121" s="359">
        <f t="shared" si="32"/>
        <v>-53.891513329999995</v>
      </c>
      <c r="G121" s="359">
        <f t="shared" si="32"/>
        <v>-15.20380709</v>
      </c>
      <c r="H121" s="359">
        <f t="shared" si="32"/>
        <v>5.5410521500000005</v>
      </c>
      <c r="I121" s="359">
        <f t="shared" si="32"/>
        <v>8.977169</v>
      </c>
      <c r="J121" s="359">
        <f t="shared" si="32"/>
        <v>33.713078080000003</v>
      </c>
      <c r="K121" s="359">
        <f t="shared" si="32"/>
        <v>33.02749214</v>
      </c>
      <c r="L121" s="359">
        <f t="shared" si="32"/>
        <v>0.76173762</v>
      </c>
      <c r="M121" s="359">
        <f t="shared" si="32"/>
        <v>2.8554500100000002</v>
      </c>
      <c r="N121" s="359">
        <f t="shared" si="32"/>
        <v>25.250121440000001</v>
      </c>
      <c r="O121" s="359">
        <f t="shared" si="32"/>
        <v>22.329304750000002</v>
      </c>
      <c r="P121" s="359">
        <f t="shared" si="32"/>
        <v>51.196613819999996</v>
      </c>
      <c r="Q121" s="359">
        <f t="shared" si="32"/>
        <v>17.578297509999999</v>
      </c>
      <c r="R121" s="359">
        <f t="shared" si="32"/>
        <v>4.6210466399999994</v>
      </c>
      <c r="S121" s="359">
        <f t="shared" si="32"/>
        <v>17.797195559999999</v>
      </c>
      <c r="T121" s="359">
        <f t="shared" si="32"/>
        <v>39.997930520000004</v>
      </c>
      <c r="U121" s="359">
        <f t="shared" si="32"/>
        <v>79.99447022999999</v>
      </c>
      <c r="V121" s="359">
        <f t="shared" si="32"/>
        <v>14.330193660000001</v>
      </c>
      <c r="W121" s="359">
        <f t="shared" si="32"/>
        <v>15.54719893</v>
      </c>
      <c r="X121" s="359">
        <f t="shared" si="32"/>
        <v>18.592071320000002</v>
      </c>
      <c r="Y121" s="359">
        <f t="shared" si="32"/>
        <v>-13.29213096</v>
      </c>
      <c r="Z121" s="359">
        <f t="shared" si="32"/>
        <v>35.17733295</v>
      </c>
      <c r="AA121" s="359">
        <f t="shared" si="32"/>
        <v>11.27456609</v>
      </c>
      <c r="AB121" s="359">
        <f t="shared" si="32"/>
        <v>28.346902539999999</v>
      </c>
      <c r="AC121" s="359">
        <f t="shared" si="32"/>
        <v>11.390144079999999</v>
      </c>
      <c r="AD121" s="359">
        <f t="shared" si="32"/>
        <v>23.221846289999998</v>
      </c>
      <c r="AE121" s="359">
        <f t="shared" si="32"/>
        <v>74.233459000000011</v>
      </c>
      <c r="AF121" s="359">
        <f t="shared" si="32"/>
        <v>15.163214249999999</v>
      </c>
      <c r="AG121" s="359">
        <f t="shared" si="32"/>
        <v>11.765776730000001</v>
      </c>
      <c r="AH121" s="359">
        <f t="shared" si="32"/>
        <v>-263.8683092</v>
      </c>
      <c r="AI121" s="359">
        <f t="shared" si="32"/>
        <v>-19.189490660000001</v>
      </c>
      <c r="AJ121" s="359">
        <f t="shared" si="32"/>
        <v>-256.12880888000001</v>
      </c>
      <c r="AK121" s="359">
        <f t="shared" si="32"/>
        <v>14.718647499999999</v>
      </c>
      <c r="AL121" s="359">
        <f t="shared" si="32"/>
        <v>34.872390279999998</v>
      </c>
      <c r="AM121" s="359">
        <f t="shared" si="32"/>
        <v>17.859447750000001</v>
      </c>
      <c r="AN121" s="359">
        <f t="shared" si="32"/>
        <v>-5.2374607300000005</v>
      </c>
      <c r="AO121" s="359">
        <f t="shared" si="32"/>
        <v>62.213024799999999</v>
      </c>
      <c r="AP121" s="359">
        <f t="shared" si="32"/>
        <v>-7.3424186099999993</v>
      </c>
      <c r="AQ121" s="359">
        <f t="shared" si="32"/>
        <v>-8.6722240299999989</v>
      </c>
      <c r="AR121" s="359">
        <f t="shared" si="32"/>
        <v>17.845088279999999</v>
      </c>
      <c r="AS121" s="359">
        <f t="shared" si="32"/>
        <v>-19.51950557</v>
      </c>
      <c r="AT121" s="359">
        <f t="shared" si="32"/>
        <v>-17.689059930000003</v>
      </c>
      <c r="AU121" s="359">
        <f t="shared" si="32"/>
        <v>-16.041051530000001</v>
      </c>
      <c r="AV121" s="359">
        <f t="shared" si="32"/>
        <v>2.8539003300000001</v>
      </c>
      <c r="AW121" s="359">
        <f t="shared" si="32"/>
        <v>21.269832879999999</v>
      </c>
      <c r="AX121" s="359">
        <f t="shared" si="32"/>
        <v>6.27061577</v>
      </c>
      <c r="AY121" s="359">
        <f t="shared" si="32"/>
        <v>14.353297450000001</v>
      </c>
      <c r="AZ121" s="359">
        <f t="shared" si="32"/>
        <v>10.564686660000001</v>
      </c>
      <c r="BA121" s="359">
        <f t="shared" si="32"/>
        <v>7.3095869199999992</v>
      </c>
      <c r="BB121" s="359">
        <f t="shared" si="32"/>
        <v>-8.8343091999999999</v>
      </c>
      <c r="BC121" s="359">
        <f t="shared" si="32"/>
        <v>7.35261663</v>
      </c>
      <c r="BD121" s="359">
        <f t="shared" si="32"/>
        <v>16.392581010000001</v>
      </c>
      <c r="BE121" s="359">
        <f t="shared" si="32"/>
        <v>9.749874049999999</v>
      </c>
      <c r="BF121" s="359">
        <f t="shared" si="32"/>
        <v>5.4925303599999999</v>
      </c>
      <c r="BG121" s="359">
        <f t="shared" si="32"/>
        <v>11.623024020000001</v>
      </c>
      <c r="BH121" s="359">
        <f t="shared" si="32"/>
        <v>9.4511120700000006</v>
      </c>
      <c r="BI121" s="359">
        <f t="shared" si="32"/>
        <v>36.316540500000002</v>
      </c>
      <c r="BJ121" s="359">
        <f t="shared" si="32"/>
        <v>19.954606999999999</v>
      </c>
      <c r="BK121" s="359">
        <f t="shared" si="32"/>
        <v>-14.237523210000001</v>
      </c>
      <c r="BL121" s="359">
        <f t="shared" si="32"/>
        <v>9.9574171200000006</v>
      </c>
      <c r="BM121" s="359">
        <f t="shared" si="32"/>
        <v>-2.4165787199999986</v>
      </c>
      <c r="BN121" s="370">
        <f t="shared" si="32"/>
        <v>13.257922189999999</v>
      </c>
      <c r="BO121" s="385"/>
    </row>
    <row r="122" spans="1:68" ht="13.5">
      <c r="A122" s="416" t="s">
        <v>151</v>
      </c>
      <c r="B122" s="361">
        <f t="shared" ref="B122:F122" si="33">SUM(B123:B125)</f>
        <v>4.3586589700000005</v>
      </c>
      <c r="C122" s="361">
        <f t="shared" si="33"/>
        <v>-18.74384358</v>
      </c>
      <c r="D122" s="361">
        <f t="shared" si="33"/>
        <v>-3.1429247299999998</v>
      </c>
      <c r="E122" s="361">
        <f t="shared" si="33"/>
        <v>-36.363403990000002</v>
      </c>
      <c r="F122" s="361">
        <f t="shared" si="33"/>
        <v>-53.891513329999995</v>
      </c>
      <c r="G122" s="361">
        <f t="shared" ref="G122:BN122" si="34">SUM(G123:G125)</f>
        <v>-15.20380709</v>
      </c>
      <c r="H122" s="361">
        <f t="shared" si="34"/>
        <v>5.5410521500000005</v>
      </c>
      <c r="I122" s="361">
        <f t="shared" si="34"/>
        <v>8.977169</v>
      </c>
      <c r="J122" s="361">
        <f t="shared" si="34"/>
        <v>33.713078080000003</v>
      </c>
      <c r="K122" s="361">
        <f t="shared" si="34"/>
        <v>33.02749214</v>
      </c>
      <c r="L122" s="361">
        <f t="shared" si="34"/>
        <v>0.76173762</v>
      </c>
      <c r="M122" s="361">
        <f t="shared" si="34"/>
        <v>2.8554500100000002</v>
      </c>
      <c r="N122" s="361">
        <f t="shared" si="34"/>
        <v>25.250121440000001</v>
      </c>
      <c r="O122" s="361">
        <f t="shared" si="34"/>
        <v>22.329304750000002</v>
      </c>
      <c r="P122" s="361">
        <f t="shared" si="34"/>
        <v>51.196613819999996</v>
      </c>
      <c r="Q122" s="361">
        <f t="shared" si="34"/>
        <v>17.578297509999999</v>
      </c>
      <c r="R122" s="361">
        <f t="shared" si="34"/>
        <v>4.6210466399999994</v>
      </c>
      <c r="S122" s="361">
        <f t="shared" si="34"/>
        <v>17.797195559999999</v>
      </c>
      <c r="T122" s="361">
        <f t="shared" si="34"/>
        <v>39.997930520000004</v>
      </c>
      <c r="U122" s="361">
        <f t="shared" si="34"/>
        <v>79.99447022999999</v>
      </c>
      <c r="V122" s="361">
        <f t="shared" si="34"/>
        <v>14.330193660000001</v>
      </c>
      <c r="W122" s="361">
        <f t="shared" si="34"/>
        <v>15.54719893</v>
      </c>
      <c r="X122" s="361">
        <f t="shared" si="34"/>
        <v>18.592071320000002</v>
      </c>
      <c r="Y122" s="361">
        <f t="shared" si="34"/>
        <v>-13.29213096</v>
      </c>
      <c r="Z122" s="361">
        <f t="shared" si="34"/>
        <v>35.17733295</v>
      </c>
      <c r="AA122" s="361">
        <f t="shared" si="34"/>
        <v>11.27456609</v>
      </c>
      <c r="AB122" s="361">
        <f t="shared" si="34"/>
        <v>28.346902539999999</v>
      </c>
      <c r="AC122" s="361">
        <f t="shared" si="34"/>
        <v>11.390144079999999</v>
      </c>
      <c r="AD122" s="361">
        <f t="shared" si="34"/>
        <v>23.221846289999998</v>
      </c>
      <c r="AE122" s="361">
        <f t="shared" si="34"/>
        <v>74.233459000000011</v>
      </c>
      <c r="AF122" s="361">
        <f t="shared" si="34"/>
        <v>15.163214249999999</v>
      </c>
      <c r="AG122" s="361">
        <f t="shared" si="34"/>
        <v>11.765776730000001</v>
      </c>
      <c r="AH122" s="361">
        <f t="shared" si="34"/>
        <v>-263.8683092</v>
      </c>
      <c r="AI122" s="361">
        <f t="shared" si="34"/>
        <v>-19.189490660000001</v>
      </c>
      <c r="AJ122" s="361">
        <f t="shared" si="34"/>
        <v>-256.12880888000001</v>
      </c>
      <c r="AK122" s="361">
        <f t="shared" si="34"/>
        <v>14.718647499999999</v>
      </c>
      <c r="AL122" s="361">
        <f t="shared" si="34"/>
        <v>34.872390279999998</v>
      </c>
      <c r="AM122" s="361">
        <f t="shared" si="34"/>
        <v>17.859447750000001</v>
      </c>
      <c r="AN122" s="361">
        <f t="shared" si="34"/>
        <v>-5.2374607300000005</v>
      </c>
      <c r="AO122" s="361">
        <f t="shared" si="34"/>
        <v>62.213024799999999</v>
      </c>
      <c r="AP122" s="361">
        <f t="shared" si="34"/>
        <v>-7.3424186099999993</v>
      </c>
      <c r="AQ122" s="361">
        <f t="shared" si="34"/>
        <v>-8.6722240299999989</v>
      </c>
      <c r="AR122" s="361">
        <f t="shared" si="34"/>
        <v>17.845088279999999</v>
      </c>
      <c r="AS122" s="361">
        <f t="shared" si="34"/>
        <v>-19.51950557</v>
      </c>
      <c r="AT122" s="361">
        <f t="shared" si="34"/>
        <v>-17.689059930000003</v>
      </c>
      <c r="AU122" s="361">
        <f t="shared" si="34"/>
        <v>-16.041051530000001</v>
      </c>
      <c r="AV122" s="361">
        <f t="shared" si="34"/>
        <v>2.8539003300000001</v>
      </c>
      <c r="AW122" s="361">
        <f t="shared" si="34"/>
        <v>21.269832879999999</v>
      </c>
      <c r="AX122" s="361">
        <f t="shared" si="34"/>
        <v>6.27061577</v>
      </c>
      <c r="AY122" s="361">
        <f t="shared" si="34"/>
        <v>14.353297450000001</v>
      </c>
      <c r="AZ122" s="361">
        <f t="shared" si="34"/>
        <v>10.564686660000001</v>
      </c>
      <c r="BA122" s="361">
        <f t="shared" si="34"/>
        <v>7.3095869199999992</v>
      </c>
      <c r="BB122" s="361">
        <f t="shared" si="34"/>
        <v>-8.8343091999999999</v>
      </c>
      <c r="BC122" s="361">
        <f t="shared" si="34"/>
        <v>7.35261663</v>
      </c>
      <c r="BD122" s="361">
        <f t="shared" si="34"/>
        <v>16.392581010000001</v>
      </c>
      <c r="BE122" s="361">
        <f t="shared" si="34"/>
        <v>9.749874049999999</v>
      </c>
      <c r="BF122" s="361">
        <f t="shared" si="34"/>
        <v>5.4925303599999999</v>
      </c>
      <c r="BG122" s="361">
        <f t="shared" si="34"/>
        <v>11.623024020000001</v>
      </c>
      <c r="BH122" s="361">
        <f t="shared" si="34"/>
        <v>9.4511120700000006</v>
      </c>
      <c r="BI122" s="361">
        <f t="shared" si="34"/>
        <v>36.316540500000002</v>
      </c>
      <c r="BJ122" s="361">
        <f t="shared" si="34"/>
        <v>19.954606999999999</v>
      </c>
      <c r="BK122" s="361">
        <f t="shared" si="34"/>
        <v>-14.237523210000001</v>
      </c>
      <c r="BL122" s="361">
        <f t="shared" si="34"/>
        <v>9.9574171200000006</v>
      </c>
      <c r="BM122" s="361">
        <f t="shared" si="34"/>
        <v>-2.4165787199999986</v>
      </c>
      <c r="BN122" s="372">
        <f t="shared" si="34"/>
        <v>13.257922189999999</v>
      </c>
      <c r="BO122" s="385"/>
    </row>
    <row r="123" spans="1:68" ht="13.5">
      <c r="A123" s="417" t="s">
        <v>152</v>
      </c>
      <c r="B123" s="361">
        <v>1.8793713400000001</v>
      </c>
      <c r="C123" s="361">
        <v>3.38794153</v>
      </c>
      <c r="D123" s="361">
        <v>5.57920134</v>
      </c>
      <c r="E123" s="361">
        <v>2.7265603199999999</v>
      </c>
      <c r="F123" s="361">
        <v>13.57307453</v>
      </c>
      <c r="G123" s="361">
        <v>2.5489863700000002</v>
      </c>
      <c r="H123" s="361">
        <v>-1.61927588</v>
      </c>
      <c r="I123" s="361">
        <v>4.59343857</v>
      </c>
      <c r="J123" s="361">
        <v>16.87402543</v>
      </c>
      <c r="K123" s="361">
        <v>22.397174490000001</v>
      </c>
      <c r="L123" s="361">
        <v>-0.86680254000000001</v>
      </c>
      <c r="M123" s="361">
        <v>3.43433799</v>
      </c>
      <c r="N123" s="361">
        <v>10.33583733</v>
      </c>
      <c r="O123" s="361">
        <v>3.1496184</v>
      </c>
      <c r="P123" s="361">
        <v>16.052991179999999</v>
      </c>
      <c r="Q123" s="361">
        <v>1.29760042</v>
      </c>
      <c r="R123" s="361">
        <v>2.5763477799999999</v>
      </c>
      <c r="S123" s="361">
        <v>0.93088327000000004</v>
      </c>
      <c r="T123" s="361">
        <v>0.34080190999999999</v>
      </c>
      <c r="U123" s="361">
        <v>5.1456333799999996</v>
      </c>
      <c r="V123" s="361">
        <v>3.9574441</v>
      </c>
      <c r="W123" s="361">
        <v>7.5878600399999998</v>
      </c>
      <c r="X123" s="361">
        <v>2.4640152799999999</v>
      </c>
      <c r="Y123" s="361">
        <v>4.4343525699999997</v>
      </c>
      <c r="Z123" s="361">
        <v>18.443671989999999</v>
      </c>
      <c r="AA123" s="361">
        <v>7.4206138700000004</v>
      </c>
      <c r="AB123" s="361">
        <v>2.10726368</v>
      </c>
      <c r="AC123" s="361">
        <v>4.53787919</v>
      </c>
      <c r="AD123" s="361">
        <v>5.0631769899999997</v>
      </c>
      <c r="AE123" s="361">
        <v>19.12893373</v>
      </c>
      <c r="AF123" s="361">
        <v>4.0591213100000001</v>
      </c>
      <c r="AG123" s="361">
        <v>2.4399589999999999E-2</v>
      </c>
      <c r="AH123" s="361">
        <v>-279.00182357</v>
      </c>
      <c r="AI123" s="361">
        <v>-19.475038999999999</v>
      </c>
      <c r="AJ123" s="361">
        <v>-294.39334166999998</v>
      </c>
      <c r="AK123" s="361">
        <v>1.0892161</v>
      </c>
      <c r="AL123" s="361">
        <v>3.1008577700000002</v>
      </c>
      <c r="AM123" s="361">
        <v>4.7831073499999999</v>
      </c>
      <c r="AN123" s="361">
        <v>1.13722426</v>
      </c>
      <c r="AO123" s="361">
        <v>10.110405480000001</v>
      </c>
      <c r="AP123" s="361">
        <v>3.8576416400000002</v>
      </c>
      <c r="AQ123" s="361">
        <v>1.62957946</v>
      </c>
      <c r="AR123" s="361">
        <v>10.998782479999999</v>
      </c>
      <c r="AS123" s="361">
        <v>3.6986786</v>
      </c>
      <c r="AT123" s="361">
        <v>20.184682179999999</v>
      </c>
      <c r="AU123" s="361">
        <v>1.27106238</v>
      </c>
      <c r="AV123" s="361">
        <v>3.47242462</v>
      </c>
      <c r="AW123" s="361">
        <v>1.2920086200000001</v>
      </c>
      <c r="AX123" s="361">
        <v>5.9299176899999999</v>
      </c>
      <c r="AY123" s="361">
        <v>11.965413310000001</v>
      </c>
      <c r="AZ123" s="361">
        <v>10.063834050000001</v>
      </c>
      <c r="BA123" s="361">
        <v>3.8992738299999998</v>
      </c>
      <c r="BB123" s="361">
        <v>0.84914942999999998</v>
      </c>
      <c r="BC123" s="361">
        <v>2.4798717099999998</v>
      </c>
      <c r="BD123" s="361">
        <v>17.292129020000001</v>
      </c>
      <c r="BE123" s="361">
        <v>12.157835609999999</v>
      </c>
      <c r="BF123" s="361">
        <v>2.8556944299999998</v>
      </c>
      <c r="BG123" s="361">
        <v>16.978032020000001</v>
      </c>
      <c r="BH123" s="361">
        <v>2.1720444300000001</v>
      </c>
      <c r="BI123" s="361">
        <v>34.163606489999999</v>
      </c>
      <c r="BJ123" s="361">
        <v>6.1344541299999999</v>
      </c>
      <c r="BK123" s="361">
        <v>3.7109598899999998</v>
      </c>
      <c r="BL123" s="361">
        <v>7.5452193100000002</v>
      </c>
      <c r="BM123" s="361">
        <v>9.7809602000000009</v>
      </c>
      <c r="BN123" s="372">
        <v>27.171593529999999</v>
      </c>
      <c r="BO123" s="385"/>
    </row>
    <row r="124" spans="1:68" ht="13.5">
      <c r="A124" s="417" t="s">
        <v>133</v>
      </c>
      <c r="B124" s="361">
        <v>0</v>
      </c>
      <c r="C124" s="361">
        <v>0</v>
      </c>
      <c r="D124" s="361">
        <v>0</v>
      </c>
      <c r="E124" s="361">
        <v>0.58978503000000004</v>
      </c>
      <c r="F124" s="361">
        <v>0.58978503000000004</v>
      </c>
      <c r="G124" s="361">
        <v>0</v>
      </c>
      <c r="H124" s="361">
        <v>0.53656819</v>
      </c>
      <c r="I124" s="361">
        <v>-0.77887269999999997</v>
      </c>
      <c r="J124" s="361">
        <v>0.38965930999999998</v>
      </c>
      <c r="K124" s="361">
        <v>0.14735480000000001</v>
      </c>
      <c r="L124" s="361">
        <v>0</v>
      </c>
      <c r="M124" s="361">
        <v>0</v>
      </c>
      <c r="N124" s="361">
        <v>0</v>
      </c>
      <c r="O124" s="361">
        <v>0</v>
      </c>
      <c r="P124" s="361">
        <v>0</v>
      </c>
      <c r="Q124" s="361">
        <v>0</v>
      </c>
      <c r="R124" s="361">
        <v>0</v>
      </c>
      <c r="S124" s="361">
        <v>0</v>
      </c>
      <c r="T124" s="361">
        <v>0</v>
      </c>
      <c r="U124" s="361">
        <v>0</v>
      </c>
      <c r="V124" s="361">
        <v>0</v>
      </c>
      <c r="W124" s="361">
        <v>0</v>
      </c>
      <c r="X124" s="361">
        <v>0</v>
      </c>
      <c r="Y124" s="361">
        <v>0</v>
      </c>
      <c r="Z124" s="361">
        <v>0</v>
      </c>
      <c r="AA124" s="361">
        <v>0</v>
      </c>
      <c r="AB124" s="361">
        <v>0</v>
      </c>
      <c r="AC124" s="361">
        <v>0</v>
      </c>
      <c r="AD124" s="361">
        <v>0</v>
      </c>
      <c r="AE124" s="361">
        <v>0</v>
      </c>
      <c r="AF124" s="361">
        <v>0</v>
      </c>
      <c r="AG124" s="361">
        <v>0</v>
      </c>
      <c r="AH124" s="361">
        <v>0</v>
      </c>
      <c r="AI124" s="361">
        <v>0</v>
      </c>
      <c r="AJ124" s="361">
        <v>0</v>
      </c>
      <c r="AK124" s="361">
        <v>0</v>
      </c>
      <c r="AL124" s="361">
        <v>0</v>
      </c>
      <c r="AM124" s="361">
        <v>0</v>
      </c>
      <c r="AN124" s="361">
        <v>0</v>
      </c>
      <c r="AO124" s="361">
        <v>0</v>
      </c>
      <c r="AP124" s="361">
        <v>0</v>
      </c>
      <c r="AQ124" s="361">
        <v>0</v>
      </c>
      <c r="AR124" s="361">
        <v>0</v>
      </c>
      <c r="AS124" s="361">
        <v>0</v>
      </c>
      <c r="AT124" s="361">
        <v>0</v>
      </c>
      <c r="AU124" s="361">
        <v>0</v>
      </c>
      <c r="AV124" s="361">
        <v>0</v>
      </c>
      <c r="AW124" s="361">
        <v>0</v>
      </c>
      <c r="AX124" s="361">
        <v>0</v>
      </c>
      <c r="AY124" s="361">
        <v>0</v>
      </c>
      <c r="AZ124" s="361">
        <v>0</v>
      </c>
      <c r="BA124" s="361">
        <v>0</v>
      </c>
      <c r="BB124" s="361">
        <v>0</v>
      </c>
      <c r="BC124" s="361">
        <v>0</v>
      </c>
      <c r="BD124" s="361">
        <v>0</v>
      </c>
      <c r="BE124" s="361">
        <v>0</v>
      </c>
      <c r="BF124" s="361">
        <v>0</v>
      </c>
      <c r="BG124" s="361">
        <v>0</v>
      </c>
      <c r="BH124" s="361">
        <v>0</v>
      </c>
      <c r="BI124" s="361">
        <v>0</v>
      </c>
      <c r="BJ124" s="361">
        <v>0</v>
      </c>
      <c r="BK124" s="361">
        <v>0</v>
      </c>
      <c r="BL124" s="361">
        <v>0</v>
      </c>
      <c r="BM124" s="361">
        <v>0</v>
      </c>
      <c r="BN124" s="372">
        <v>0</v>
      </c>
      <c r="BO124" s="385"/>
    </row>
    <row r="125" spans="1:68" ht="13.5">
      <c r="A125" s="417" t="s">
        <v>153</v>
      </c>
      <c r="B125" s="361">
        <v>2.47928763</v>
      </c>
      <c r="C125" s="361">
        <v>-22.131785109999999</v>
      </c>
      <c r="D125" s="361">
        <v>-8.7221260699999998</v>
      </c>
      <c r="E125" s="361">
        <v>-39.679749340000001</v>
      </c>
      <c r="F125" s="361">
        <v>-68.054372889999996</v>
      </c>
      <c r="G125" s="361">
        <v>-17.752793459999999</v>
      </c>
      <c r="H125" s="361">
        <v>6.62375984</v>
      </c>
      <c r="I125" s="361">
        <v>5.1626031299999999</v>
      </c>
      <c r="J125" s="361">
        <v>16.44939334</v>
      </c>
      <c r="K125" s="361">
        <v>10.48296285</v>
      </c>
      <c r="L125" s="361">
        <v>1.62854016</v>
      </c>
      <c r="M125" s="361">
        <v>-0.57888797999999997</v>
      </c>
      <c r="N125" s="361">
        <v>14.914284110000001</v>
      </c>
      <c r="O125" s="361">
        <v>19.179686350000001</v>
      </c>
      <c r="P125" s="361">
        <v>35.143622639999997</v>
      </c>
      <c r="Q125" s="361">
        <v>16.28069709</v>
      </c>
      <c r="R125" s="361">
        <v>2.04469886</v>
      </c>
      <c r="S125" s="361">
        <v>16.86631229</v>
      </c>
      <c r="T125" s="361">
        <v>39.657128610000001</v>
      </c>
      <c r="U125" s="361">
        <v>74.848836849999998</v>
      </c>
      <c r="V125" s="361">
        <v>10.372749560000001</v>
      </c>
      <c r="W125" s="361">
        <v>7.9593388899999997</v>
      </c>
      <c r="X125" s="361">
        <v>16.128056040000001</v>
      </c>
      <c r="Y125" s="361">
        <v>-17.726483529999999</v>
      </c>
      <c r="Z125" s="361">
        <v>16.733660960000002</v>
      </c>
      <c r="AA125" s="361">
        <v>3.85395222</v>
      </c>
      <c r="AB125" s="361">
        <v>26.239638859999999</v>
      </c>
      <c r="AC125" s="361">
        <v>6.8522648899999998</v>
      </c>
      <c r="AD125" s="361">
        <v>18.1586693</v>
      </c>
      <c r="AE125" s="361">
        <v>55.104525270000003</v>
      </c>
      <c r="AF125" s="361">
        <v>11.104092939999999</v>
      </c>
      <c r="AG125" s="361">
        <v>11.741377140000001</v>
      </c>
      <c r="AH125" s="361">
        <v>15.13351437</v>
      </c>
      <c r="AI125" s="361">
        <v>0.28554834000000001</v>
      </c>
      <c r="AJ125" s="361">
        <v>38.264532789999997</v>
      </c>
      <c r="AK125" s="361">
        <v>13.6294314</v>
      </c>
      <c r="AL125" s="361">
        <v>31.77153251</v>
      </c>
      <c r="AM125" s="361">
        <v>13.076340399999999</v>
      </c>
      <c r="AN125" s="361">
        <v>-6.3746849900000004</v>
      </c>
      <c r="AO125" s="361">
        <v>52.102619320000002</v>
      </c>
      <c r="AP125" s="361">
        <v>-11.20006025</v>
      </c>
      <c r="AQ125" s="361">
        <v>-10.301803489999999</v>
      </c>
      <c r="AR125" s="361">
        <v>6.8463057999999997</v>
      </c>
      <c r="AS125" s="361">
        <v>-23.218184170000001</v>
      </c>
      <c r="AT125" s="361">
        <v>-37.873742110000002</v>
      </c>
      <c r="AU125" s="361">
        <v>-17.312113910000001</v>
      </c>
      <c r="AV125" s="361">
        <v>-0.61852428999999998</v>
      </c>
      <c r="AW125" s="361">
        <v>19.977824259999998</v>
      </c>
      <c r="AX125" s="361">
        <v>0.34069808000000001</v>
      </c>
      <c r="AY125" s="361">
        <v>2.3878841400000002</v>
      </c>
      <c r="AZ125" s="361">
        <v>0.50085261000000003</v>
      </c>
      <c r="BA125" s="361">
        <v>3.4103130899999998</v>
      </c>
      <c r="BB125" s="361">
        <v>-9.6834586300000005</v>
      </c>
      <c r="BC125" s="361">
        <v>4.8727449199999997</v>
      </c>
      <c r="BD125" s="361">
        <v>-0.89954800999999995</v>
      </c>
      <c r="BE125" s="361">
        <v>-2.4079615599999999</v>
      </c>
      <c r="BF125" s="361">
        <v>2.6368359300000002</v>
      </c>
      <c r="BG125" s="361">
        <v>-5.3550079999999998</v>
      </c>
      <c r="BH125" s="361">
        <v>7.2790676400000001</v>
      </c>
      <c r="BI125" s="361">
        <v>2.1529340100000001</v>
      </c>
      <c r="BJ125" s="361">
        <v>13.820152869999999</v>
      </c>
      <c r="BK125" s="361">
        <v>-17.948483100000001</v>
      </c>
      <c r="BL125" s="361">
        <v>2.4121978099999999</v>
      </c>
      <c r="BM125" s="361">
        <v>-12.19753892</v>
      </c>
      <c r="BN125" s="372">
        <v>-13.91367134</v>
      </c>
      <c r="BO125" s="385"/>
    </row>
    <row r="126" spans="1:68" ht="13.5">
      <c r="A126" s="397" t="s">
        <v>154</v>
      </c>
      <c r="B126" s="359">
        <f t="shared" ref="B126:BN126" si="35">B127</f>
        <v>34.123902919999999</v>
      </c>
      <c r="C126" s="359">
        <f t="shared" si="35"/>
        <v>32.974851470000004</v>
      </c>
      <c r="D126" s="359">
        <f t="shared" si="35"/>
        <v>35.476719430000003</v>
      </c>
      <c r="E126" s="359">
        <f t="shared" si="35"/>
        <v>-93.320306130000006</v>
      </c>
      <c r="F126" s="359">
        <f t="shared" si="35"/>
        <v>9.2551676900000004</v>
      </c>
      <c r="G126" s="359">
        <f t="shared" si="35"/>
        <v>51.005792889999995</v>
      </c>
      <c r="H126" s="359">
        <f t="shared" si="35"/>
        <v>19.367293929999999</v>
      </c>
      <c r="I126" s="359">
        <f t="shared" si="35"/>
        <v>46.596700650000002</v>
      </c>
      <c r="J126" s="359">
        <f t="shared" si="35"/>
        <v>16.018401570000002</v>
      </c>
      <c r="K126" s="359">
        <f t="shared" si="35"/>
        <v>132.98818904000001</v>
      </c>
      <c r="L126" s="359">
        <f t="shared" si="35"/>
        <v>-17.765187469999997</v>
      </c>
      <c r="M126" s="359">
        <f t="shared" si="35"/>
        <v>28.431251750000001</v>
      </c>
      <c r="N126" s="359">
        <f t="shared" si="35"/>
        <v>54.564207529999997</v>
      </c>
      <c r="O126" s="359">
        <f t="shared" si="35"/>
        <v>-23.567758400000002</v>
      </c>
      <c r="P126" s="359">
        <f t="shared" si="35"/>
        <v>41.662513410000003</v>
      </c>
      <c r="Q126" s="359">
        <f t="shared" si="35"/>
        <v>100.72611860000001</v>
      </c>
      <c r="R126" s="359">
        <f t="shared" si="35"/>
        <v>74.97765416</v>
      </c>
      <c r="S126" s="359">
        <f t="shared" si="35"/>
        <v>105.00283827</v>
      </c>
      <c r="T126" s="359">
        <f t="shared" si="35"/>
        <v>83.11115169</v>
      </c>
      <c r="U126" s="359">
        <f t="shared" si="35"/>
        <v>363.81776271999996</v>
      </c>
      <c r="V126" s="359">
        <f t="shared" si="35"/>
        <v>48.312054330000002</v>
      </c>
      <c r="W126" s="359">
        <f t="shared" si="35"/>
        <v>82.263846209999997</v>
      </c>
      <c r="X126" s="359">
        <f t="shared" si="35"/>
        <v>138.42633946999999</v>
      </c>
      <c r="Y126" s="359">
        <f t="shared" si="35"/>
        <v>56.740409300000003</v>
      </c>
      <c r="Z126" s="359">
        <f t="shared" si="35"/>
        <v>325.74264930999999</v>
      </c>
      <c r="AA126" s="359">
        <f t="shared" si="35"/>
        <v>57.20361175</v>
      </c>
      <c r="AB126" s="359">
        <f t="shared" si="35"/>
        <v>65.787289770000001</v>
      </c>
      <c r="AC126" s="359">
        <f t="shared" si="35"/>
        <v>149.19936953999999</v>
      </c>
      <c r="AD126" s="359">
        <f t="shared" si="35"/>
        <v>63.893625780000001</v>
      </c>
      <c r="AE126" s="359">
        <f t="shared" si="35"/>
        <v>336.08389684000002</v>
      </c>
      <c r="AF126" s="359">
        <f t="shared" si="35"/>
        <v>154.41817856</v>
      </c>
      <c r="AG126" s="359">
        <f t="shared" si="35"/>
        <v>87.295601180000006</v>
      </c>
      <c r="AH126" s="359">
        <f t="shared" si="35"/>
        <v>70.201306420000009</v>
      </c>
      <c r="AI126" s="359">
        <f t="shared" si="35"/>
        <v>112.18475054000001</v>
      </c>
      <c r="AJ126" s="359">
        <f t="shared" si="35"/>
        <v>424.09983670000003</v>
      </c>
      <c r="AK126" s="359">
        <f t="shared" si="35"/>
        <v>31.393738319999997</v>
      </c>
      <c r="AL126" s="359">
        <f t="shared" si="35"/>
        <v>6.0718940600000009</v>
      </c>
      <c r="AM126" s="359">
        <f t="shared" si="35"/>
        <v>169.63716916000001</v>
      </c>
      <c r="AN126" s="359">
        <f t="shared" si="35"/>
        <v>-65.675056600000005</v>
      </c>
      <c r="AO126" s="359">
        <f t="shared" si="35"/>
        <v>141.42774494</v>
      </c>
      <c r="AP126" s="359">
        <f t="shared" si="35"/>
        <v>322.51090634999997</v>
      </c>
      <c r="AQ126" s="359">
        <f t="shared" si="35"/>
        <v>32.188695619999997</v>
      </c>
      <c r="AR126" s="359">
        <f t="shared" si="35"/>
        <v>71.755650849999995</v>
      </c>
      <c r="AS126" s="359">
        <f t="shared" si="35"/>
        <v>69.551584359999993</v>
      </c>
      <c r="AT126" s="359">
        <f t="shared" si="35"/>
        <v>496.00683717999999</v>
      </c>
      <c r="AU126" s="359">
        <f t="shared" si="35"/>
        <v>74.092776139999998</v>
      </c>
      <c r="AV126" s="359">
        <f t="shared" si="35"/>
        <v>6.0026172899999999</v>
      </c>
      <c r="AW126" s="359">
        <f t="shared" si="35"/>
        <v>153.82597003000001</v>
      </c>
      <c r="AX126" s="359">
        <f t="shared" si="35"/>
        <v>84.538818740000011</v>
      </c>
      <c r="AY126" s="359">
        <f t="shared" si="35"/>
        <v>318.46018219999996</v>
      </c>
      <c r="AZ126" s="359">
        <f t="shared" si="35"/>
        <v>31.100592089999999</v>
      </c>
      <c r="BA126" s="359">
        <f t="shared" si="35"/>
        <v>126.28844395</v>
      </c>
      <c r="BB126" s="359">
        <f t="shared" si="35"/>
        <v>135.6697537</v>
      </c>
      <c r="BC126" s="359">
        <f t="shared" si="35"/>
        <v>60.873864269999999</v>
      </c>
      <c r="BD126" s="359">
        <f t="shared" si="35"/>
        <v>353.93265400999996</v>
      </c>
      <c r="BE126" s="359">
        <f t="shared" si="35"/>
        <v>51.202708950000002</v>
      </c>
      <c r="BF126" s="359">
        <f t="shared" si="35"/>
        <v>84.299766890000001</v>
      </c>
      <c r="BG126" s="359">
        <f t="shared" si="35"/>
        <v>99.473814380000007</v>
      </c>
      <c r="BH126" s="359">
        <f t="shared" si="35"/>
        <v>109.95351199000001</v>
      </c>
      <c r="BI126" s="359">
        <f t="shared" si="35"/>
        <v>344.92980220999999</v>
      </c>
      <c r="BJ126" s="359">
        <f t="shared" si="35"/>
        <v>63.31843619</v>
      </c>
      <c r="BK126" s="359">
        <f t="shared" si="35"/>
        <v>81.692139639999994</v>
      </c>
      <c r="BL126" s="359">
        <f t="shared" si="35"/>
        <v>101.55272361</v>
      </c>
      <c r="BM126" s="359">
        <f t="shared" si="35"/>
        <v>78.98361045</v>
      </c>
      <c r="BN126" s="370">
        <f t="shared" si="35"/>
        <v>325.54690988999999</v>
      </c>
      <c r="BO126" s="385"/>
    </row>
    <row r="127" spans="1:68" ht="13.5">
      <c r="A127" s="416" t="s">
        <v>155</v>
      </c>
      <c r="B127" s="361">
        <f t="shared" ref="B127:BN127" si="36">SUM(B128:B130)</f>
        <v>34.123902919999999</v>
      </c>
      <c r="C127" s="361">
        <f t="shared" si="36"/>
        <v>32.974851470000004</v>
      </c>
      <c r="D127" s="361">
        <f t="shared" si="36"/>
        <v>35.476719430000003</v>
      </c>
      <c r="E127" s="361">
        <f t="shared" si="36"/>
        <v>-93.320306130000006</v>
      </c>
      <c r="F127" s="361">
        <f t="shared" si="36"/>
        <v>9.2551676900000004</v>
      </c>
      <c r="G127" s="361">
        <f t="shared" si="36"/>
        <v>51.005792889999995</v>
      </c>
      <c r="H127" s="361">
        <f t="shared" si="36"/>
        <v>19.367293929999999</v>
      </c>
      <c r="I127" s="361">
        <f t="shared" si="36"/>
        <v>46.596700650000002</v>
      </c>
      <c r="J127" s="361">
        <f t="shared" si="36"/>
        <v>16.018401570000002</v>
      </c>
      <c r="K127" s="361">
        <f t="shared" si="36"/>
        <v>132.98818904000001</v>
      </c>
      <c r="L127" s="361">
        <f t="shared" si="36"/>
        <v>-17.765187469999997</v>
      </c>
      <c r="M127" s="361">
        <f t="shared" si="36"/>
        <v>28.431251750000001</v>
      </c>
      <c r="N127" s="361">
        <f t="shared" si="36"/>
        <v>54.564207529999997</v>
      </c>
      <c r="O127" s="361">
        <f t="shared" si="36"/>
        <v>-23.567758400000002</v>
      </c>
      <c r="P127" s="361">
        <f t="shared" si="36"/>
        <v>41.662513410000003</v>
      </c>
      <c r="Q127" s="361">
        <f t="shared" si="36"/>
        <v>100.72611860000001</v>
      </c>
      <c r="R127" s="361">
        <f t="shared" si="36"/>
        <v>74.97765416</v>
      </c>
      <c r="S127" s="361">
        <f t="shared" si="36"/>
        <v>105.00283827</v>
      </c>
      <c r="T127" s="361">
        <f t="shared" si="36"/>
        <v>83.11115169</v>
      </c>
      <c r="U127" s="361">
        <f t="shared" si="36"/>
        <v>363.81776271999996</v>
      </c>
      <c r="V127" s="361">
        <f t="shared" si="36"/>
        <v>48.312054330000002</v>
      </c>
      <c r="W127" s="361">
        <f t="shared" si="36"/>
        <v>82.263846209999997</v>
      </c>
      <c r="X127" s="361">
        <f t="shared" si="36"/>
        <v>138.42633946999999</v>
      </c>
      <c r="Y127" s="361">
        <f t="shared" si="36"/>
        <v>56.740409300000003</v>
      </c>
      <c r="Z127" s="361">
        <f t="shared" si="36"/>
        <v>325.74264930999999</v>
      </c>
      <c r="AA127" s="361">
        <f t="shared" si="36"/>
        <v>57.20361175</v>
      </c>
      <c r="AB127" s="361">
        <f t="shared" si="36"/>
        <v>65.787289770000001</v>
      </c>
      <c r="AC127" s="361">
        <f t="shared" si="36"/>
        <v>149.19936953999999</v>
      </c>
      <c r="AD127" s="361">
        <f t="shared" si="36"/>
        <v>63.893625780000001</v>
      </c>
      <c r="AE127" s="361">
        <f t="shared" si="36"/>
        <v>336.08389684000002</v>
      </c>
      <c r="AF127" s="361">
        <f t="shared" si="36"/>
        <v>154.41817856</v>
      </c>
      <c r="AG127" s="361">
        <f t="shared" si="36"/>
        <v>87.295601180000006</v>
      </c>
      <c r="AH127" s="361">
        <f t="shared" si="36"/>
        <v>70.201306420000009</v>
      </c>
      <c r="AI127" s="361">
        <f t="shared" si="36"/>
        <v>112.18475054000001</v>
      </c>
      <c r="AJ127" s="361">
        <f t="shared" si="36"/>
        <v>424.09983670000003</v>
      </c>
      <c r="AK127" s="361">
        <f t="shared" si="36"/>
        <v>31.393738319999997</v>
      </c>
      <c r="AL127" s="361">
        <f t="shared" si="36"/>
        <v>6.0718940600000009</v>
      </c>
      <c r="AM127" s="361">
        <f t="shared" si="36"/>
        <v>169.63716916000001</v>
      </c>
      <c r="AN127" s="361">
        <f t="shared" si="36"/>
        <v>-65.675056600000005</v>
      </c>
      <c r="AO127" s="361">
        <f t="shared" si="36"/>
        <v>141.42774494</v>
      </c>
      <c r="AP127" s="361">
        <f t="shared" si="36"/>
        <v>322.51090634999997</v>
      </c>
      <c r="AQ127" s="361">
        <f t="shared" si="36"/>
        <v>32.188695619999997</v>
      </c>
      <c r="AR127" s="361">
        <f t="shared" si="36"/>
        <v>71.755650849999995</v>
      </c>
      <c r="AS127" s="361">
        <f t="shared" si="36"/>
        <v>69.551584359999993</v>
      </c>
      <c r="AT127" s="361">
        <f t="shared" si="36"/>
        <v>496.00683717999999</v>
      </c>
      <c r="AU127" s="361">
        <f t="shared" si="36"/>
        <v>74.092776139999998</v>
      </c>
      <c r="AV127" s="361">
        <f t="shared" si="36"/>
        <v>6.0026172899999999</v>
      </c>
      <c r="AW127" s="361">
        <f t="shared" si="36"/>
        <v>153.82597003000001</v>
      </c>
      <c r="AX127" s="361">
        <f t="shared" si="36"/>
        <v>84.538818740000011</v>
      </c>
      <c r="AY127" s="361">
        <f t="shared" si="36"/>
        <v>318.46018219999996</v>
      </c>
      <c r="AZ127" s="361">
        <f t="shared" si="36"/>
        <v>31.100592089999999</v>
      </c>
      <c r="BA127" s="361">
        <f t="shared" si="36"/>
        <v>126.28844395</v>
      </c>
      <c r="BB127" s="361">
        <f t="shared" si="36"/>
        <v>135.6697537</v>
      </c>
      <c r="BC127" s="361">
        <f t="shared" si="36"/>
        <v>60.873864269999999</v>
      </c>
      <c r="BD127" s="361">
        <f t="shared" si="36"/>
        <v>353.93265400999996</v>
      </c>
      <c r="BE127" s="361">
        <f t="shared" si="36"/>
        <v>51.202708950000002</v>
      </c>
      <c r="BF127" s="361">
        <f t="shared" si="36"/>
        <v>84.299766890000001</v>
      </c>
      <c r="BG127" s="361">
        <f t="shared" si="36"/>
        <v>99.473814380000007</v>
      </c>
      <c r="BH127" s="361">
        <f t="shared" si="36"/>
        <v>109.95351199000001</v>
      </c>
      <c r="BI127" s="361">
        <f t="shared" si="36"/>
        <v>344.92980220999999</v>
      </c>
      <c r="BJ127" s="361">
        <f t="shared" si="36"/>
        <v>63.31843619</v>
      </c>
      <c r="BK127" s="361">
        <f t="shared" si="36"/>
        <v>81.692139639999994</v>
      </c>
      <c r="BL127" s="361">
        <f t="shared" si="36"/>
        <v>101.55272361</v>
      </c>
      <c r="BM127" s="361">
        <f t="shared" si="36"/>
        <v>78.98361045</v>
      </c>
      <c r="BN127" s="372">
        <f t="shared" si="36"/>
        <v>325.54690988999999</v>
      </c>
      <c r="BO127" s="385"/>
    </row>
    <row r="128" spans="1:68" ht="13.5">
      <c r="A128" s="417" t="s">
        <v>152</v>
      </c>
      <c r="B128" s="361">
        <v>31.13480882</v>
      </c>
      <c r="C128" s="361">
        <v>36.416134360000001</v>
      </c>
      <c r="D128" s="361">
        <v>5.3833423500000004</v>
      </c>
      <c r="E128" s="361">
        <v>-88.192806640000001</v>
      </c>
      <c r="F128" s="361">
        <v>-15.25852111</v>
      </c>
      <c r="G128" s="361">
        <v>20.28002712</v>
      </c>
      <c r="H128" s="361">
        <v>19.350392719999999</v>
      </c>
      <c r="I128" s="361">
        <v>14.81472705</v>
      </c>
      <c r="J128" s="361">
        <v>8.6283808400000002</v>
      </c>
      <c r="K128" s="361">
        <v>63.073527730000002</v>
      </c>
      <c r="L128" s="361">
        <v>25.584226709999999</v>
      </c>
      <c r="M128" s="361">
        <v>0.13144042</v>
      </c>
      <c r="N128" s="361">
        <v>13.14518936</v>
      </c>
      <c r="O128" s="361">
        <v>-51.260854700000003</v>
      </c>
      <c r="P128" s="361">
        <v>-12.39999821</v>
      </c>
      <c r="Q128" s="361">
        <v>38.663207419999999</v>
      </c>
      <c r="R128" s="361">
        <v>20.017837220000001</v>
      </c>
      <c r="S128" s="361">
        <v>24.00667949</v>
      </c>
      <c r="T128" s="361">
        <v>16.586159259999999</v>
      </c>
      <c r="U128" s="361">
        <v>99.273883389999995</v>
      </c>
      <c r="V128" s="361">
        <v>-8.9094173699999999</v>
      </c>
      <c r="W128" s="361">
        <v>3.8874791900000001</v>
      </c>
      <c r="X128" s="361">
        <v>0.63841713</v>
      </c>
      <c r="Y128" s="361">
        <v>19.34160026</v>
      </c>
      <c r="Z128" s="361">
        <v>14.958079209999999</v>
      </c>
      <c r="AA128" s="361">
        <v>-53.428903810000001</v>
      </c>
      <c r="AB128" s="361">
        <v>11.06295147</v>
      </c>
      <c r="AC128" s="361">
        <v>50.79489134</v>
      </c>
      <c r="AD128" s="361">
        <v>23.917933120000001</v>
      </c>
      <c r="AE128" s="361">
        <v>32.34687212</v>
      </c>
      <c r="AF128" s="361">
        <v>25.455919099999999</v>
      </c>
      <c r="AG128" s="361">
        <v>20.80485899</v>
      </c>
      <c r="AH128" s="361">
        <v>26.077020650000001</v>
      </c>
      <c r="AI128" s="361">
        <v>17.070139260000001</v>
      </c>
      <c r="AJ128" s="361">
        <v>89.407938000000001</v>
      </c>
      <c r="AK128" s="361">
        <v>19.080480609999999</v>
      </c>
      <c r="AL128" s="361">
        <v>9.2468519600000008</v>
      </c>
      <c r="AM128" s="361">
        <v>12.75407131</v>
      </c>
      <c r="AN128" s="361">
        <v>-13.737343020000001</v>
      </c>
      <c r="AO128" s="361">
        <v>27.344060859999999</v>
      </c>
      <c r="AP128" s="361">
        <v>309.92764048999999</v>
      </c>
      <c r="AQ128" s="361">
        <v>16.949221739999999</v>
      </c>
      <c r="AR128" s="361">
        <v>63.31722302</v>
      </c>
      <c r="AS128" s="361">
        <v>48.997209040000001</v>
      </c>
      <c r="AT128" s="361">
        <v>439.19129428999997</v>
      </c>
      <c r="AU128" s="361">
        <v>24.362066710000001</v>
      </c>
      <c r="AV128" s="361">
        <v>-8.2639646300000003</v>
      </c>
      <c r="AW128" s="361">
        <v>6.72415874</v>
      </c>
      <c r="AX128" s="361">
        <v>22.77274929</v>
      </c>
      <c r="AY128" s="361">
        <v>45.595010109999997</v>
      </c>
      <c r="AZ128" s="361">
        <v>10.785297399999999</v>
      </c>
      <c r="BA128" s="361">
        <v>76.754887289999999</v>
      </c>
      <c r="BB128" s="361">
        <v>37.094614280000002</v>
      </c>
      <c r="BC128" s="361">
        <v>83.737424300000001</v>
      </c>
      <c r="BD128" s="361">
        <v>208.37222327000001</v>
      </c>
      <c r="BE128" s="361">
        <v>83.238876959999999</v>
      </c>
      <c r="BF128" s="361">
        <v>89.671430580000006</v>
      </c>
      <c r="BG128" s="361">
        <v>89.814281410000007</v>
      </c>
      <c r="BH128" s="361">
        <v>44.467934900000003</v>
      </c>
      <c r="BI128" s="361">
        <v>307.19252384999999</v>
      </c>
      <c r="BJ128" s="361">
        <v>34.130283249999998</v>
      </c>
      <c r="BK128" s="361">
        <v>106.08960438</v>
      </c>
      <c r="BL128" s="361">
        <v>49.163979750000003</v>
      </c>
      <c r="BM128" s="361">
        <v>57.10629308</v>
      </c>
      <c r="BN128" s="372">
        <v>246.49016046</v>
      </c>
      <c r="BO128" s="385"/>
    </row>
    <row r="129" spans="1:68" ht="13.5">
      <c r="A129" s="417" t="s">
        <v>133</v>
      </c>
      <c r="B129" s="361">
        <v>0.48179773999999997</v>
      </c>
      <c r="C129" s="361">
        <v>-0.91496942999999997</v>
      </c>
      <c r="D129" s="361">
        <v>-1.6566308999999999</v>
      </c>
      <c r="E129" s="361">
        <v>-0.58256925000000004</v>
      </c>
      <c r="F129" s="361">
        <v>-2.6723718399999998</v>
      </c>
      <c r="G129" s="361">
        <v>0</v>
      </c>
      <c r="H129" s="361">
        <v>0</v>
      </c>
      <c r="I129" s="361">
        <v>2.0832834500000001</v>
      </c>
      <c r="J129" s="361">
        <v>0</v>
      </c>
      <c r="K129" s="361">
        <v>2.0832834500000001</v>
      </c>
      <c r="L129" s="361">
        <v>0</v>
      </c>
      <c r="M129" s="361">
        <v>0</v>
      </c>
      <c r="N129" s="361">
        <v>0.67</v>
      </c>
      <c r="O129" s="361">
        <v>0</v>
      </c>
      <c r="P129" s="361">
        <v>0.67</v>
      </c>
      <c r="Q129" s="361">
        <v>0</v>
      </c>
      <c r="R129" s="361">
        <v>0</v>
      </c>
      <c r="S129" s="361">
        <v>0</v>
      </c>
      <c r="T129" s="361">
        <v>0</v>
      </c>
      <c r="U129" s="361">
        <v>0</v>
      </c>
      <c r="V129" s="361">
        <v>0</v>
      </c>
      <c r="W129" s="361">
        <v>0</v>
      </c>
      <c r="X129" s="361">
        <v>0</v>
      </c>
      <c r="Y129" s="361">
        <v>0</v>
      </c>
      <c r="Z129" s="361">
        <v>0</v>
      </c>
      <c r="AA129" s="361">
        <v>0</v>
      </c>
      <c r="AB129" s="361">
        <v>0</v>
      </c>
      <c r="AC129" s="361">
        <v>0</v>
      </c>
      <c r="AD129" s="361">
        <v>0</v>
      </c>
      <c r="AE129" s="361">
        <v>0</v>
      </c>
      <c r="AF129" s="361">
        <v>0</v>
      </c>
      <c r="AG129" s="361">
        <v>0</v>
      </c>
      <c r="AH129" s="361">
        <v>0</v>
      </c>
      <c r="AI129" s="361">
        <v>0</v>
      </c>
      <c r="AJ129" s="361">
        <v>0</v>
      </c>
      <c r="AK129" s="361">
        <v>0</v>
      </c>
      <c r="AL129" s="361">
        <v>0</v>
      </c>
      <c r="AM129" s="361">
        <v>0</v>
      </c>
      <c r="AN129" s="361">
        <v>0</v>
      </c>
      <c r="AO129" s="361">
        <v>0</v>
      </c>
      <c r="AP129" s="361">
        <v>0</v>
      </c>
      <c r="AQ129" s="361">
        <v>0</v>
      </c>
      <c r="AR129" s="361">
        <v>0</v>
      </c>
      <c r="AS129" s="361">
        <v>0</v>
      </c>
      <c r="AT129" s="361">
        <v>0</v>
      </c>
      <c r="AU129" s="361">
        <v>0</v>
      </c>
      <c r="AV129" s="361">
        <v>0</v>
      </c>
      <c r="AW129" s="361">
        <v>0</v>
      </c>
      <c r="AX129" s="361">
        <v>0</v>
      </c>
      <c r="AY129" s="361">
        <v>0</v>
      </c>
      <c r="AZ129" s="361">
        <v>0</v>
      </c>
      <c r="BA129" s="361">
        <v>0</v>
      </c>
      <c r="BB129" s="361">
        <v>0</v>
      </c>
      <c r="BC129" s="361">
        <v>0</v>
      </c>
      <c r="BD129" s="361">
        <v>0</v>
      </c>
      <c r="BE129" s="361">
        <v>0</v>
      </c>
      <c r="BF129" s="361">
        <v>0</v>
      </c>
      <c r="BG129" s="361">
        <v>0</v>
      </c>
      <c r="BH129" s="361">
        <v>0</v>
      </c>
      <c r="BI129" s="361">
        <v>0</v>
      </c>
      <c r="BJ129" s="361">
        <v>0</v>
      </c>
      <c r="BK129" s="361">
        <v>0</v>
      </c>
      <c r="BL129" s="361">
        <v>0</v>
      </c>
      <c r="BM129" s="361">
        <v>0</v>
      </c>
      <c r="BN129" s="372">
        <v>0</v>
      </c>
      <c r="BO129" s="385"/>
    </row>
    <row r="130" spans="1:68" ht="13.5">
      <c r="A130" s="417" t="s">
        <v>153</v>
      </c>
      <c r="B130" s="361">
        <v>2.5072963599999998</v>
      </c>
      <c r="C130" s="361">
        <v>-2.5263134599999999</v>
      </c>
      <c r="D130" s="361">
        <v>31.750007979999999</v>
      </c>
      <c r="E130" s="361">
        <v>-4.5449302400000002</v>
      </c>
      <c r="F130" s="361">
        <v>27.186060640000001</v>
      </c>
      <c r="G130" s="361">
        <v>30.725765769999999</v>
      </c>
      <c r="H130" s="361">
        <v>1.690121E-2</v>
      </c>
      <c r="I130" s="361">
        <v>29.698690150000001</v>
      </c>
      <c r="J130" s="361">
        <v>7.3900207299999998</v>
      </c>
      <c r="K130" s="361">
        <v>67.831377860000003</v>
      </c>
      <c r="L130" s="361">
        <v>-43.349414179999997</v>
      </c>
      <c r="M130" s="361">
        <v>28.299811330000001</v>
      </c>
      <c r="N130" s="361">
        <v>40.749018169999999</v>
      </c>
      <c r="O130" s="361">
        <v>27.693096300000001</v>
      </c>
      <c r="P130" s="361">
        <v>53.392511620000001</v>
      </c>
      <c r="Q130" s="361">
        <v>62.06291118</v>
      </c>
      <c r="R130" s="361">
        <v>54.959816940000003</v>
      </c>
      <c r="S130" s="361">
        <v>80.996158780000002</v>
      </c>
      <c r="T130" s="361">
        <v>66.524992429999998</v>
      </c>
      <c r="U130" s="361">
        <v>264.54387932999998</v>
      </c>
      <c r="V130" s="361">
        <v>57.221471700000002</v>
      </c>
      <c r="W130" s="361">
        <v>78.376367020000004</v>
      </c>
      <c r="X130" s="361">
        <v>137.78792233999999</v>
      </c>
      <c r="Y130" s="361">
        <v>37.398809040000003</v>
      </c>
      <c r="Z130" s="361">
        <v>310.7845701</v>
      </c>
      <c r="AA130" s="361">
        <v>110.63251556</v>
      </c>
      <c r="AB130" s="361">
        <v>54.724338299999999</v>
      </c>
      <c r="AC130" s="361">
        <v>98.4044782</v>
      </c>
      <c r="AD130" s="361">
        <v>39.97569266</v>
      </c>
      <c r="AE130" s="361">
        <v>303.73702472000002</v>
      </c>
      <c r="AF130" s="361">
        <v>128.96225946000001</v>
      </c>
      <c r="AG130" s="361">
        <v>66.490742190000006</v>
      </c>
      <c r="AH130" s="361">
        <v>44.12428577</v>
      </c>
      <c r="AI130" s="361">
        <v>95.114611280000005</v>
      </c>
      <c r="AJ130" s="361">
        <v>334.69189870000002</v>
      </c>
      <c r="AK130" s="361">
        <v>12.31325771</v>
      </c>
      <c r="AL130" s="361">
        <v>-3.1749578999999999</v>
      </c>
      <c r="AM130" s="361">
        <v>156.88309785000001</v>
      </c>
      <c r="AN130" s="361">
        <v>-51.93771358</v>
      </c>
      <c r="AO130" s="361">
        <v>114.08368408</v>
      </c>
      <c r="AP130" s="361">
        <v>12.583265859999999</v>
      </c>
      <c r="AQ130" s="361">
        <v>15.23947388</v>
      </c>
      <c r="AR130" s="361">
        <v>8.4384278300000002</v>
      </c>
      <c r="AS130" s="361">
        <v>20.554375319999998</v>
      </c>
      <c r="AT130" s="361">
        <v>56.815542890000003</v>
      </c>
      <c r="AU130" s="361">
        <v>49.730709429999997</v>
      </c>
      <c r="AV130" s="361">
        <v>14.26658192</v>
      </c>
      <c r="AW130" s="361">
        <v>147.10181129</v>
      </c>
      <c r="AX130" s="361">
        <v>61.766069450000003</v>
      </c>
      <c r="AY130" s="361">
        <v>272.86517208999999</v>
      </c>
      <c r="AZ130" s="361">
        <v>20.315294690000002</v>
      </c>
      <c r="BA130" s="361">
        <v>49.533556660000002</v>
      </c>
      <c r="BB130" s="361">
        <v>98.575139419999999</v>
      </c>
      <c r="BC130" s="361">
        <v>-22.863560029999999</v>
      </c>
      <c r="BD130" s="361">
        <v>145.56043073999999</v>
      </c>
      <c r="BE130" s="361">
        <v>-32.036168009999997</v>
      </c>
      <c r="BF130" s="361">
        <v>-5.3716636900000001</v>
      </c>
      <c r="BG130" s="361">
        <v>9.6595329700000008</v>
      </c>
      <c r="BH130" s="361">
        <v>65.485577090000007</v>
      </c>
      <c r="BI130" s="361">
        <v>37.737278359999998</v>
      </c>
      <c r="BJ130" s="361">
        <v>29.188152939999998</v>
      </c>
      <c r="BK130" s="361">
        <v>-24.39746474</v>
      </c>
      <c r="BL130" s="361">
        <v>52.388743859999998</v>
      </c>
      <c r="BM130" s="361">
        <v>21.87731737</v>
      </c>
      <c r="BN130" s="372">
        <v>79.056749429999996</v>
      </c>
      <c r="BO130" s="385"/>
    </row>
    <row r="131" spans="1:68" s="386" customFormat="1" ht="13.5">
      <c r="A131" s="418"/>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J131" s="360"/>
      <c r="AK131" s="360"/>
      <c r="AL131" s="360"/>
      <c r="AM131" s="360"/>
      <c r="AN131" s="360"/>
      <c r="AO131" s="360"/>
      <c r="AP131" s="360"/>
      <c r="AQ131" s="360"/>
      <c r="AR131" s="360"/>
      <c r="AS131" s="360"/>
      <c r="AT131" s="360"/>
      <c r="AU131" s="360"/>
      <c r="AV131" s="360"/>
      <c r="AW131" s="360"/>
      <c r="AX131" s="360"/>
      <c r="AY131" s="360"/>
      <c r="AZ131" s="360"/>
      <c r="BA131" s="360"/>
      <c r="BB131" s="360"/>
      <c r="BC131" s="360"/>
      <c r="BD131" s="360"/>
      <c r="BE131" s="360"/>
      <c r="BF131" s="360"/>
      <c r="BG131" s="360"/>
      <c r="BH131" s="360"/>
      <c r="BI131" s="360"/>
      <c r="BJ131" s="360"/>
      <c r="BK131" s="360"/>
      <c r="BL131" s="360"/>
      <c r="BM131" s="360"/>
      <c r="BN131" s="371"/>
      <c r="BO131" s="385"/>
      <c r="BP131" s="384"/>
    </row>
    <row r="132" spans="1:68" s="385" customFormat="1" ht="13.5">
      <c r="A132" s="415" t="s">
        <v>87</v>
      </c>
      <c r="B132" s="363">
        <f t="shared" ref="B132:BN132" si="37">B133-B139</f>
        <v>-54.902488260000013</v>
      </c>
      <c r="C132" s="363">
        <f t="shared" si="37"/>
        <v>24.074826129999998</v>
      </c>
      <c r="D132" s="363">
        <f t="shared" si="37"/>
        <v>-118.23789475999999</v>
      </c>
      <c r="E132" s="363">
        <f t="shared" si="37"/>
        <v>-33.916918189999997</v>
      </c>
      <c r="F132" s="363">
        <f t="shared" si="37"/>
        <v>-182.98247508000006</v>
      </c>
      <c r="G132" s="363">
        <f t="shared" si="37"/>
        <v>-158.11414913999999</v>
      </c>
      <c r="H132" s="363">
        <f t="shared" si="37"/>
        <v>-410.13572579999999</v>
      </c>
      <c r="I132" s="363">
        <f t="shared" si="37"/>
        <v>-53.994384399999987</v>
      </c>
      <c r="J132" s="363">
        <f t="shared" si="37"/>
        <v>48.457431119999988</v>
      </c>
      <c r="K132" s="363">
        <f t="shared" si="37"/>
        <v>-573.78682822000007</v>
      </c>
      <c r="L132" s="363">
        <f t="shared" si="37"/>
        <v>-73.456907799999996</v>
      </c>
      <c r="M132" s="363">
        <f t="shared" si="37"/>
        <v>97.182352570000006</v>
      </c>
      <c r="N132" s="363">
        <f t="shared" si="37"/>
        <v>-214.39715633999998</v>
      </c>
      <c r="O132" s="363">
        <f t="shared" si="37"/>
        <v>-78.522072449999996</v>
      </c>
      <c r="P132" s="363">
        <f t="shared" si="37"/>
        <v>-269.19378402000007</v>
      </c>
      <c r="Q132" s="363">
        <f t="shared" si="37"/>
        <v>-149.05308304000002</v>
      </c>
      <c r="R132" s="363">
        <f t="shared" si="37"/>
        <v>-415.45030027000007</v>
      </c>
      <c r="S132" s="363">
        <f t="shared" si="37"/>
        <v>-99.370331030000003</v>
      </c>
      <c r="T132" s="363">
        <f t="shared" si="37"/>
        <v>-124.53693568</v>
      </c>
      <c r="U132" s="363">
        <f t="shared" si="37"/>
        <v>-788.41065001999993</v>
      </c>
      <c r="V132" s="363">
        <f t="shared" si="37"/>
        <v>-333.45036143999999</v>
      </c>
      <c r="W132" s="363">
        <f t="shared" si="37"/>
        <v>-60.127948039999993</v>
      </c>
      <c r="X132" s="363">
        <f t="shared" si="37"/>
        <v>-140.14559889</v>
      </c>
      <c r="Y132" s="363">
        <f t="shared" si="37"/>
        <v>-53.110375940000004</v>
      </c>
      <c r="Z132" s="363">
        <f t="shared" si="37"/>
        <v>-586.83428430999993</v>
      </c>
      <c r="AA132" s="363">
        <f t="shared" si="37"/>
        <v>-133.16621178</v>
      </c>
      <c r="AB132" s="363">
        <f t="shared" si="37"/>
        <v>-128.82220027</v>
      </c>
      <c r="AC132" s="363">
        <f t="shared" si="37"/>
        <v>-52.69735404</v>
      </c>
      <c r="AD132" s="363">
        <f t="shared" si="37"/>
        <v>-82.445898920000019</v>
      </c>
      <c r="AE132" s="363">
        <f t="shared" si="37"/>
        <v>-397.13166501000001</v>
      </c>
      <c r="AF132" s="363">
        <f t="shared" si="37"/>
        <v>-53.919586580000001</v>
      </c>
      <c r="AG132" s="363">
        <f t="shared" si="37"/>
        <v>-49.858434080000009</v>
      </c>
      <c r="AH132" s="363">
        <f t="shared" si="37"/>
        <v>-183.32622322000003</v>
      </c>
      <c r="AI132" s="363">
        <f t="shared" si="37"/>
        <v>-31.685435239999997</v>
      </c>
      <c r="AJ132" s="363">
        <f t="shared" si="37"/>
        <v>-318.78967912000002</v>
      </c>
      <c r="AK132" s="363">
        <f t="shared" si="37"/>
        <v>-441.13250253000001</v>
      </c>
      <c r="AL132" s="363">
        <f t="shared" si="37"/>
        <v>-15.049751560000001</v>
      </c>
      <c r="AM132" s="363">
        <f t="shared" si="37"/>
        <v>136.77719779999998</v>
      </c>
      <c r="AN132" s="363">
        <f t="shared" si="37"/>
        <v>-37.114426780000002</v>
      </c>
      <c r="AO132" s="363">
        <f t="shared" si="37"/>
        <v>-356.51948307000009</v>
      </c>
      <c r="AP132" s="363">
        <f t="shared" si="37"/>
        <v>-61.182459839999986</v>
      </c>
      <c r="AQ132" s="363">
        <f t="shared" si="37"/>
        <v>-91.939556300000007</v>
      </c>
      <c r="AR132" s="363">
        <f t="shared" si="37"/>
        <v>-23.931115429999998</v>
      </c>
      <c r="AS132" s="363">
        <f t="shared" si="37"/>
        <v>-6.0420568600000024</v>
      </c>
      <c r="AT132" s="363">
        <f t="shared" si="37"/>
        <v>-183.09518843000001</v>
      </c>
      <c r="AU132" s="363">
        <f t="shared" si="37"/>
        <v>-21.007549509999993</v>
      </c>
      <c r="AV132" s="363">
        <f t="shared" si="37"/>
        <v>-171.73928408</v>
      </c>
      <c r="AW132" s="363">
        <f t="shared" si="37"/>
        <v>-18.861507970000005</v>
      </c>
      <c r="AX132" s="363">
        <f t="shared" si="37"/>
        <v>3.389790179999995</v>
      </c>
      <c r="AY132" s="363">
        <f t="shared" si="37"/>
        <v>-208.21855138000004</v>
      </c>
      <c r="AZ132" s="363">
        <f t="shared" si="37"/>
        <v>15.186792559999997</v>
      </c>
      <c r="BA132" s="363">
        <f t="shared" si="37"/>
        <v>-11.202610720000003</v>
      </c>
      <c r="BB132" s="363">
        <f t="shared" si="37"/>
        <v>-44.31581482</v>
      </c>
      <c r="BC132" s="363">
        <f t="shared" si="37"/>
        <v>-2.2317070799999996</v>
      </c>
      <c r="BD132" s="363">
        <f t="shared" si="37"/>
        <v>-42.563340060000002</v>
      </c>
      <c r="BE132" s="363">
        <f t="shared" si="37"/>
        <v>-13.44328509</v>
      </c>
      <c r="BF132" s="363">
        <f t="shared" si="37"/>
        <v>123.04430257000001</v>
      </c>
      <c r="BG132" s="363">
        <f t="shared" si="37"/>
        <v>-80.221341219999999</v>
      </c>
      <c r="BH132" s="363">
        <f t="shared" si="37"/>
        <v>91.561270189999988</v>
      </c>
      <c r="BI132" s="363">
        <f t="shared" si="37"/>
        <v>120.94094644999998</v>
      </c>
      <c r="BJ132" s="363">
        <f t="shared" si="37"/>
        <v>15.20735824</v>
      </c>
      <c r="BK132" s="363">
        <f t="shared" si="37"/>
        <v>1.9545534800000013</v>
      </c>
      <c r="BL132" s="363">
        <f t="shared" si="37"/>
        <v>-48.845302619999998</v>
      </c>
      <c r="BM132" s="363">
        <f t="shared" si="37"/>
        <v>-81.533470750000006</v>
      </c>
      <c r="BN132" s="374">
        <f t="shared" si="37"/>
        <v>-113.21686164999998</v>
      </c>
      <c r="BP132" s="384"/>
    </row>
    <row r="133" spans="1:68" ht="13.5">
      <c r="A133" s="397" t="s">
        <v>150</v>
      </c>
      <c r="B133" s="361">
        <f t="shared" ref="B133:BN133" si="38">SUM(B134:B135)</f>
        <v>-49.77453014000001</v>
      </c>
      <c r="C133" s="361">
        <f t="shared" si="38"/>
        <v>0.23827467999999641</v>
      </c>
      <c r="D133" s="361">
        <f t="shared" si="38"/>
        <v>-114.50742253999999</v>
      </c>
      <c r="E133" s="361">
        <f t="shared" si="38"/>
        <v>-21.561867169999999</v>
      </c>
      <c r="F133" s="361">
        <f t="shared" si="38"/>
        <v>-185.60554517000006</v>
      </c>
      <c r="G133" s="361">
        <f t="shared" si="38"/>
        <v>-139.52166742999998</v>
      </c>
      <c r="H133" s="361">
        <f t="shared" si="38"/>
        <v>-432.34563735</v>
      </c>
      <c r="I133" s="361">
        <f t="shared" si="38"/>
        <v>-47.535536919999991</v>
      </c>
      <c r="J133" s="361">
        <f t="shared" si="38"/>
        <v>98.210398259999991</v>
      </c>
      <c r="K133" s="361">
        <f t="shared" si="38"/>
        <v>-521.19244344000003</v>
      </c>
      <c r="L133" s="361">
        <f t="shared" si="38"/>
        <v>-57.329666239999995</v>
      </c>
      <c r="M133" s="361">
        <f t="shared" si="38"/>
        <v>91.294180050000008</v>
      </c>
      <c r="N133" s="361">
        <f t="shared" si="38"/>
        <v>-206.62866640999999</v>
      </c>
      <c r="O133" s="361">
        <f t="shared" si="38"/>
        <v>-101.51418228</v>
      </c>
      <c r="P133" s="361">
        <f t="shared" si="38"/>
        <v>-274.17833488000008</v>
      </c>
      <c r="Q133" s="361">
        <f t="shared" si="38"/>
        <v>-153.53542476000001</v>
      </c>
      <c r="R133" s="361">
        <f t="shared" si="38"/>
        <v>-38.673321990000005</v>
      </c>
      <c r="S133" s="361">
        <f t="shared" si="38"/>
        <v>-87.304390330000004</v>
      </c>
      <c r="T133" s="361">
        <f t="shared" si="38"/>
        <v>-116.31401222</v>
      </c>
      <c r="U133" s="361">
        <f t="shared" si="38"/>
        <v>-395.82714929999992</v>
      </c>
      <c r="V133" s="361">
        <f t="shared" si="38"/>
        <v>-56.145148069999991</v>
      </c>
      <c r="W133" s="361">
        <f t="shared" si="38"/>
        <v>-93.622430689999987</v>
      </c>
      <c r="X133" s="361">
        <f t="shared" si="38"/>
        <v>-132.70759128</v>
      </c>
      <c r="Y133" s="361">
        <f t="shared" si="38"/>
        <v>-57.270519120000003</v>
      </c>
      <c r="Z133" s="361">
        <f t="shared" si="38"/>
        <v>-339.74568915999998</v>
      </c>
      <c r="AA133" s="361">
        <f t="shared" si="38"/>
        <v>-119.02926581</v>
      </c>
      <c r="AB133" s="361">
        <f t="shared" si="38"/>
        <v>-93.192169150000012</v>
      </c>
      <c r="AC133" s="361">
        <f t="shared" si="38"/>
        <v>-43.198575480000002</v>
      </c>
      <c r="AD133" s="361">
        <f t="shared" si="38"/>
        <v>-97.024724490000011</v>
      </c>
      <c r="AE133" s="361">
        <f t="shared" si="38"/>
        <v>-352.44473492999998</v>
      </c>
      <c r="AF133" s="361">
        <f t="shared" si="38"/>
        <v>-46.226381459999999</v>
      </c>
      <c r="AG133" s="361">
        <f t="shared" si="38"/>
        <v>-73.799193730000013</v>
      </c>
      <c r="AH133" s="361">
        <f t="shared" si="38"/>
        <v>-168.99929028000003</v>
      </c>
      <c r="AI133" s="361">
        <f t="shared" si="38"/>
        <v>1.9609189299999983</v>
      </c>
      <c r="AJ133" s="361">
        <f t="shared" si="38"/>
        <v>-287.06394654000002</v>
      </c>
      <c r="AK133" s="361">
        <f t="shared" si="38"/>
        <v>-381.97573826000001</v>
      </c>
      <c r="AL133" s="361">
        <f t="shared" si="38"/>
        <v>-38.274276790000002</v>
      </c>
      <c r="AM133" s="361">
        <f t="shared" si="38"/>
        <v>146.56738252999997</v>
      </c>
      <c r="AN133" s="361">
        <f t="shared" si="38"/>
        <v>-55.302623930000003</v>
      </c>
      <c r="AO133" s="361">
        <f t="shared" si="38"/>
        <v>-328.98525645000007</v>
      </c>
      <c r="AP133" s="361">
        <f t="shared" si="38"/>
        <v>44.446406700000004</v>
      </c>
      <c r="AQ133" s="361">
        <f t="shared" si="38"/>
        <v>-82.465460340000007</v>
      </c>
      <c r="AR133" s="361">
        <f t="shared" si="38"/>
        <v>-13.43720036</v>
      </c>
      <c r="AS133" s="361">
        <f t="shared" si="38"/>
        <v>-36.101872470000004</v>
      </c>
      <c r="AT133" s="361">
        <f t="shared" si="38"/>
        <v>-87.558126469999991</v>
      </c>
      <c r="AU133" s="361">
        <f t="shared" si="38"/>
        <v>-19.040712319999994</v>
      </c>
      <c r="AV133" s="361">
        <f t="shared" si="38"/>
        <v>-173.37052557999999</v>
      </c>
      <c r="AW133" s="361">
        <f t="shared" si="38"/>
        <v>-9.1177880900000048</v>
      </c>
      <c r="AX133" s="361">
        <f t="shared" si="38"/>
        <v>15.066285679999996</v>
      </c>
      <c r="AY133" s="361">
        <f t="shared" si="38"/>
        <v>-186.46274031000004</v>
      </c>
      <c r="AZ133" s="361">
        <f t="shared" si="38"/>
        <v>19.941469849999997</v>
      </c>
      <c r="BA133" s="361">
        <f t="shared" si="38"/>
        <v>-26.821799350000003</v>
      </c>
      <c r="BB133" s="361">
        <f t="shared" si="38"/>
        <v>-28.013162059999999</v>
      </c>
      <c r="BC133" s="361">
        <f t="shared" si="38"/>
        <v>-18.21739638</v>
      </c>
      <c r="BD133" s="361">
        <f t="shared" si="38"/>
        <v>-53.110887940000005</v>
      </c>
      <c r="BE133" s="361">
        <f t="shared" si="38"/>
        <v>-13.002681539999999</v>
      </c>
      <c r="BF133" s="361">
        <f t="shared" si="38"/>
        <v>37.860569130000002</v>
      </c>
      <c r="BG133" s="361">
        <f t="shared" si="38"/>
        <v>-66.833301809999995</v>
      </c>
      <c r="BH133" s="361">
        <f t="shared" si="38"/>
        <v>77.223349279999994</v>
      </c>
      <c r="BI133" s="361">
        <f t="shared" si="38"/>
        <v>35.247935059999989</v>
      </c>
      <c r="BJ133" s="361">
        <f t="shared" si="38"/>
        <v>24.485452309999999</v>
      </c>
      <c r="BK133" s="361">
        <f t="shared" si="38"/>
        <v>-38.316221200000001</v>
      </c>
      <c r="BL133" s="361">
        <f t="shared" si="38"/>
        <v>-32.31751628</v>
      </c>
      <c r="BM133" s="361">
        <f t="shared" si="38"/>
        <v>-47.949378500000002</v>
      </c>
      <c r="BN133" s="372">
        <f t="shared" si="38"/>
        <v>-94.097663669999989</v>
      </c>
      <c r="BO133" s="385"/>
    </row>
    <row r="134" spans="1:68" ht="13.5">
      <c r="A134" s="416" t="s">
        <v>156</v>
      </c>
      <c r="B134" s="359">
        <v>22.52352866</v>
      </c>
      <c r="C134" s="359">
        <v>33.033269079999997</v>
      </c>
      <c r="D134" s="359">
        <v>11.36718701</v>
      </c>
      <c r="E134" s="359">
        <v>109.84670133</v>
      </c>
      <c r="F134" s="359">
        <v>176.77068607999999</v>
      </c>
      <c r="G134" s="359">
        <v>-25.012483769999999</v>
      </c>
      <c r="H134" s="359">
        <v>15.738044159999999</v>
      </c>
      <c r="I134" s="359">
        <v>38.396066240000003</v>
      </c>
      <c r="J134" s="359">
        <v>157.76936069999999</v>
      </c>
      <c r="K134" s="359">
        <v>186.89098733</v>
      </c>
      <c r="L134" s="359">
        <v>6.9356031800000002</v>
      </c>
      <c r="M134" s="359">
        <v>102.55355656</v>
      </c>
      <c r="N134" s="359">
        <v>-56.936835199999997</v>
      </c>
      <c r="O134" s="359">
        <v>-18.50970148</v>
      </c>
      <c r="P134" s="359">
        <v>34.042623059999997</v>
      </c>
      <c r="Q134" s="359">
        <v>23.887735370000001</v>
      </c>
      <c r="R134" s="359">
        <v>-0.49689930999999998</v>
      </c>
      <c r="S134" s="359">
        <v>-16.847226500000001</v>
      </c>
      <c r="T134" s="359">
        <v>-23.708060410000002</v>
      </c>
      <c r="U134" s="359">
        <v>-17.164450850000001</v>
      </c>
      <c r="V134" s="359">
        <v>30.591443829999999</v>
      </c>
      <c r="W134" s="359">
        <v>-9.9826755499999997</v>
      </c>
      <c r="X134" s="359">
        <v>0.10920868</v>
      </c>
      <c r="Y134" s="359">
        <v>-17.85439963</v>
      </c>
      <c r="Z134" s="359">
        <v>2.86357733</v>
      </c>
      <c r="AA134" s="359">
        <v>-2.4899757999999999</v>
      </c>
      <c r="AB134" s="359">
        <v>3.85731329</v>
      </c>
      <c r="AC134" s="359">
        <v>-23.497313640000002</v>
      </c>
      <c r="AD134" s="359">
        <v>-18.380568579999998</v>
      </c>
      <c r="AE134" s="359">
        <v>-40.510544729999999</v>
      </c>
      <c r="AF134" s="359">
        <v>-10.936565399999999</v>
      </c>
      <c r="AG134" s="359">
        <v>21.449131569999999</v>
      </c>
      <c r="AH134" s="359">
        <v>-13.80565357</v>
      </c>
      <c r="AI134" s="359">
        <v>-13.39663575</v>
      </c>
      <c r="AJ134" s="359">
        <v>-16.689723149999999</v>
      </c>
      <c r="AK134" s="359">
        <v>-21.461603109999999</v>
      </c>
      <c r="AL134" s="359">
        <v>6.4780665199999996</v>
      </c>
      <c r="AM134" s="359">
        <v>0.80851337000000001</v>
      </c>
      <c r="AN134" s="359">
        <v>0.18043881000000001</v>
      </c>
      <c r="AO134" s="359">
        <v>-13.99458441</v>
      </c>
      <c r="AP134" s="359">
        <v>-2.3685202699999999</v>
      </c>
      <c r="AQ134" s="359">
        <v>-73.947351310000002</v>
      </c>
      <c r="AR134" s="359">
        <v>-1.85623575</v>
      </c>
      <c r="AS134" s="359">
        <v>-9.4953794899999995</v>
      </c>
      <c r="AT134" s="359">
        <v>-87.667486819999993</v>
      </c>
      <c r="AU134" s="359">
        <v>2.2402414899999998</v>
      </c>
      <c r="AV134" s="359">
        <v>15.32462084</v>
      </c>
      <c r="AW134" s="359">
        <v>73.665198570000001</v>
      </c>
      <c r="AX134" s="359">
        <v>-20.700185229999999</v>
      </c>
      <c r="AY134" s="359">
        <v>70.529875669999996</v>
      </c>
      <c r="AZ134" s="359">
        <v>26.830345009999998</v>
      </c>
      <c r="BA134" s="359">
        <v>-10.720497290000001</v>
      </c>
      <c r="BB134" s="359">
        <v>-11.90236429</v>
      </c>
      <c r="BC134" s="359">
        <v>-16.371688070000001</v>
      </c>
      <c r="BD134" s="359">
        <v>-12.164204639999999</v>
      </c>
      <c r="BE134" s="359">
        <v>-0.43443799</v>
      </c>
      <c r="BF134" s="359">
        <v>-6.6377111800000002</v>
      </c>
      <c r="BG134" s="359">
        <v>-9.1552424999999999</v>
      </c>
      <c r="BH134" s="359">
        <v>27.567198699999999</v>
      </c>
      <c r="BI134" s="359">
        <v>11.339807029999999</v>
      </c>
      <c r="BJ134" s="359">
        <v>-3.7627232199999998</v>
      </c>
      <c r="BK134" s="359">
        <v>-23.398645800000001</v>
      </c>
      <c r="BL134" s="359">
        <v>-91.404776609999999</v>
      </c>
      <c r="BM134" s="359">
        <v>-49.28755134</v>
      </c>
      <c r="BN134" s="370">
        <v>-167.85369696999999</v>
      </c>
      <c r="BO134" s="385"/>
    </row>
    <row r="135" spans="1:68" ht="13.5">
      <c r="A135" s="416" t="s">
        <v>157</v>
      </c>
      <c r="B135" s="359">
        <f t="shared" ref="B135:BN135" si="39">SUM(B136:B138)</f>
        <v>-72.298058800000007</v>
      </c>
      <c r="C135" s="359">
        <f t="shared" si="39"/>
        <v>-32.7949944</v>
      </c>
      <c r="D135" s="359">
        <f t="shared" si="39"/>
        <v>-125.87460954999999</v>
      </c>
      <c r="E135" s="359">
        <f t="shared" si="39"/>
        <v>-131.4085685</v>
      </c>
      <c r="F135" s="359">
        <f t="shared" si="39"/>
        <v>-362.37623125000005</v>
      </c>
      <c r="G135" s="359">
        <f t="shared" si="39"/>
        <v>-114.50918365999999</v>
      </c>
      <c r="H135" s="359">
        <f t="shared" si="39"/>
        <v>-448.08368151000002</v>
      </c>
      <c r="I135" s="359">
        <f t="shared" si="39"/>
        <v>-85.931603159999995</v>
      </c>
      <c r="J135" s="359">
        <f t="shared" si="39"/>
        <v>-59.558962440000002</v>
      </c>
      <c r="K135" s="359">
        <f t="shared" si="39"/>
        <v>-708.08343077000006</v>
      </c>
      <c r="L135" s="359">
        <f t="shared" si="39"/>
        <v>-64.265269419999996</v>
      </c>
      <c r="M135" s="359">
        <f t="shared" si="39"/>
        <v>-11.259376509999999</v>
      </c>
      <c r="N135" s="359">
        <f t="shared" si="39"/>
        <v>-149.69183121</v>
      </c>
      <c r="O135" s="359">
        <f t="shared" si="39"/>
        <v>-83.004480799999996</v>
      </c>
      <c r="P135" s="359">
        <f t="shared" si="39"/>
        <v>-308.22095794000006</v>
      </c>
      <c r="Q135" s="359">
        <f t="shared" si="39"/>
        <v>-177.42316013000001</v>
      </c>
      <c r="R135" s="359">
        <f t="shared" si="39"/>
        <v>-38.176422680000002</v>
      </c>
      <c r="S135" s="359">
        <f t="shared" si="39"/>
        <v>-70.457163829999999</v>
      </c>
      <c r="T135" s="359">
        <f t="shared" si="39"/>
        <v>-92.605951809999993</v>
      </c>
      <c r="U135" s="359">
        <f t="shared" si="39"/>
        <v>-378.66269844999994</v>
      </c>
      <c r="V135" s="359">
        <f t="shared" si="39"/>
        <v>-86.736591899999993</v>
      </c>
      <c r="W135" s="359">
        <f t="shared" si="39"/>
        <v>-83.639755139999991</v>
      </c>
      <c r="X135" s="359">
        <f t="shared" si="39"/>
        <v>-132.81679996</v>
      </c>
      <c r="Y135" s="359">
        <f t="shared" si="39"/>
        <v>-39.41611949</v>
      </c>
      <c r="Z135" s="359">
        <f t="shared" si="39"/>
        <v>-342.60926648999998</v>
      </c>
      <c r="AA135" s="359">
        <f t="shared" si="39"/>
        <v>-116.53929001</v>
      </c>
      <c r="AB135" s="359">
        <f t="shared" si="39"/>
        <v>-97.049482440000006</v>
      </c>
      <c r="AC135" s="359">
        <f t="shared" si="39"/>
        <v>-19.701261840000001</v>
      </c>
      <c r="AD135" s="359">
        <f t="shared" si="39"/>
        <v>-78.644155910000009</v>
      </c>
      <c r="AE135" s="359">
        <f t="shared" si="39"/>
        <v>-311.93419019999999</v>
      </c>
      <c r="AF135" s="359">
        <f t="shared" si="39"/>
        <v>-35.28981606</v>
      </c>
      <c r="AG135" s="359">
        <f t="shared" si="39"/>
        <v>-95.248325300000005</v>
      </c>
      <c r="AH135" s="359">
        <f t="shared" si="39"/>
        <v>-155.19363671000002</v>
      </c>
      <c r="AI135" s="359">
        <f t="shared" si="39"/>
        <v>15.357554679999998</v>
      </c>
      <c r="AJ135" s="359">
        <f t="shared" si="39"/>
        <v>-270.37422339</v>
      </c>
      <c r="AK135" s="359">
        <f t="shared" si="39"/>
        <v>-360.51413515000002</v>
      </c>
      <c r="AL135" s="359">
        <f t="shared" si="39"/>
        <v>-44.752343310000001</v>
      </c>
      <c r="AM135" s="359">
        <f t="shared" si="39"/>
        <v>145.75886915999999</v>
      </c>
      <c r="AN135" s="359">
        <f t="shared" si="39"/>
        <v>-55.483062740000001</v>
      </c>
      <c r="AO135" s="359">
        <f t="shared" si="39"/>
        <v>-314.99067204000005</v>
      </c>
      <c r="AP135" s="359">
        <f t="shared" si="39"/>
        <v>46.814926970000002</v>
      </c>
      <c r="AQ135" s="359">
        <f t="shared" si="39"/>
        <v>-8.5181090299999997</v>
      </c>
      <c r="AR135" s="359">
        <f t="shared" si="39"/>
        <v>-11.580964610000001</v>
      </c>
      <c r="AS135" s="359">
        <f t="shared" si="39"/>
        <v>-26.606492980000002</v>
      </c>
      <c r="AT135" s="359">
        <f t="shared" si="39"/>
        <v>0.10936035000000066</v>
      </c>
      <c r="AU135" s="359">
        <f t="shared" si="39"/>
        <v>-21.280953809999993</v>
      </c>
      <c r="AV135" s="359">
        <f t="shared" si="39"/>
        <v>-188.69514641999999</v>
      </c>
      <c r="AW135" s="359">
        <f t="shared" si="39"/>
        <v>-82.782986660000006</v>
      </c>
      <c r="AX135" s="359">
        <f t="shared" si="39"/>
        <v>35.766470909999995</v>
      </c>
      <c r="AY135" s="359">
        <f t="shared" si="39"/>
        <v>-256.99261598000004</v>
      </c>
      <c r="AZ135" s="359">
        <f t="shared" si="39"/>
        <v>-6.8888751599999996</v>
      </c>
      <c r="BA135" s="359">
        <f t="shared" si="39"/>
        <v>-16.101302060000002</v>
      </c>
      <c r="BB135" s="359">
        <f t="shared" si="39"/>
        <v>-16.110797769999998</v>
      </c>
      <c r="BC135" s="359">
        <f t="shared" si="39"/>
        <v>-1.8457083099999996</v>
      </c>
      <c r="BD135" s="359">
        <f t="shared" si="39"/>
        <v>-40.946683300000004</v>
      </c>
      <c r="BE135" s="359">
        <f t="shared" si="39"/>
        <v>-12.56824355</v>
      </c>
      <c r="BF135" s="359">
        <f t="shared" si="39"/>
        <v>44.498280310000005</v>
      </c>
      <c r="BG135" s="359">
        <f t="shared" si="39"/>
        <v>-57.678059310000002</v>
      </c>
      <c r="BH135" s="359">
        <f t="shared" si="39"/>
        <v>49.656150579999995</v>
      </c>
      <c r="BI135" s="359">
        <f t="shared" si="39"/>
        <v>23.908128029999993</v>
      </c>
      <c r="BJ135" s="359">
        <f t="shared" si="39"/>
        <v>28.248175530000001</v>
      </c>
      <c r="BK135" s="359">
        <f t="shared" si="39"/>
        <v>-14.9175754</v>
      </c>
      <c r="BL135" s="359">
        <f t="shared" si="39"/>
        <v>59.087260329999999</v>
      </c>
      <c r="BM135" s="359">
        <f t="shared" si="39"/>
        <v>1.3381728400000001</v>
      </c>
      <c r="BN135" s="370">
        <f t="shared" si="39"/>
        <v>73.756033299999999</v>
      </c>
      <c r="BO135" s="385"/>
    </row>
    <row r="136" spans="1:68" ht="13.5">
      <c r="A136" s="417" t="s">
        <v>158</v>
      </c>
      <c r="B136" s="361">
        <v>-74.230969389999998</v>
      </c>
      <c r="C136" s="361">
        <v>-32.819638500000003</v>
      </c>
      <c r="D136" s="361">
        <v>-140.14810954999999</v>
      </c>
      <c r="E136" s="361">
        <v>-131.63012950000001</v>
      </c>
      <c r="F136" s="361">
        <v>-378.82884694000001</v>
      </c>
      <c r="G136" s="361">
        <v>-114.50922335999999</v>
      </c>
      <c r="H136" s="361">
        <v>-448.83640699</v>
      </c>
      <c r="I136" s="361">
        <v>-86.120065359999998</v>
      </c>
      <c r="J136" s="361">
        <v>-57.803645430000003</v>
      </c>
      <c r="K136" s="361">
        <v>-707.26934114000005</v>
      </c>
      <c r="L136" s="361">
        <v>-64.265269419999996</v>
      </c>
      <c r="M136" s="361">
        <v>-11.75464506</v>
      </c>
      <c r="N136" s="361">
        <v>-150.27570358</v>
      </c>
      <c r="O136" s="361">
        <v>-82.998072800000003</v>
      </c>
      <c r="P136" s="361">
        <v>-309.29369086000003</v>
      </c>
      <c r="Q136" s="361">
        <v>-177.42318743000001</v>
      </c>
      <c r="R136" s="361">
        <v>-38.176422680000002</v>
      </c>
      <c r="S136" s="361">
        <v>-72.952610289999996</v>
      </c>
      <c r="T136" s="361">
        <v>-92.605951809999993</v>
      </c>
      <c r="U136" s="361">
        <v>-381.15817220999998</v>
      </c>
      <c r="V136" s="361">
        <v>-86.736591899999993</v>
      </c>
      <c r="W136" s="361">
        <v>-90.044452989999996</v>
      </c>
      <c r="X136" s="361">
        <v>-131.02924182999999</v>
      </c>
      <c r="Y136" s="361">
        <v>-42.262132149999999</v>
      </c>
      <c r="Z136" s="361">
        <v>-350.07241886999998</v>
      </c>
      <c r="AA136" s="361">
        <v>-110.81594721</v>
      </c>
      <c r="AB136" s="361">
        <v>-97.725488560000002</v>
      </c>
      <c r="AC136" s="361">
        <v>-18.059636780000002</v>
      </c>
      <c r="AD136" s="361">
        <v>-73.407870750000001</v>
      </c>
      <c r="AE136" s="361">
        <v>-300.0089433</v>
      </c>
      <c r="AF136" s="361">
        <v>-25.663951300000001</v>
      </c>
      <c r="AG136" s="361">
        <v>-94.825029920000006</v>
      </c>
      <c r="AH136" s="361">
        <v>-166.14963671000001</v>
      </c>
      <c r="AI136" s="361">
        <v>23.893521539999998</v>
      </c>
      <c r="AJ136" s="361">
        <v>-262.74509639000001</v>
      </c>
      <c r="AK136" s="361">
        <v>-355.57408133000001</v>
      </c>
      <c r="AL136" s="361">
        <v>-44.752343310000001</v>
      </c>
      <c r="AM136" s="361">
        <v>145.75886915999999</v>
      </c>
      <c r="AN136" s="361">
        <v>-55.507382870000001</v>
      </c>
      <c r="AO136" s="361">
        <v>-310.07493835000002</v>
      </c>
      <c r="AP136" s="361">
        <v>26.867482249999998</v>
      </c>
      <c r="AQ136" s="361">
        <v>1.3261749300000001</v>
      </c>
      <c r="AR136" s="361">
        <v>-17.387063550000001</v>
      </c>
      <c r="AS136" s="361">
        <v>-65.36329508</v>
      </c>
      <c r="AT136" s="361">
        <v>-54.556701449999998</v>
      </c>
      <c r="AU136" s="361">
        <v>-75.675026779999996</v>
      </c>
      <c r="AV136" s="361">
        <v>-178.87225237999999</v>
      </c>
      <c r="AW136" s="361">
        <v>-78.270098390000001</v>
      </c>
      <c r="AX136" s="361">
        <v>40.339899549999998</v>
      </c>
      <c r="AY136" s="361">
        <v>-292.47747800000002</v>
      </c>
      <c r="AZ136" s="361">
        <v>-32.31802424</v>
      </c>
      <c r="BA136" s="361">
        <v>0.93323902000000003</v>
      </c>
      <c r="BB136" s="361">
        <v>-1.11430889</v>
      </c>
      <c r="BC136" s="361">
        <v>-5.4378702199999998</v>
      </c>
      <c r="BD136" s="361">
        <v>-37.936964330000002</v>
      </c>
      <c r="BE136" s="361">
        <v>-15.72693374</v>
      </c>
      <c r="BF136" s="361">
        <v>53.307150810000003</v>
      </c>
      <c r="BG136" s="361">
        <v>-3.28017593</v>
      </c>
      <c r="BH136" s="361">
        <v>48.195854099999998</v>
      </c>
      <c r="BI136" s="361">
        <v>82.495895239999996</v>
      </c>
      <c r="BJ136" s="361">
        <v>21.32091029</v>
      </c>
      <c r="BK136" s="361">
        <v>-9.4255852000000004</v>
      </c>
      <c r="BL136" s="361">
        <v>20.005658390000001</v>
      </c>
      <c r="BM136" s="361">
        <v>1.1843067300000001</v>
      </c>
      <c r="BN136" s="372">
        <v>33.085290209999997</v>
      </c>
      <c r="BO136" s="385"/>
    </row>
    <row r="137" spans="1:68" ht="13.5">
      <c r="A137" s="417" t="s">
        <v>89</v>
      </c>
      <c r="B137" s="361">
        <v>2.0041105899999998</v>
      </c>
      <c r="C137" s="361">
        <v>2.4644099999999999E-2</v>
      </c>
      <c r="D137" s="361">
        <v>14.2735</v>
      </c>
      <c r="E137" s="361">
        <v>0</v>
      </c>
      <c r="F137" s="361">
        <v>16.302254690000002</v>
      </c>
      <c r="G137" s="361">
        <v>3.9700000000000003E-5</v>
      </c>
      <c r="H137" s="361">
        <v>1.6660799999999999E-3</v>
      </c>
      <c r="I137" s="361">
        <v>0.1884622</v>
      </c>
      <c r="J137" s="361">
        <v>-1.75531701</v>
      </c>
      <c r="K137" s="361">
        <v>-1.5651490299999999</v>
      </c>
      <c r="L137" s="361">
        <v>0</v>
      </c>
      <c r="M137" s="361">
        <v>-5.2314500000000003E-3</v>
      </c>
      <c r="N137" s="361">
        <v>0.58387237000000003</v>
      </c>
      <c r="O137" s="361">
        <v>-6.4079999999999996E-3</v>
      </c>
      <c r="P137" s="361">
        <v>0.57223292000000003</v>
      </c>
      <c r="Q137" s="361">
        <v>2.73E-5</v>
      </c>
      <c r="R137" s="361">
        <v>0</v>
      </c>
      <c r="S137" s="361">
        <v>-6.3478000000000007E-2</v>
      </c>
      <c r="T137" s="361">
        <v>0</v>
      </c>
      <c r="U137" s="361">
        <v>-6.3450699999999999E-2</v>
      </c>
      <c r="V137" s="361">
        <v>0</v>
      </c>
      <c r="W137" s="361">
        <v>6.17642807</v>
      </c>
      <c r="X137" s="361">
        <v>-1.7875581300000001</v>
      </c>
      <c r="Y137" s="361">
        <v>2.3930769999999999</v>
      </c>
      <c r="Z137" s="361">
        <v>6.7819469400000001</v>
      </c>
      <c r="AA137" s="361">
        <v>-6.1223277999999999</v>
      </c>
      <c r="AB137" s="361">
        <v>0.67600612000000004</v>
      </c>
      <c r="AC137" s="361">
        <v>-1.64162506</v>
      </c>
      <c r="AD137" s="361">
        <v>-5.2915385600000002</v>
      </c>
      <c r="AE137" s="361">
        <v>-12.379485300000001</v>
      </c>
      <c r="AF137" s="361">
        <v>-9.6258647600000007</v>
      </c>
      <c r="AG137" s="361">
        <v>-0.42329538</v>
      </c>
      <c r="AH137" s="361">
        <v>10.956</v>
      </c>
      <c r="AI137" s="361">
        <v>-8.5359668600000003</v>
      </c>
      <c r="AJ137" s="361">
        <v>-7.6291270000000004</v>
      </c>
      <c r="AK137" s="361">
        <v>-4.9163938199999997</v>
      </c>
      <c r="AL137" s="361">
        <v>0</v>
      </c>
      <c r="AM137" s="361">
        <v>0</v>
      </c>
      <c r="AN137" s="361">
        <v>2.4320129999999999E-2</v>
      </c>
      <c r="AO137" s="361">
        <v>-4.8920736900000001</v>
      </c>
      <c r="AP137" s="361">
        <v>19.94744472</v>
      </c>
      <c r="AQ137" s="361">
        <v>-9.8292853200000003</v>
      </c>
      <c r="AR137" s="361">
        <v>5.80609894</v>
      </c>
      <c r="AS137" s="361">
        <v>41.729366499999998</v>
      </c>
      <c r="AT137" s="361">
        <v>57.653624839999999</v>
      </c>
      <c r="AU137" s="361">
        <v>54.194073170000003</v>
      </c>
      <c r="AV137" s="361">
        <v>-9.8228940399999995</v>
      </c>
      <c r="AW137" s="361">
        <v>-4.5674882700000001</v>
      </c>
      <c r="AX137" s="361">
        <v>-4.5734286400000004</v>
      </c>
      <c r="AY137" s="361">
        <v>35.23026222</v>
      </c>
      <c r="AZ137" s="361">
        <v>25.40267738</v>
      </c>
      <c r="BA137" s="361">
        <v>-17.03454108</v>
      </c>
      <c r="BB137" s="361">
        <v>-14.996488879999999</v>
      </c>
      <c r="BC137" s="361">
        <v>3.5921619100000002</v>
      </c>
      <c r="BD137" s="361">
        <v>-3.0361906699999999</v>
      </c>
      <c r="BE137" s="361">
        <v>3.1586901900000002</v>
      </c>
      <c r="BF137" s="361">
        <v>-8.8088704999999994</v>
      </c>
      <c r="BG137" s="361">
        <v>-54.397883380000003</v>
      </c>
      <c r="BH137" s="361">
        <v>1.46029648</v>
      </c>
      <c r="BI137" s="361">
        <v>-58.587767210000003</v>
      </c>
      <c r="BJ137" s="361">
        <v>6.9272652399999997</v>
      </c>
      <c r="BK137" s="361">
        <v>-5.4919902</v>
      </c>
      <c r="BL137" s="361">
        <v>39.081601939999999</v>
      </c>
      <c r="BM137" s="361">
        <v>0.10390711</v>
      </c>
      <c r="BN137" s="372">
        <v>40.620784090000001</v>
      </c>
      <c r="BO137" s="385"/>
    </row>
    <row r="138" spans="1:68" ht="13.5">
      <c r="A138" s="417" t="s">
        <v>91</v>
      </c>
      <c r="B138" s="361">
        <v>-7.1199999999999999E-2</v>
      </c>
      <c r="C138" s="361">
        <v>0</v>
      </c>
      <c r="D138" s="361">
        <v>0</v>
      </c>
      <c r="E138" s="361">
        <v>0.22156100000000001</v>
      </c>
      <c r="F138" s="361">
        <v>0.15036099999999999</v>
      </c>
      <c r="G138" s="361">
        <v>0</v>
      </c>
      <c r="H138" s="361">
        <v>0.75105940000000004</v>
      </c>
      <c r="I138" s="361">
        <v>0</v>
      </c>
      <c r="J138" s="361">
        <v>0</v>
      </c>
      <c r="K138" s="361">
        <v>0.75105940000000004</v>
      </c>
      <c r="L138" s="361">
        <v>0</v>
      </c>
      <c r="M138" s="361">
        <v>0.50049999999999994</v>
      </c>
      <c r="N138" s="361">
        <v>0</v>
      </c>
      <c r="O138" s="361">
        <v>0</v>
      </c>
      <c r="P138" s="361">
        <v>0.50049999999999994</v>
      </c>
      <c r="Q138" s="361">
        <v>0</v>
      </c>
      <c r="R138" s="361">
        <v>0</v>
      </c>
      <c r="S138" s="361">
        <v>2.5589244600000001</v>
      </c>
      <c r="T138" s="361">
        <v>0</v>
      </c>
      <c r="U138" s="361">
        <v>2.5589244600000001</v>
      </c>
      <c r="V138" s="361">
        <v>0</v>
      </c>
      <c r="W138" s="361">
        <v>0.22826978000000001</v>
      </c>
      <c r="X138" s="361">
        <v>0</v>
      </c>
      <c r="Y138" s="361">
        <v>0.45293566000000002</v>
      </c>
      <c r="Z138" s="361">
        <v>0.68120544000000005</v>
      </c>
      <c r="AA138" s="361">
        <v>0.39898499999999998</v>
      </c>
      <c r="AB138" s="361">
        <v>0</v>
      </c>
      <c r="AC138" s="361">
        <v>0</v>
      </c>
      <c r="AD138" s="361">
        <v>5.5253400000000001E-2</v>
      </c>
      <c r="AE138" s="361">
        <v>0.45423839999999999</v>
      </c>
      <c r="AF138" s="361">
        <v>0</v>
      </c>
      <c r="AG138" s="361">
        <v>0</v>
      </c>
      <c r="AH138" s="361">
        <v>0</v>
      </c>
      <c r="AI138" s="361">
        <v>0</v>
      </c>
      <c r="AJ138" s="361">
        <v>0</v>
      </c>
      <c r="AK138" s="361">
        <v>-2.366E-2</v>
      </c>
      <c r="AL138" s="361">
        <v>0</v>
      </c>
      <c r="AM138" s="361">
        <v>0</v>
      </c>
      <c r="AN138" s="361">
        <v>0</v>
      </c>
      <c r="AO138" s="361">
        <v>-2.366E-2</v>
      </c>
      <c r="AP138" s="361">
        <v>0</v>
      </c>
      <c r="AQ138" s="361">
        <v>-1.4998640000000001E-2</v>
      </c>
      <c r="AR138" s="361">
        <v>0</v>
      </c>
      <c r="AS138" s="361">
        <v>-2.9725644</v>
      </c>
      <c r="AT138" s="361">
        <v>-2.9875630399999999</v>
      </c>
      <c r="AU138" s="361">
        <v>0.19999980000000001</v>
      </c>
      <c r="AV138" s="361">
        <v>0</v>
      </c>
      <c r="AW138" s="361">
        <v>5.4600000000000003E-2</v>
      </c>
      <c r="AX138" s="361">
        <v>0</v>
      </c>
      <c r="AY138" s="361">
        <v>0.25459979999999999</v>
      </c>
      <c r="AZ138" s="361">
        <v>2.6471700000000001E-2</v>
      </c>
      <c r="BA138" s="361">
        <v>0</v>
      </c>
      <c r="BB138" s="361">
        <v>0</v>
      </c>
      <c r="BC138" s="361">
        <v>0</v>
      </c>
      <c r="BD138" s="361">
        <v>2.6471700000000001E-2</v>
      </c>
      <c r="BE138" s="361">
        <v>0</v>
      </c>
      <c r="BF138" s="361">
        <v>0</v>
      </c>
      <c r="BG138" s="361">
        <v>0</v>
      </c>
      <c r="BH138" s="361">
        <v>0</v>
      </c>
      <c r="BI138" s="361">
        <v>0</v>
      </c>
      <c r="BJ138" s="361">
        <v>0</v>
      </c>
      <c r="BK138" s="361">
        <v>0</v>
      </c>
      <c r="BL138" s="361">
        <v>0</v>
      </c>
      <c r="BM138" s="361">
        <v>4.9959000000000003E-2</v>
      </c>
      <c r="BN138" s="372">
        <v>4.9959000000000003E-2</v>
      </c>
      <c r="BO138" s="385"/>
    </row>
    <row r="139" spans="1:68" ht="13.5">
      <c r="A139" s="397" t="s">
        <v>154</v>
      </c>
      <c r="B139" s="361">
        <f t="shared" ref="B139:BN139" si="40">SUM(B140:B141)</f>
        <v>5.1279581199999988</v>
      </c>
      <c r="C139" s="361">
        <f t="shared" si="40"/>
        <v>-23.836551450000002</v>
      </c>
      <c r="D139" s="361">
        <f t="shared" si="40"/>
        <v>3.7304722200000011</v>
      </c>
      <c r="E139" s="361">
        <f t="shared" si="40"/>
        <v>12.355051019999999</v>
      </c>
      <c r="F139" s="361">
        <f t="shared" si="40"/>
        <v>-2.6230700900000006</v>
      </c>
      <c r="G139" s="361">
        <f t="shared" si="40"/>
        <v>18.592481710000001</v>
      </c>
      <c r="H139" s="361">
        <f t="shared" si="40"/>
        <v>-22.209911550000001</v>
      </c>
      <c r="I139" s="361">
        <f t="shared" si="40"/>
        <v>6.4588474799999993</v>
      </c>
      <c r="J139" s="361">
        <f t="shared" si="40"/>
        <v>49.752967140000003</v>
      </c>
      <c r="K139" s="361">
        <f t="shared" si="40"/>
        <v>52.594384780000006</v>
      </c>
      <c r="L139" s="361">
        <f t="shared" si="40"/>
        <v>16.127241559999998</v>
      </c>
      <c r="M139" s="361">
        <f t="shared" si="40"/>
        <v>-5.8881725199999995</v>
      </c>
      <c r="N139" s="361">
        <f t="shared" si="40"/>
        <v>7.7684899300000012</v>
      </c>
      <c r="O139" s="361">
        <f t="shared" si="40"/>
        <v>-22.99210983</v>
      </c>
      <c r="P139" s="361">
        <f t="shared" si="40"/>
        <v>-4.9845508599999997</v>
      </c>
      <c r="Q139" s="361">
        <f t="shared" si="40"/>
        <v>-4.48234172</v>
      </c>
      <c r="R139" s="361">
        <f t="shared" si="40"/>
        <v>376.77697828000004</v>
      </c>
      <c r="S139" s="361">
        <f t="shared" si="40"/>
        <v>12.065940700000001</v>
      </c>
      <c r="T139" s="361">
        <f t="shared" si="40"/>
        <v>8.2229234600000005</v>
      </c>
      <c r="U139" s="361">
        <f t="shared" si="40"/>
        <v>392.58350072000002</v>
      </c>
      <c r="V139" s="361">
        <f t="shared" si="40"/>
        <v>277.30521336999999</v>
      </c>
      <c r="W139" s="361">
        <f t="shared" si="40"/>
        <v>-33.494482649999995</v>
      </c>
      <c r="X139" s="361">
        <f t="shared" si="40"/>
        <v>7.4380076099999997</v>
      </c>
      <c r="Y139" s="361">
        <f t="shared" si="40"/>
        <v>-4.1601431799999986</v>
      </c>
      <c r="Z139" s="361">
        <f t="shared" si="40"/>
        <v>247.08859514999995</v>
      </c>
      <c r="AA139" s="361">
        <f t="shared" si="40"/>
        <v>14.136945969999999</v>
      </c>
      <c r="AB139" s="361">
        <f t="shared" si="40"/>
        <v>35.630031119999998</v>
      </c>
      <c r="AC139" s="361">
        <f t="shared" si="40"/>
        <v>9.4987785599999981</v>
      </c>
      <c r="AD139" s="361">
        <f t="shared" si="40"/>
        <v>-14.578825569999999</v>
      </c>
      <c r="AE139" s="361">
        <f t="shared" si="40"/>
        <v>44.686930080000003</v>
      </c>
      <c r="AF139" s="361">
        <f t="shared" si="40"/>
        <v>7.6932051200000009</v>
      </c>
      <c r="AG139" s="361">
        <f t="shared" si="40"/>
        <v>-23.94075965</v>
      </c>
      <c r="AH139" s="361">
        <f t="shared" si="40"/>
        <v>14.326932940000003</v>
      </c>
      <c r="AI139" s="361">
        <f t="shared" si="40"/>
        <v>33.646354169999995</v>
      </c>
      <c r="AJ139" s="361">
        <f t="shared" si="40"/>
        <v>31.725732580000006</v>
      </c>
      <c r="AK139" s="361">
        <f t="shared" si="40"/>
        <v>59.156764270000004</v>
      </c>
      <c r="AL139" s="361">
        <f t="shared" si="40"/>
        <v>-23.224525230000001</v>
      </c>
      <c r="AM139" s="361">
        <f t="shared" si="40"/>
        <v>9.79018473</v>
      </c>
      <c r="AN139" s="361">
        <f t="shared" si="40"/>
        <v>-18.188197150000001</v>
      </c>
      <c r="AO139" s="361">
        <f t="shared" si="40"/>
        <v>27.534226619999998</v>
      </c>
      <c r="AP139" s="361">
        <f t="shared" si="40"/>
        <v>105.62886653999999</v>
      </c>
      <c r="AQ139" s="361">
        <f t="shared" si="40"/>
        <v>9.4740959599999996</v>
      </c>
      <c r="AR139" s="361">
        <f t="shared" si="40"/>
        <v>10.49391507</v>
      </c>
      <c r="AS139" s="361">
        <f t="shared" si="40"/>
        <v>-30.059815610000001</v>
      </c>
      <c r="AT139" s="361">
        <f t="shared" si="40"/>
        <v>95.537061960000003</v>
      </c>
      <c r="AU139" s="361">
        <f t="shared" si="40"/>
        <v>1.9668371900000006</v>
      </c>
      <c r="AV139" s="361">
        <f t="shared" si="40"/>
        <v>-1.6312414999999998</v>
      </c>
      <c r="AW139" s="361">
        <f t="shared" si="40"/>
        <v>9.7437198800000004</v>
      </c>
      <c r="AX139" s="361">
        <f t="shared" si="40"/>
        <v>11.676495500000001</v>
      </c>
      <c r="AY139" s="361">
        <f t="shared" si="40"/>
        <v>21.75581107</v>
      </c>
      <c r="AZ139" s="361">
        <f t="shared" si="40"/>
        <v>4.7546772900000001</v>
      </c>
      <c r="BA139" s="361">
        <f t="shared" si="40"/>
        <v>-15.61918863</v>
      </c>
      <c r="BB139" s="361">
        <f t="shared" si="40"/>
        <v>16.302652759999997</v>
      </c>
      <c r="BC139" s="361">
        <f t="shared" si="40"/>
        <v>-15.985689300000001</v>
      </c>
      <c r="BD139" s="361">
        <f t="shared" si="40"/>
        <v>-10.54754788</v>
      </c>
      <c r="BE139" s="361">
        <f t="shared" si="40"/>
        <v>0.44060355000000051</v>
      </c>
      <c r="BF139" s="361">
        <f t="shared" si="40"/>
        <v>-85.183733440000012</v>
      </c>
      <c r="BG139" s="361">
        <f t="shared" si="40"/>
        <v>13.388039410000001</v>
      </c>
      <c r="BH139" s="361">
        <f t="shared" si="40"/>
        <v>-14.337920909999999</v>
      </c>
      <c r="BI139" s="361">
        <f t="shared" si="40"/>
        <v>-85.693011389999995</v>
      </c>
      <c r="BJ139" s="361">
        <f t="shared" si="40"/>
        <v>9.2780940699999999</v>
      </c>
      <c r="BK139" s="361">
        <f t="shared" si="40"/>
        <v>-40.270774680000002</v>
      </c>
      <c r="BL139" s="361">
        <f t="shared" si="40"/>
        <v>16.527786339999999</v>
      </c>
      <c r="BM139" s="361">
        <f t="shared" si="40"/>
        <v>33.584092250000005</v>
      </c>
      <c r="BN139" s="372">
        <f t="shared" si="40"/>
        <v>19.119197979999999</v>
      </c>
      <c r="BO139" s="385"/>
    </row>
    <row r="140" spans="1:68" ht="13.5">
      <c r="A140" s="416" t="s">
        <v>156</v>
      </c>
      <c r="B140" s="361">
        <v>-9.2099401000000007</v>
      </c>
      <c r="C140" s="361">
        <v>-9.3565037499999999</v>
      </c>
      <c r="D140" s="361">
        <v>-9.3181827599999991</v>
      </c>
      <c r="E140" s="361">
        <v>13.29613174</v>
      </c>
      <c r="F140" s="361">
        <v>-14.58849487</v>
      </c>
      <c r="G140" s="361">
        <v>-4.1091925099999997</v>
      </c>
      <c r="H140" s="361">
        <v>-5.8963076900000004</v>
      </c>
      <c r="I140" s="361">
        <v>-7.8790507400000003</v>
      </c>
      <c r="J140" s="361">
        <v>63.91194591</v>
      </c>
      <c r="K140" s="361">
        <v>46.027394970000003</v>
      </c>
      <c r="L140" s="361">
        <v>1.79459334</v>
      </c>
      <c r="M140" s="361">
        <v>14.830017249999999</v>
      </c>
      <c r="N140" s="361">
        <v>-6.4191883799999996</v>
      </c>
      <c r="O140" s="361">
        <v>-5.0879923299999996</v>
      </c>
      <c r="P140" s="361">
        <v>5.1174298800000004</v>
      </c>
      <c r="Q140" s="361">
        <v>-7.1897728000000001</v>
      </c>
      <c r="R140" s="361">
        <v>-1.8137537500000001</v>
      </c>
      <c r="S140" s="361">
        <v>-0.31406019000000002</v>
      </c>
      <c r="T140" s="361">
        <v>-7.1984903400000002</v>
      </c>
      <c r="U140" s="361">
        <v>-16.516077079999999</v>
      </c>
      <c r="V140" s="361">
        <v>-6.4624047300000003</v>
      </c>
      <c r="W140" s="361">
        <v>-16.637560359999998</v>
      </c>
      <c r="X140" s="361">
        <v>-8.7440440600000002</v>
      </c>
      <c r="Y140" s="361">
        <v>-21.829284439999999</v>
      </c>
      <c r="Z140" s="361">
        <v>-53.67329359</v>
      </c>
      <c r="AA140" s="361">
        <v>-2.5644526999999999</v>
      </c>
      <c r="AB140" s="361">
        <v>-7.3490873199999998</v>
      </c>
      <c r="AC140" s="361">
        <v>-7.3050984200000002</v>
      </c>
      <c r="AD140" s="361">
        <v>5.0599414200000004</v>
      </c>
      <c r="AE140" s="361">
        <v>-12.15869702</v>
      </c>
      <c r="AF140" s="361">
        <v>-6.4552833999999999</v>
      </c>
      <c r="AG140" s="361">
        <v>-7.1711198899999999</v>
      </c>
      <c r="AH140" s="361">
        <v>-21.259020400000001</v>
      </c>
      <c r="AI140" s="361">
        <v>-6.9232966300000003</v>
      </c>
      <c r="AJ140" s="361">
        <v>-41.808720319999999</v>
      </c>
      <c r="AK140" s="361">
        <v>-7.4852717499999999</v>
      </c>
      <c r="AL140" s="361">
        <v>-6.5355033300000001</v>
      </c>
      <c r="AM140" s="361">
        <v>-6.8988371700000002</v>
      </c>
      <c r="AN140" s="361">
        <v>-1.49917525</v>
      </c>
      <c r="AO140" s="361">
        <v>-22.418787500000001</v>
      </c>
      <c r="AP140" s="361">
        <v>32.837218880000002</v>
      </c>
      <c r="AQ140" s="361">
        <v>-7.9651918400000001</v>
      </c>
      <c r="AR140" s="361">
        <v>-4.46143512</v>
      </c>
      <c r="AS140" s="361">
        <v>-8.2602622199999995</v>
      </c>
      <c r="AT140" s="361">
        <v>12.1503297</v>
      </c>
      <c r="AU140" s="361">
        <v>-6.3844766000000002</v>
      </c>
      <c r="AV140" s="361">
        <v>-14.19822649</v>
      </c>
      <c r="AW140" s="361">
        <v>-5.32382271</v>
      </c>
      <c r="AX140" s="361">
        <v>0.35451051</v>
      </c>
      <c r="AY140" s="361">
        <v>-25.55201529</v>
      </c>
      <c r="AZ140" s="361">
        <v>-0.46643669999999998</v>
      </c>
      <c r="BA140" s="361">
        <v>-0.59206208000000005</v>
      </c>
      <c r="BB140" s="361">
        <v>0.17959989000000001</v>
      </c>
      <c r="BC140" s="361">
        <v>-0.85967331000000002</v>
      </c>
      <c r="BD140" s="361">
        <v>-1.7385721999999999</v>
      </c>
      <c r="BE140" s="361">
        <v>-4.6387598399999996</v>
      </c>
      <c r="BF140" s="361">
        <v>0.15684015000000001</v>
      </c>
      <c r="BG140" s="361">
        <v>-1.67382458</v>
      </c>
      <c r="BH140" s="361">
        <v>0.48742057999999999</v>
      </c>
      <c r="BI140" s="361">
        <v>-5.6683236900000002</v>
      </c>
      <c r="BJ140" s="361">
        <v>-5.1361109200000001</v>
      </c>
      <c r="BK140" s="361">
        <v>-0.45321030000000001</v>
      </c>
      <c r="BL140" s="361">
        <v>3.9817999999999998</v>
      </c>
      <c r="BM140" s="361">
        <v>-1.4360747599999999</v>
      </c>
      <c r="BN140" s="372">
        <v>-3.0435959800000001</v>
      </c>
      <c r="BO140" s="385"/>
    </row>
    <row r="141" spans="1:68" ht="13.5">
      <c r="A141" s="416" t="s">
        <v>157</v>
      </c>
      <c r="B141" s="361">
        <f t="shared" ref="B141:BN141" si="41">SUM(B142:B144)</f>
        <v>14.33789822</v>
      </c>
      <c r="C141" s="361">
        <f t="shared" si="41"/>
        <v>-14.4800477</v>
      </c>
      <c r="D141" s="361">
        <f t="shared" si="41"/>
        <v>13.04865498</v>
      </c>
      <c r="E141" s="361">
        <f t="shared" si="41"/>
        <v>-0.94108071999999998</v>
      </c>
      <c r="F141" s="361">
        <f t="shared" si="41"/>
        <v>11.965424779999999</v>
      </c>
      <c r="G141" s="361">
        <f t="shared" si="41"/>
        <v>22.701674220000001</v>
      </c>
      <c r="H141" s="361">
        <f t="shared" si="41"/>
        <v>-16.313603860000001</v>
      </c>
      <c r="I141" s="361">
        <f t="shared" si="41"/>
        <v>14.33789822</v>
      </c>
      <c r="J141" s="361">
        <f t="shared" si="41"/>
        <v>-14.158978769999999</v>
      </c>
      <c r="K141" s="361">
        <f t="shared" si="41"/>
        <v>6.5669898099999999</v>
      </c>
      <c r="L141" s="361">
        <f t="shared" si="41"/>
        <v>14.332648219999999</v>
      </c>
      <c r="M141" s="361">
        <f t="shared" si="41"/>
        <v>-20.718189769999999</v>
      </c>
      <c r="N141" s="361">
        <f t="shared" si="41"/>
        <v>14.187678310000001</v>
      </c>
      <c r="O141" s="361">
        <f t="shared" si="41"/>
        <v>-17.904117500000002</v>
      </c>
      <c r="P141" s="361">
        <f t="shared" si="41"/>
        <v>-10.10198074</v>
      </c>
      <c r="Q141" s="361">
        <f t="shared" si="41"/>
        <v>2.7074310800000001</v>
      </c>
      <c r="R141" s="361">
        <f t="shared" si="41"/>
        <v>378.59073203000003</v>
      </c>
      <c r="S141" s="361">
        <f t="shared" si="41"/>
        <v>12.38000089</v>
      </c>
      <c r="T141" s="361">
        <f t="shared" si="41"/>
        <v>15.4214138</v>
      </c>
      <c r="U141" s="361">
        <f t="shared" si="41"/>
        <v>409.09957780000002</v>
      </c>
      <c r="V141" s="361">
        <f t="shared" si="41"/>
        <v>283.76761809999999</v>
      </c>
      <c r="W141" s="361">
        <f t="shared" si="41"/>
        <v>-16.85692229</v>
      </c>
      <c r="X141" s="361">
        <f t="shared" si="41"/>
        <v>16.18205167</v>
      </c>
      <c r="Y141" s="361">
        <f t="shared" si="41"/>
        <v>17.66914126</v>
      </c>
      <c r="Z141" s="361">
        <f t="shared" si="41"/>
        <v>300.76188873999996</v>
      </c>
      <c r="AA141" s="361">
        <f t="shared" si="41"/>
        <v>16.70139867</v>
      </c>
      <c r="AB141" s="361">
        <f t="shared" si="41"/>
        <v>42.979118440000001</v>
      </c>
      <c r="AC141" s="361">
        <f t="shared" si="41"/>
        <v>16.803876979999998</v>
      </c>
      <c r="AD141" s="361">
        <f t="shared" si="41"/>
        <v>-19.638766990000001</v>
      </c>
      <c r="AE141" s="361">
        <f t="shared" si="41"/>
        <v>56.845627100000002</v>
      </c>
      <c r="AF141" s="361">
        <f t="shared" si="41"/>
        <v>14.148488520000001</v>
      </c>
      <c r="AG141" s="361">
        <f t="shared" si="41"/>
        <v>-16.76963976</v>
      </c>
      <c r="AH141" s="361">
        <f t="shared" si="41"/>
        <v>35.585953340000003</v>
      </c>
      <c r="AI141" s="361">
        <f t="shared" si="41"/>
        <v>40.569650799999998</v>
      </c>
      <c r="AJ141" s="361">
        <f t="shared" si="41"/>
        <v>73.534452900000005</v>
      </c>
      <c r="AK141" s="361">
        <f t="shared" si="41"/>
        <v>66.642036020000006</v>
      </c>
      <c r="AL141" s="361">
        <f t="shared" si="41"/>
        <v>-16.6890219</v>
      </c>
      <c r="AM141" s="361">
        <f t="shared" si="41"/>
        <v>16.6890219</v>
      </c>
      <c r="AN141" s="361">
        <f t="shared" si="41"/>
        <v>-16.6890219</v>
      </c>
      <c r="AO141" s="361">
        <f t="shared" si="41"/>
        <v>49.953014119999999</v>
      </c>
      <c r="AP141" s="361">
        <f t="shared" si="41"/>
        <v>72.791647659999995</v>
      </c>
      <c r="AQ141" s="361">
        <f t="shared" si="41"/>
        <v>17.439287799999999</v>
      </c>
      <c r="AR141" s="361">
        <f t="shared" si="41"/>
        <v>14.955350190000001</v>
      </c>
      <c r="AS141" s="361">
        <f t="shared" si="41"/>
        <v>-21.79955339</v>
      </c>
      <c r="AT141" s="361">
        <f t="shared" si="41"/>
        <v>83.386732260000002</v>
      </c>
      <c r="AU141" s="361">
        <f t="shared" si="41"/>
        <v>8.3513137900000007</v>
      </c>
      <c r="AV141" s="361">
        <f t="shared" si="41"/>
        <v>12.56698499</v>
      </c>
      <c r="AW141" s="361">
        <f t="shared" si="41"/>
        <v>15.06754259</v>
      </c>
      <c r="AX141" s="361">
        <f t="shared" si="41"/>
        <v>11.321984990000001</v>
      </c>
      <c r="AY141" s="361">
        <f t="shared" si="41"/>
        <v>47.30782636</v>
      </c>
      <c r="AZ141" s="361">
        <f t="shared" si="41"/>
        <v>5.2211139900000001</v>
      </c>
      <c r="BA141" s="361">
        <f t="shared" si="41"/>
        <v>-15.02712655</v>
      </c>
      <c r="BB141" s="361">
        <f t="shared" si="41"/>
        <v>16.123052869999999</v>
      </c>
      <c r="BC141" s="361">
        <f t="shared" si="41"/>
        <v>-15.126015990000001</v>
      </c>
      <c r="BD141" s="361">
        <f t="shared" si="41"/>
        <v>-8.8089756799999996</v>
      </c>
      <c r="BE141" s="361">
        <f t="shared" si="41"/>
        <v>5.0793633900000001</v>
      </c>
      <c r="BF141" s="361">
        <f t="shared" si="41"/>
        <v>-85.340573590000005</v>
      </c>
      <c r="BG141" s="361">
        <f t="shared" si="41"/>
        <v>15.061863990000001</v>
      </c>
      <c r="BH141" s="361">
        <f t="shared" si="41"/>
        <v>-14.82534149</v>
      </c>
      <c r="BI141" s="361">
        <f t="shared" si="41"/>
        <v>-80.024687700000001</v>
      </c>
      <c r="BJ141" s="361">
        <f t="shared" si="41"/>
        <v>14.41420499</v>
      </c>
      <c r="BK141" s="361">
        <f t="shared" si="41"/>
        <v>-39.81756438</v>
      </c>
      <c r="BL141" s="361">
        <f t="shared" si="41"/>
        <v>12.545986340000001</v>
      </c>
      <c r="BM141" s="361">
        <f t="shared" si="41"/>
        <v>35.020167010000002</v>
      </c>
      <c r="BN141" s="372">
        <f t="shared" si="41"/>
        <v>22.162793959999998</v>
      </c>
      <c r="BO141" s="385"/>
    </row>
    <row r="142" spans="1:68" ht="13.5">
      <c r="A142" s="417" t="s">
        <v>158</v>
      </c>
      <c r="B142" s="361">
        <v>14.33789822</v>
      </c>
      <c r="C142" s="361">
        <v>-14.4800477</v>
      </c>
      <c r="D142" s="361">
        <v>13.04865498</v>
      </c>
      <c r="E142" s="361">
        <v>-0.94108071999999998</v>
      </c>
      <c r="F142" s="361">
        <v>11.965424779999999</v>
      </c>
      <c r="G142" s="361">
        <v>22.701674220000001</v>
      </c>
      <c r="H142" s="361">
        <v>-16.313603860000001</v>
      </c>
      <c r="I142" s="361">
        <v>14.33789822</v>
      </c>
      <c r="J142" s="361">
        <v>-14.158978769999999</v>
      </c>
      <c r="K142" s="361">
        <v>6.5669898099999999</v>
      </c>
      <c r="L142" s="361">
        <v>14.332648219999999</v>
      </c>
      <c r="M142" s="361">
        <v>-20.718189769999999</v>
      </c>
      <c r="N142" s="361">
        <v>14.187678310000001</v>
      </c>
      <c r="O142" s="361">
        <v>-17.904117500000002</v>
      </c>
      <c r="P142" s="361">
        <v>-10.10198074</v>
      </c>
      <c r="Q142" s="361">
        <v>2.7074310800000001</v>
      </c>
      <c r="R142" s="361">
        <v>378.59073203000003</v>
      </c>
      <c r="S142" s="361">
        <v>12.38000089</v>
      </c>
      <c r="T142" s="361">
        <v>15.4214138</v>
      </c>
      <c r="U142" s="361">
        <v>409.09957780000002</v>
      </c>
      <c r="V142" s="361">
        <v>283.76761809999999</v>
      </c>
      <c r="W142" s="361">
        <v>-16.848276689999999</v>
      </c>
      <c r="X142" s="361">
        <v>16.18205167</v>
      </c>
      <c r="Y142" s="361">
        <v>17.66914126</v>
      </c>
      <c r="Z142" s="361">
        <v>300.77053433999998</v>
      </c>
      <c r="AA142" s="361">
        <v>16.70139867</v>
      </c>
      <c r="AB142" s="361">
        <v>42.979118440000001</v>
      </c>
      <c r="AC142" s="361">
        <v>16.803876979999998</v>
      </c>
      <c r="AD142" s="361">
        <v>-19.638766990000001</v>
      </c>
      <c r="AE142" s="361">
        <v>56.845627100000002</v>
      </c>
      <c r="AF142" s="361">
        <v>14.148488520000001</v>
      </c>
      <c r="AG142" s="361">
        <v>-16.76963976</v>
      </c>
      <c r="AH142" s="361">
        <v>35.585953340000003</v>
      </c>
      <c r="AI142" s="361">
        <v>40.569650799999998</v>
      </c>
      <c r="AJ142" s="361">
        <v>73.534452900000005</v>
      </c>
      <c r="AK142" s="361">
        <v>66.642036020000006</v>
      </c>
      <c r="AL142" s="361">
        <v>-16.6890219</v>
      </c>
      <c r="AM142" s="361">
        <v>16.6890219</v>
      </c>
      <c r="AN142" s="361">
        <v>-16.6890219</v>
      </c>
      <c r="AO142" s="361">
        <v>49.953014119999999</v>
      </c>
      <c r="AP142" s="361">
        <v>72.791647659999995</v>
      </c>
      <c r="AQ142" s="361">
        <v>17.439287799999999</v>
      </c>
      <c r="AR142" s="361">
        <v>14.955350190000001</v>
      </c>
      <c r="AS142" s="361">
        <v>-21.79955339</v>
      </c>
      <c r="AT142" s="361">
        <v>83.386732260000002</v>
      </c>
      <c r="AU142" s="361">
        <v>8.3513137900000007</v>
      </c>
      <c r="AV142" s="361">
        <v>12.56698499</v>
      </c>
      <c r="AW142" s="361">
        <v>15.06754259</v>
      </c>
      <c r="AX142" s="361">
        <v>11.321984990000001</v>
      </c>
      <c r="AY142" s="361">
        <v>47.30782636</v>
      </c>
      <c r="AZ142" s="361">
        <v>5.2211139900000001</v>
      </c>
      <c r="BA142" s="361">
        <v>-15.02712655</v>
      </c>
      <c r="BB142" s="361">
        <v>16.123052869999999</v>
      </c>
      <c r="BC142" s="361">
        <v>-15.126015990000001</v>
      </c>
      <c r="BD142" s="361">
        <v>-8.8089756799999996</v>
      </c>
      <c r="BE142" s="361">
        <v>5.0793633900000001</v>
      </c>
      <c r="BF142" s="361">
        <v>-85.340573590000005</v>
      </c>
      <c r="BG142" s="361">
        <v>15.061863990000001</v>
      </c>
      <c r="BH142" s="361">
        <v>-14.82534149</v>
      </c>
      <c r="BI142" s="361">
        <v>-80.024687700000001</v>
      </c>
      <c r="BJ142" s="361">
        <v>14.41420499</v>
      </c>
      <c r="BK142" s="361">
        <v>-39.81756438</v>
      </c>
      <c r="BL142" s="361">
        <v>12.545986340000001</v>
      </c>
      <c r="BM142" s="361">
        <v>35.020167010000002</v>
      </c>
      <c r="BN142" s="372">
        <v>22.162793959999998</v>
      </c>
      <c r="BO142" s="385"/>
    </row>
    <row r="143" spans="1:68" ht="13.5">
      <c r="A143" s="417" t="s">
        <v>89</v>
      </c>
      <c r="B143" s="361">
        <v>0</v>
      </c>
      <c r="C143" s="361">
        <v>0</v>
      </c>
      <c r="D143" s="361">
        <v>0</v>
      </c>
      <c r="E143" s="361">
        <v>0</v>
      </c>
      <c r="F143" s="361">
        <v>0</v>
      </c>
      <c r="G143" s="361">
        <v>0</v>
      </c>
      <c r="H143" s="361">
        <v>0</v>
      </c>
      <c r="I143" s="361">
        <v>0</v>
      </c>
      <c r="J143" s="361">
        <v>0</v>
      </c>
      <c r="K143" s="361">
        <v>0</v>
      </c>
      <c r="L143" s="361">
        <v>0</v>
      </c>
      <c r="M143" s="361">
        <v>0</v>
      </c>
      <c r="N143" s="361">
        <v>0</v>
      </c>
      <c r="O143" s="361">
        <v>0</v>
      </c>
      <c r="P143" s="361">
        <v>0</v>
      </c>
      <c r="Q143" s="361">
        <v>0</v>
      </c>
      <c r="R143" s="361">
        <v>0</v>
      </c>
      <c r="S143" s="361">
        <v>0</v>
      </c>
      <c r="T143" s="361">
        <v>0</v>
      </c>
      <c r="U143" s="361">
        <v>0</v>
      </c>
      <c r="V143" s="361">
        <v>0</v>
      </c>
      <c r="W143" s="361">
        <v>-8.6455999999999998E-3</v>
      </c>
      <c r="X143" s="361">
        <v>0</v>
      </c>
      <c r="Y143" s="361">
        <v>0</v>
      </c>
      <c r="Z143" s="361">
        <v>-8.6455999999999998E-3</v>
      </c>
      <c r="AA143" s="361">
        <v>0</v>
      </c>
      <c r="AB143" s="361">
        <v>0</v>
      </c>
      <c r="AC143" s="361">
        <v>0</v>
      </c>
      <c r="AD143" s="361">
        <v>0</v>
      </c>
      <c r="AE143" s="361">
        <v>0</v>
      </c>
      <c r="AF143" s="361">
        <v>0</v>
      </c>
      <c r="AG143" s="361">
        <v>0</v>
      </c>
      <c r="AH143" s="361">
        <v>0</v>
      </c>
      <c r="AI143" s="361">
        <v>0</v>
      </c>
      <c r="AJ143" s="361">
        <v>0</v>
      </c>
      <c r="AK143" s="361">
        <v>0</v>
      </c>
      <c r="AL143" s="361">
        <v>0</v>
      </c>
      <c r="AM143" s="361">
        <v>0</v>
      </c>
      <c r="AN143" s="361">
        <v>0</v>
      </c>
      <c r="AO143" s="361">
        <v>0</v>
      </c>
      <c r="AP143" s="361">
        <v>0</v>
      </c>
      <c r="AQ143" s="361">
        <v>0</v>
      </c>
      <c r="AR143" s="361">
        <v>0</v>
      </c>
      <c r="AS143" s="361">
        <v>0</v>
      </c>
      <c r="AT143" s="361">
        <v>0</v>
      </c>
      <c r="AU143" s="361">
        <v>0</v>
      </c>
      <c r="AV143" s="361">
        <v>0</v>
      </c>
      <c r="AW143" s="361">
        <v>0</v>
      </c>
      <c r="AX143" s="361">
        <v>0</v>
      </c>
      <c r="AY143" s="361">
        <v>0</v>
      </c>
      <c r="AZ143" s="361">
        <v>0</v>
      </c>
      <c r="BA143" s="361">
        <v>0</v>
      </c>
      <c r="BB143" s="361">
        <v>0</v>
      </c>
      <c r="BC143" s="361">
        <v>0</v>
      </c>
      <c r="BD143" s="361">
        <v>0</v>
      </c>
      <c r="BE143" s="361">
        <v>0</v>
      </c>
      <c r="BF143" s="361">
        <v>0</v>
      </c>
      <c r="BG143" s="361">
        <v>0</v>
      </c>
      <c r="BH143" s="361">
        <v>0</v>
      </c>
      <c r="BI143" s="361">
        <v>0</v>
      </c>
      <c r="BJ143" s="361">
        <v>0</v>
      </c>
      <c r="BK143" s="361">
        <v>0</v>
      </c>
      <c r="BL143" s="361">
        <v>0</v>
      </c>
      <c r="BM143" s="361">
        <v>0</v>
      </c>
      <c r="BN143" s="372">
        <v>0</v>
      </c>
      <c r="BO143" s="385"/>
    </row>
    <row r="144" spans="1:68" ht="13.5">
      <c r="A144" s="417" t="s">
        <v>91</v>
      </c>
      <c r="B144" s="361">
        <v>0</v>
      </c>
      <c r="C144" s="361">
        <v>0</v>
      </c>
      <c r="D144" s="361">
        <v>0</v>
      </c>
      <c r="E144" s="361">
        <v>0</v>
      </c>
      <c r="F144" s="361">
        <v>0</v>
      </c>
      <c r="G144" s="361">
        <v>0</v>
      </c>
      <c r="H144" s="361">
        <v>0</v>
      </c>
      <c r="I144" s="361">
        <v>0</v>
      </c>
      <c r="J144" s="361">
        <v>0</v>
      </c>
      <c r="K144" s="361">
        <v>0</v>
      </c>
      <c r="L144" s="361">
        <v>0</v>
      </c>
      <c r="M144" s="361">
        <v>0</v>
      </c>
      <c r="N144" s="361">
        <v>0</v>
      </c>
      <c r="O144" s="361">
        <v>0</v>
      </c>
      <c r="P144" s="361">
        <v>0</v>
      </c>
      <c r="Q144" s="361">
        <v>0</v>
      </c>
      <c r="R144" s="361">
        <v>0</v>
      </c>
      <c r="S144" s="361">
        <v>0</v>
      </c>
      <c r="T144" s="361">
        <v>0</v>
      </c>
      <c r="U144" s="361">
        <v>0</v>
      </c>
      <c r="V144" s="361">
        <v>0</v>
      </c>
      <c r="W144" s="361">
        <v>0</v>
      </c>
      <c r="X144" s="361">
        <v>0</v>
      </c>
      <c r="Y144" s="361">
        <v>0</v>
      </c>
      <c r="Z144" s="361">
        <v>0</v>
      </c>
      <c r="AA144" s="361">
        <v>0</v>
      </c>
      <c r="AB144" s="361">
        <v>0</v>
      </c>
      <c r="AC144" s="361">
        <v>0</v>
      </c>
      <c r="AD144" s="361">
        <v>0</v>
      </c>
      <c r="AE144" s="361">
        <v>0</v>
      </c>
      <c r="AF144" s="361">
        <v>0</v>
      </c>
      <c r="AG144" s="361">
        <v>0</v>
      </c>
      <c r="AH144" s="361">
        <v>0</v>
      </c>
      <c r="AI144" s="361">
        <v>0</v>
      </c>
      <c r="AJ144" s="361">
        <v>0</v>
      </c>
      <c r="AK144" s="361">
        <v>0</v>
      </c>
      <c r="AL144" s="361">
        <v>0</v>
      </c>
      <c r="AM144" s="361">
        <v>0</v>
      </c>
      <c r="AN144" s="361">
        <v>0</v>
      </c>
      <c r="AO144" s="361">
        <v>0</v>
      </c>
      <c r="AP144" s="361">
        <v>0</v>
      </c>
      <c r="AQ144" s="361">
        <v>0</v>
      </c>
      <c r="AR144" s="361">
        <v>0</v>
      </c>
      <c r="AS144" s="361">
        <v>0</v>
      </c>
      <c r="AT144" s="361">
        <v>0</v>
      </c>
      <c r="AU144" s="361">
        <v>0</v>
      </c>
      <c r="AV144" s="361">
        <v>0</v>
      </c>
      <c r="AW144" s="361">
        <v>0</v>
      </c>
      <c r="AX144" s="361">
        <v>0</v>
      </c>
      <c r="AY144" s="361">
        <v>0</v>
      </c>
      <c r="AZ144" s="361">
        <v>0</v>
      </c>
      <c r="BA144" s="361">
        <v>0</v>
      </c>
      <c r="BB144" s="361">
        <v>0</v>
      </c>
      <c r="BC144" s="361">
        <v>0</v>
      </c>
      <c r="BD144" s="361">
        <v>0</v>
      </c>
      <c r="BE144" s="361">
        <v>0</v>
      </c>
      <c r="BF144" s="361">
        <v>0</v>
      </c>
      <c r="BG144" s="361">
        <v>0</v>
      </c>
      <c r="BH144" s="361">
        <v>0</v>
      </c>
      <c r="BI144" s="361">
        <v>0</v>
      </c>
      <c r="BJ144" s="361">
        <v>0</v>
      </c>
      <c r="BK144" s="361">
        <v>0</v>
      </c>
      <c r="BL144" s="361">
        <v>0</v>
      </c>
      <c r="BM144" s="361">
        <v>0</v>
      </c>
      <c r="BN144" s="372">
        <v>0</v>
      </c>
      <c r="BO144" s="385"/>
    </row>
    <row r="145" spans="1:68" s="386" customFormat="1" ht="13.5">
      <c r="A145" s="418"/>
      <c r="B145" s="362"/>
      <c r="C145" s="362"/>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c r="AK145" s="362"/>
      <c r="AL145" s="362"/>
      <c r="AM145" s="362"/>
      <c r="AN145" s="362"/>
      <c r="AO145" s="362"/>
      <c r="AP145" s="362"/>
      <c r="AQ145" s="362"/>
      <c r="AR145" s="362"/>
      <c r="AS145" s="362"/>
      <c r="AT145" s="362"/>
      <c r="AU145" s="362"/>
      <c r="AV145" s="362"/>
      <c r="AW145" s="362"/>
      <c r="AX145" s="362"/>
      <c r="AY145" s="362"/>
      <c r="AZ145" s="362"/>
      <c r="BA145" s="362"/>
      <c r="BB145" s="362"/>
      <c r="BC145" s="362"/>
      <c r="BD145" s="362"/>
      <c r="BE145" s="362"/>
      <c r="BF145" s="362"/>
      <c r="BG145" s="362"/>
      <c r="BH145" s="362"/>
      <c r="BI145" s="362"/>
      <c r="BJ145" s="362"/>
      <c r="BK145" s="362"/>
      <c r="BL145" s="362"/>
      <c r="BM145" s="362"/>
      <c r="BN145" s="373"/>
      <c r="BO145" s="385"/>
      <c r="BP145" s="384"/>
    </row>
    <row r="146" spans="1:68" ht="13.5">
      <c r="A146" s="415" t="s">
        <v>71</v>
      </c>
      <c r="B146" s="358">
        <f t="shared" ref="B146:BN146" si="42">B147-B158</f>
        <v>-62.157913989999997</v>
      </c>
      <c r="C146" s="358">
        <f t="shared" si="42"/>
        <v>-291.62700179999996</v>
      </c>
      <c r="D146" s="358">
        <f t="shared" si="42"/>
        <v>-237.52015913000005</v>
      </c>
      <c r="E146" s="358">
        <f t="shared" si="42"/>
        <v>-521.45782205</v>
      </c>
      <c r="F146" s="358">
        <f t="shared" si="42"/>
        <v>-1112.7628969699999</v>
      </c>
      <c r="G146" s="358">
        <f t="shared" si="42"/>
        <v>355.65531593999998</v>
      </c>
      <c r="H146" s="358">
        <f t="shared" si="42"/>
        <v>66.703972170000014</v>
      </c>
      <c r="I146" s="358">
        <f t="shared" si="42"/>
        <v>-194.36012794999999</v>
      </c>
      <c r="J146" s="358">
        <f t="shared" si="42"/>
        <v>-310.58444925999999</v>
      </c>
      <c r="K146" s="358">
        <f t="shared" si="42"/>
        <v>-82.585289099999954</v>
      </c>
      <c r="L146" s="358">
        <f t="shared" si="42"/>
        <v>-136.86444476</v>
      </c>
      <c r="M146" s="358">
        <f t="shared" si="42"/>
        <v>-367.91907587999998</v>
      </c>
      <c r="N146" s="358">
        <f t="shared" si="42"/>
        <v>-1.5461017100000163</v>
      </c>
      <c r="O146" s="358">
        <f t="shared" si="42"/>
        <v>-227.80699368000006</v>
      </c>
      <c r="P146" s="358">
        <f t="shared" si="42"/>
        <v>-734.13661603000003</v>
      </c>
      <c r="Q146" s="358">
        <f t="shared" si="42"/>
        <v>-83.270735259999981</v>
      </c>
      <c r="R146" s="358">
        <f t="shared" si="42"/>
        <v>66.519694229999999</v>
      </c>
      <c r="S146" s="358">
        <f t="shared" si="42"/>
        <v>-172.92995289999999</v>
      </c>
      <c r="T146" s="358">
        <f t="shared" si="42"/>
        <v>-110.73010072000001</v>
      </c>
      <c r="U146" s="358">
        <f t="shared" si="42"/>
        <v>-300.41109465</v>
      </c>
      <c r="V146" s="358">
        <f t="shared" si="42"/>
        <v>161.42725992999999</v>
      </c>
      <c r="W146" s="358">
        <f t="shared" si="42"/>
        <v>64.507068660000016</v>
      </c>
      <c r="X146" s="358">
        <f t="shared" si="42"/>
        <v>34.485640109999977</v>
      </c>
      <c r="Y146" s="358">
        <f t="shared" si="42"/>
        <v>-108.11751414</v>
      </c>
      <c r="Z146" s="358">
        <f t="shared" si="42"/>
        <v>152.30245456</v>
      </c>
      <c r="AA146" s="358">
        <f t="shared" si="42"/>
        <v>27.641633859999985</v>
      </c>
      <c r="AB146" s="358">
        <f t="shared" si="42"/>
        <v>-265.45675428999999</v>
      </c>
      <c r="AC146" s="358">
        <f t="shared" si="42"/>
        <v>-10.238171749999992</v>
      </c>
      <c r="AD146" s="358">
        <f t="shared" si="42"/>
        <v>-220.78239629000001</v>
      </c>
      <c r="AE146" s="358">
        <f t="shared" si="42"/>
        <v>-468.83568846999998</v>
      </c>
      <c r="AF146" s="358">
        <f t="shared" si="42"/>
        <v>32.294123250000005</v>
      </c>
      <c r="AG146" s="358">
        <f t="shared" si="42"/>
        <v>-141.37996082000001</v>
      </c>
      <c r="AH146" s="358">
        <f t="shared" si="42"/>
        <v>353.64085255999998</v>
      </c>
      <c r="AI146" s="358">
        <f t="shared" si="42"/>
        <v>-400.30637834999993</v>
      </c>
      <c r="AJ146" s="358">
        <f t="shared" si="42"/>
        <v>-155.75136335999997</v>
      </c>
      <c r="AK146" s="358">
        <f t="shared" si="42"/>
        <v>259.39614177999999</v>
      </c>
      <c r="AL146" s="358">
        <f t="shared" si="42"/>
        <v>-508.67961729000001</v>
      </c>
      <c r="AM146" s="358">
        <f t="shared" si="42"/>
        <v>58.620292939999985</v>
      </c>
      <c r="AN146" s="358">
        <f t="shared" si="42"/>
        <v>-423.38488525999992</v>
      </c>
      <c r="AO146" s="358">
        <f t="shared" si="42"/>
        <v>-614.04806782999992</v>
      </c>
      <c r="AP146" s="358">
        <f t="shared" si="42"/>
        <v>53.246682949999922</v>
      </c>
      <c r="AQ146" s="358">
        <f t="shared" si="42"/>
        <v>-168.22972258999999</v>
      </c>
      <c r="AR146" s="358">
        <f t="shared" si="42"/>
        <v>-140.50481804</v>
      </c>
      <c r="AS146" s="358">
        <f t="shared" si="42"/>
        <v>-95.592242629999987</v>
      </c>
      <c r="AT146" s="358">
        <f t="shared" si="42"/>
        <v>-351.08010031000009</v>
      </c>
      <c r="AU146" s="358">
        <f t="shared" si="42"/>
        <v>-39.666424550000002</v>
      </c>
      <c r="AV146" s="358">
        <f t="shared" si="42"/>
        <v>-614.82819967</v>
      </c>
      <c r="AW146" s="358">
        <f t="shared" si="42"/>
        <v>-194.64180827999999</v>
      </c>
      <c r="AX146" s="358">
        <f t="shared" si="42"/>
        <v>-602.53591004999987</v>
      </c>
      <c r="AY146" s="358">
        <f t="shared" si="42"/>
        <v>-1451.6723425499999</v>
      </c>
      <c r="AZ146" s="358">
        <f t="shared" si="42"/>
        <v>-529.16161525999996</v>
      </c>
      <c r="BA146" s="358">
        <f t="shared" si="42"/>
        <v>-92.948842650000017</v>
      </c>
      <c r="BB146" s="358">
        <f t="shared" si="42"/>
        <v>-407.08700413000003</v>
      </c>
      <c r="BC146" s="358">
        <f t="shared" si="42"/>
        <v>-37.262702980000029</v>
      </c>
      <c r="BD146" s="358">
        <f t="shared" si="42"/>
        <v>-1066.4601650200002</v>
      </c>
      <c r="BE146" s="358">
        <f t="shared" si="42"/>
        <v>-89.625562560000006</v>
      </c>
      <c r="BF146" s="358">
        <f t="shared" si="42"/>
        <v>-438.85306058000003</v>
      </c>
      <c r="BG146" s="358">
        <f t="shared" si="42"/>
        <v>50.15595209</v>
      </c>
      <c r="BH146" s="358">
        <f t="shared" si="42"/>
        <v>-291.27665818000003</v>
      </c>
      <c r="BI146" s="358">
        <f t="shared" si="42"/>
        <v>-769.59932922999997</v>
      </c>
      <c r="BJ146" s="358">
        <f t="shared" si="42"/>
        <v>-272.54757505999999</v>
      </c>
      <c r="BK146" s="358">
        <f t="shared" si="42"/>
        <v>-30.613675570000016</v>
      </c>
      <c r="BL146" s="358">
        <f t="shared" si="42"/>
        <v>-246.93679748</v>
      </c>
      <c r="BM146" s="358">
        <f t="shared" si="42"/>
        <v>-255.51811719999995</v>
      </c>
      <c r="BN146" s="369">
        <f t="shared" si="42"/>
        <v>-805.61616531000004</v>
      </c>
      <c r="BO146" s="385"/>
    </row>
    <row r="147" spans="1:68" ht="13.5">
      <c r="A147" s="397" t="s">
        <v>150</v>
      </c>
      <c r="B147" s="361">
        <f t="shared" ref="B147:BN147" si="43">SUM(B148,B151,B154,B155)</f>
        <v>-164.50991184</v>
      </c>
      <c r="C147" s="361">
        <f t="shared" si="43"/>
        <v>-383.16997042999998</v>
      </c>
      <c r="D147" s="361">
        <f t="shared" si="43"/>
        <v>-288.98535818000005</v>
      </c>
      <c r="E147" s="361">
        <f t="shared" si="43"/>
        <v>-374.50275373999995</v>
      </c>
      <c r="F147" s="361">
        <f t="shared" si="43"/>
        <v>-1211.1679941899999</v>
      </c>
      <c r="G147" s="361">
        <f t="shared" si="43"/>
        <v>-20.55716194</v>
      </c>
      <c r="H147" s="361">
        <f t="shared" si="43"/>
        <v>60.430097470000007</v>
      </c>
      <c r="I147" s="361">
        <f t="shared" si="43"/>
        <v>-224.90279336</v>
      </c>
      <c r="J147" s="361">
        <f t="shared" si="43"/>
        <v>-303.88951715999997</v>
      </c>
      <c r="K147" s="361">
        <f t="shared" si="43"/>
        <v>-488.91937498999999</v>
      </c>
      <c r="L147" s="361">
        <f t="shared" si="43"/>
        <v>-133.08265378999999</v>
      </c>
      <c r="M147" s="361">
        <f t="shared" si="43"/>
        <v>-174.47699650999999</v>
      </c>
      <c r="N147" s="361">
        <f t="shared" si="43"/>
        <v>-213.41592333000003</v>
      </c>
      <c r="O147" s="361">
        <f t="shared" si="43"/>
        <v>252.36021489000001</v>
      </c>
      <c r="P147" s="361">
        <f t="shared" si="43"/>
        <v>-268.61535874000003</v>
      </c>
      <c r="Q147" s="361">
        <f t="shared" si="43"/>
        <v>205.01198353000001</v>
      </c>
      <c r="R147" s="361">
        <f t="shared" si="43"/>
        <v>169.23037270999998</v>
      </c>
      <c r="S147" s="361">
        <f t="shared" si="43"/>
        <v>-41.607062829999997</v>
      </c>
      <c r="T147" s="361">
        <f t="shared" si="43"/>
        <v>-182.02419077000002</v>
      </c>
      <c r="U147" s="361">
        <f t="shared" si="43"/>
        <v>150.61110264000001</v>
      </c>
      <c r="V147" s="361">
        <f t="shared" si="43"/>
        <v>37.817414630000002</v>
      </c>
      <c r="W147" s="361">
        <f t="shared" si="43"/>
        <v>188.78288706000001</v>
      </c>
      <c r="X147" s="361">
        <f t="shared" si="43"/>
        <v>-126.79522294000002</v>
      </c>
      <c r="Y147" s="361">
        <f t="shared" si="43"/>
        <v>-82.887039829999992</v>
      </c>
      <c r="Z147" s="361">
        <f t="shared" si="43"/>
        <v>16.918038919999987</v>
      </c>
      <c r="AA147" s="361">
        <f t="shared" si="43"/>
        <v>183.63104801</v>
      </c>
      <c r="AB147" s="361">
        <f t="shared" si="43"/>
        <v>-531.16053115</v>
      </c>
      <c r="AC147" s="361">
        <f t="shared" si="43"/>
        <v>216.88174806000001</v>
      </c>
      <c r="AD147" s="361">
        <f t="shared" si="43"/>
        <v>-101.45656944000001</v>
      </c>
      <c r="AE147" s="361">
        <f t="shared" si="43"/>
        <v>-232.10430452</v>
      </c>
      <c r="AF147" s="361">
        <f t="shared" si="43"/>
        <v>-33.741451950000005</v>
      </c>
      <c r="AG147" s="361">
        <f t="shared" si="43"/>
        <v>-68.100844120000005</v>
      </c>
      <c r="AH147" s="361">
        <f t="shared" si="43"/>
        <v>248.16649500999998</v>
      </c>
      <c r="AI147" s="361">
        <f t="shared" si="43"/>
        <v>-322.24935659999994</v>
      </c>
      <c r="AJ147" s="361">
        <f t="shared" si="43"/>
        <v>-175.92515766</v>
      </c>
      <c r="AK147" s="361">
        <f t="shared" si="43"/>
        <v>268.58838271999997</v>
      </c>
      <c r="AL147" s="361">
        <f t="shared" si="43"/>
        <v>-166.33818156999999</v>
      </c>
      <c r="AM147" s="361">
        <f t="shared" si="43"/>
        <v>54.224823659999998</v>
      </c>
      <c r="AN147" s="361">
        <f t="shared" si="43"/>
        <v>-265.01244388999993</v>
      </c>
      <c r="AO147" s="361">
        <f t="shared" si="43"/>
        <v>-108.53741907999999</v>
      </c>
      <c r="AP147" s="361">
        <f t="shared" si="43"/>
        <v>-181.41579492000005</v>
      </c>
      <c r="AQ147" s="361">
        <f t="shared" si="43"/>
        <v>-84.301693049999997</v>
      </c>
      <c r="AR147" s="361">
        <f t="shared" si="43"/>
        <v>-49.799684780000007</v>
      </c>
      <c r="AS147" s="361">
        <f t="shared" si="43"/>
        <v>29.128807799999997</v>
      </c>
      <c r="AT147" s="361">
        <f t="shared" si="43"/>
        <v>-286.3883649500001</v>
      </c>
      <c r="AU147" s="361">
        <f t="shared" si="43"/>
        <v>-66.485012530000006</v>
      </c>
      <c r="AV147" s="361">
        <f t="shared" si="43"/>
        <v>-224.34522407000003</v>
      </c>
      <c r="AW147" s="361">
        <f t="shared" si="43"/>
        <v>-132.97535698999999</v>
      </c>
      <c r="AX147" s="361">
        <f t="shared" si="43"/>
        <v>-252.61956379999995</v>
      </c>
      <c r="AY147" s="361">
        <f t="shared" si="43"/>
        <v>-676.42515738999998</v>
      </c>
      <c r="AZ147" s="361">
        <f t="shared" si="43"/>
        <v>-333.42486824999997</v>
      </c>
      <c r="BA147" s="361">
        <f t="shared" si="43"/>
        <v>-68.770920500000017</v>
      </c>
      <c r="BB147" s="361">
        <f t="shared" si="43"/>
        <v>-116.79111374</v>
      </c>
      <c r="BC147" s="361">
        <f t="shared" si="43"/>
        <v>71.461014240000011</v>
      </c>
      <c r="BD147" s="361">
        <f t="shared" si="43"/>
        <v>-447.52588824999998</v>
      </c>
      <c r="BE147" s="361">
        <f t="shared" si="43"/>
        <v>-21.652896539999997</v>
      </c>
      <c r="BF147" s="361">
        <f t="shared" si="43"/>
        <v>-267.45363158000004</v>
      </c>
      <c r="BG147" s="361">
        <f t="shared" si="43"/>
        <v>71.241373640000006</v>
      </c>
      <c r="BH147" s="361">
        <f t="shared" si="43"/>
        <v>-223.22731648000001</v>
      </c>
      <c r="BI147" s="361">
        <f t="shared" si="43"/>
        <v>-441.09247095999996</v>
      </c>
      <c r="BJ147" s="361">
        <f t="shared" si="43"/>
        <v>-98.659710719999993</v>
      </c>
      <c r="BK147" s="361">
        <f t="shared" si="43"/>
        <v>-53.201070410000014</v>
      </c>
      <c r="BL147" s="361">
        <f t="shared" si="43"/>
        <v>-79.797250739999996</v>
      </c>
      <c r="BM147" s="361">
        <f t="shared" si="43"/>
        <v>-80.365033069999996</v>
      </c>
      <c r="BN147" s="372">
        <f t="shared" si="43"/>
        <v>-312.02306493999998</v>
      </c>
      <c r="BO147" s="385"/>
    </row>
    <row r="148" spans="1:68" ht="13.5">
      <c r="A148" s="398" t="s">
        <v>159</v>
      </c>
      <c r="B148" s="361">
        <f t="shared" ref="B148:BN148" si="44">SUM(B149:B150)</f>
        <v>-68.468083190000002</v>
      </c>
      <c r="C148" s="361">
        <f t="shared" si="44"/>
        <v>-63.078984809999994</v>
      </c>
      <c r="D148" s="361">
        <f t="shared" si="44"/>
        <v>66.811942940000009</v>
      </c>
      <c r="E148" s="361">
        <f t="shared" si="44"/>
        <v>21.66626011</v>
      </c>
      <c r="F148" s="361">
        <f t="shared" si="44"/>
        <v>-43.068864949999998</v>
      </c>
      <c r="G148" s="361">
        <f t="shared" si="44"/>
        <v>-32.464949869999998</v>
      </c>
      <c r="H148" s="361">
        <f t="shared" si="44"/>
        <v>-48.155195669999998</v>
      </c>
      <c r="I148" s="361">
        <f t="shared" si="44"/>
        <v>17.649365670000002</v>
      </c>
      <c r="J148" s="361">
        <f t="shared" si="44"/>
        <v>-14.38850543</v>
      </c>
      <c r="K148" s="361">
        <f t="shared" si="44"/>
        <v>-77.359285299999996</v>
      </c>
      <c r="L148" s="361">
        <f t="shared" si="44"/>
        <v>-45.680339050000001</v>
      </c>
      <c r="M148" s="361">
        <f t="shared" si="44"/>
        <v>2.19456162</v>
      </c>
      <c r="N148" s="361">
        <f t="shared" si="44"/>
        <v>-15.537014899999999</v>
      </c>
      <c r="O148" s="361">
        <f t="shared" si="44"/>
        <v>9.2460088900000006</v>
      </c>
      <c r="P148" s="361">
        <f t="shared" si="44"/>
        <v>-49.776783440000003</v>
      </c>
      <c r="Q148" s="361">
        <f t="shared" si="44"/>
        <v>-35.14742261</v>
      </c>
      <c r="R148" s="361">
        <f t="shared" si="44"/>
        <v>-10.971978500000001</v>
      </c>
      <c r="S148" s="361">
        <f t="shared" si="44"/>
        <v>-22.976954289999998</v>
      </c>
      <c r="T148" s="361">
        <f t="shared" si="44"/>
        <v>-10.252100500000001</v>
      </c>
      <c r="U148" s="361">
        <f t="shared" si="44"/>
        <v>-79.348455900000005</v>
      </c>
      <c r="V148" s="361">
        <f t="shared" si="44"/>
        <v>-30.184657720000001</v>
      </c>
      <c r="W148" s="361">
        <f t="shared" si="44"/>
        <v>-14.37380424</v>
      </c>
      <c r="X148" s="361">
        <f t="shared" si="44"/>
        <v>-20.833706630000002</v>
      </c>
      <c r="Y148" s="361">
        <f t="shared" si="44"/>
        <v>-9.4269348199999996</v>
      </c>
      <c r="Z148" s="361">
        <f t="shared" si="44"/>
        <v>-74.819103410000011</v>
      </c>
      <c r="AA148" s="361">
        <f t="shared" si="44"/>
        <v>-24.606687649999998</v>
      </c>
      <c r="AB148" s="361">
        <f t="shared" si="44"/>
        <v>-33.666853979999999</v>
      </c>
      <c r="AC148" s="361">
        <f t="shared" si="44"/>
        <v>-17.13974168</v>
      </c>
      <c r="AD148" s="361">
        <f t="shared" si="44"/>
        <v>-25.004139349999999</v>
      </c>
      <c r="AE148" s="361">
        <f t="shared" si="44"/>
        <v>-100.41742266</v>
      </c>
      <c r="AF148" s="361">
        <f t="shared" si="44"/>
        <v>-12.014942360000001</v>
      </c>
      <c r="AG148" s="361">
        <f t="shared" si="44"/>
        <v>-25.477974320000001</v>
      </c>
      <c r="AH148" s="361">
        <f t="shared" si="44"/>
        <v>26.573089599999999</v>
      </c>
      <c r="AI148" s="361">
        <f t="shared" si="44"/>
        <v>-44.814662200000001</v>
      </c>
      <c r="AJ148" s="361">
        <f t="shared" si="44"/>
        <v>-55.734489279999998</v>
      </c>
      <c r="AK148" s="361">
        <f t="shared" si="44"/>
        <v>-41.995828060000001</v>
      </c>
      <c r="AL148" s="361">
        <f t="shared" si="44"/>
        <v>-4.5724402600000005</v>
      </c>
      <c r="AM148" s="361">
        <f t="shared" si="44"/>
        <v>4.7371456900000002</v>
      </c>
      <c r="AN148" s="361">
        <f t="shared" si="44"/>
        <v>15.155363270000002</v>
      </c>
      <c r="AO148" s="361">
        <f t="shared" si="44"/>
        <v>-26.675759359999997</v>
      </c>
      <c r="AP148" s="361">
        <f t="shared" si="44"/>
        <v>33.47117781</v>
      </c>
      <c r="AQ148" s="361">
        <f t="shared" si="44"/>
        <v>-37.767945920000003</v>
      </c>
      <c r="AR148" s="361">
        <f t="shared" si="44"/>
        <v>20.669538129999999</v>
      </c>
      <c r="AS148" s="361">
        <f t="shared" si="44"/>
        <v>-3.4401365500000001</v>
      </c>
      <c r="AT148" s="361">
        <f t="shared" si="44"/>
        <v>12.932633469999999</v>
      </c>
      <c r="AU148" s="361">
        <f t="shared" si="44"/>
        <v>-7.0227076299999993</v>
      </c>
      <c r="AV148" s="361">
        <f t="shared" si="44"/>
        <v>-7.8910601600000003</v>
      </c>
      <c r="AW148" s="361">
        <f t="shared" si="44"/>
        <v>4.59050271</v>
      </c>
      <c r="AX148" s="361">
        <f t="shared" si="44"/>
        <v>-1.1464528799999998</v>
      </c>
      <c r="AY148" s="361">
        <f t="shared" si="44"/>
        <v>-11.469717960000001</v>
      </c>
      <c r="AZ148" s="361">
        <f t="shared" si="44"/>
        <v>22.165201549999999</v>
      </c>
      <c r="BA148" s="361">
        <f t="shared" si="44"/>
        <v>25.401481910000001</v>
      </c>
      <c r="BB148" s="361">
        <f t="shared" si="44"/>
        <v>32.509885250000004</v>
      </c>
      <c r="BC148" s="361">
        <f t="shared" si="44"/>
        <v>4.7308007500000002</v>
      </c>
      <c r="BD148" s="361">
        <f t="shared" si="44"/>
        <v>84.80736945999999</v>
      </c>
      <c r="BE148" s="361">
        <f t="shared" si="44"/>
        <v>21.709370470000003</v>
      </c>
      <c r="BF148" s="361">
        <f t="shared" si="44"/>
        <v>16.071182030000003</v>
      </c>
      <c r="BG148" s="361">
        <f t="shared" si="44"/>
        <v>31.744362130000003</v>
      </c>
      <c r="BH148" s="361">
        <f t="shared" si="44"/>
        <v>-2.8188444499999998</v>
      </c>
      <c r="BI148" s="361">
        <f t="shared" si="44"/>
        <v>66.706070179999998</v>
      </c>
      <c r="BJ148" s="361">
        <f t="shared" si="44"/>
        <v>-15.767062319999999</v>
      </c>
      <c r="BK148" s="361">
        <f t="shared" si="44"/>
        <v>114.36356228</v>
      </c>
      <c r="BL148" s="361">
        <f t="shared" si="44"/>
        <v>-18.664422119999998</v>
      </c>
      <c r="BM148" s="361">
        <f t="shared" si="44"/>
        <v>24.02099055</v>
      </c>
      <c r="BN148" s="372">
        <f t="shared" si="44"/>
        <v>103.95306839</v>
      </c>
      <c r="BO148" s="385"/>
    </row>
    <row r="149" spans="1:68" ht="13.5">
      <c r="A149" s="402" t="s">
        <v>160</v>
      </c>
      <c r="B149" s="361">
        <v>-83.811747030000006</v>
      </c>
      <c r="C149" s="361">
        <v>-41.556347469999999</v>
      </c>
      <c r="D149" s="361">
        <v>65.992152860000004</v>
      </c>
      <c r="E149" s="361">
        <v>24.07907865</v>
      </c>
      <c r="F149" s="361">
        <v>-35.296862990000001</v>
      </c>
      <c r="G149" s="361">
        <v>-29.246759000000001</v>
      </c>
      <c r="H149" s="361">
        <v>-45.898803479999998</v>
      </c>
      <c r="I149" s="361">
        <v>14.44966138</v>
      </c>
      <c r="J149" s="361">
        <v>-16.37168329</v>
      </c>
      <c r="K149" s="361">
        <v>-77.067584389999993</v>
      </c>
      <c r="L149" s="361">
        <v>-42.50248191</v>
      </c>
      <c r="M149" s="361">
        <v>2.1293039500000002</v>
      </c>
      <c r="N149" s="361">
        <v>-15.915210399999999</v>
      </c>
      <c r="O149" s="361">
        <v>14.13210295</v>
      </c>
      <c r="P149" s="361">
        <v>-42.156285410000002</v>
      </c>
      <c r="Q149" s="361">
        <v>-35.831373499999998</v>
      </c>
      <c r="R149" s="361">
        <v>-11.228518810000001</v>
      </c>
      <c r="S149" s="361">
        <v>-24.436194069999999</v>
      </c>
      <c r="T149" s="361">
        <v>-8.6892282400000003</v>
      </c>
      <c r="U149" s="361">
        <v>-80.18531462</v>
      </c>
      <c r="V149" s="361">
        <v>-31.471827300000001</v>
      </c>
      <c r="W149" s="361">
        <v>-15.488439140000001</v>
      </c>
      <c r="X149" s="361">
        <v>-24.47874234</v>
      </c>
      <c r="Y149" s="361">
        <v>-6.1982615299999999</v>
      </c>
      <c r="Z149" s="361">
        <v>-77.637270310000005</v>
      </c>
      <c r="AA149" s="361">
        <v>-20.572681159999998</v>
      </c>
      <c r="AB149" s="361">
        <v>-30.882596660000001</v>
      </c>
      <c r="AC149" s="361">
        <v>-18.95993756</v>
      </c>
      <c r="AD149" s="361">
        <v>-23.069702339999999</v>
      </c>
      <c r="AE149" s="361">
        <v>-93.484917719999999</v>
      </c>
      <c r="AF149" s="361">
        <v>-13.30202676</v>
      </c>
      <c r="AG149" s="361">
        <v>-26.04051059</v>
      </c>
      <c r="AH149" s="361">
        <v>28.315592609999999</v>
      </c>
      <c r="AI149" s="361">
        <v>-39.548798560000002</v>
      </c>
      <c r="AJ149" s="361">
        <v>-50.575743299999999</v>
      </c>
      <c r="AK149" s="361">
        <v>-43.76041094</v>
      </c>
      <c r="AL149" s="361">
        <v>-3.8536439200000001</v>
      </c>
      <c r="AM149" s="361">
        <v>4.1313361500000001</v>
      </c>
      <c r="AN149" s="361">
        <v>16.705296570000002</v>
      </c>
      <c r="AO149" s="361">
        <v>-26.777422139999999</v>
      </c>
      <c r="AP149" s="361">
        <v>21.375769529999999</v>
      </c>
      <c r="AQ149" s="361">
        <v>-39.286996790000003</v>
      </c>
      <c r="AR149" s="361">
        <v>23.174515530000001</v>
      </c>
      <c r="AS149" s="361">
        <v>-4.97992072</v>
      </c>
      <c r="AT149" s="361">
        <v>0.28336755000000002</v>
      </c>
      <c r="AU149" s="361">
        <v>-9.7493220199999993</v>
      </c>
      <c r="AV149" s="361">
        <v>-3.5746784900000002</v>
      </c>
      <c r="AW149" s="361">
        <v>6.20641044</v>
      </c>
      <c r="AX149" s="361">
        <v>-2.8776424299999999</v>
      </c>
      <c r="AY149" s="361">
        <v>-9.9952325000000002</v>
      </c>
      <c r="AZ149" s="361">
        <v>-1.0137904200000001</v>
      </c>
      <c r="BA149" s="361">
        <v>0.46670966000000003</v>
      </c>
      <c r="BB149" s="361">
        <v>35.468084470000001</v>
      </c>
      <c r="BC149" s="361">
        <v>1.0267572899999999</v>
      </c>
      <c r="BD149" s="361">
        <v>35.947761</v>
      </c>
      <c r="BE149" s="361">
        <v>20.407146650000001</v>
      </c>
      <c r="BF149" s="361">
        <v>10.628844880000001</v>
      </c>
      <c r="BG149" s="361">
        <v>29.835546990000001</v>
      </c>
      <c r="BH149" s="361">
        <v>-0.79727236999999995</v>
      </c>
      <c r="BI149" s="361">
        <v>60.07426615</v>
      </c>
      <c r="BJ149" s="361">
        <v>-14.84773697</v>
      </c>
      <c r="BK149" s="361">
        <v>109.21024022</v>
      </c>
      <c r="BL149" s="361">
        <v>-27.029015269999999</v>
      </c>
      <c r="BM149" s="361">
        <v>18.68591601</v>
      </c>
      <c r="BN149" s="372">
        <v>86.019403990000001</v>
      </c>
      <c r="BO149" s="385"/>
    </row>
    <row r="150" spans="1:68" ht="13.5">
      <c r="A150" s="402" t="s">
        <v>161</v>
      </c>
      <c r="B150" s="361">
        <v>15.34366384</v>
      </c>
      <c r="C150" s="361">
        <v>-21.522637339999999</v>
      </c>
      <c r="D150" s="361">
        <v>0.81979007999999998</v>
      </c>
      <c r="E150" s="361">
        <v>-2.41281854</v>
      </c>
      <c r="F150" s="361">
        <v>-7.7720019599999999</v>
      </c>
      <c r="G150" s="361">
        <v>-3.2181908699999999</v>
      </c>
      <c r="H150" s="361">
        <v>-2.2563921900000001</v>
      </c>
      <c r="I150" s="361">
        <v>3.1997042900000001</v>
      </c>
      <c r="J150" s="361">
        <v>1.9831778600000001</v>
      </c>
      <c r="K150" s="361">
        <v>-0.29170090999999998</v>
      </c>
      <c r="L150" s="361">
        <v>-3.17785714</v>
      </c>
      <c r="M150" s="361">
        <v>6.5257670000000004E-2</v>
      </c>
      <c r="N150" s="361">
        <v>0.37819550000000002</v>
      </c>
      <c r="O150" s="361">
        <v>-4.8860940599999996</v>
      </c>
      <c r="P150" s="361">
        <v>-7.6204980300000003</v>
      </c>
      <c r="Q150" s="361">
        <v>0.68395088999999998</v>
      </c>
      <c r="R150" s="361">
        <v>0.25654030999999999</v>
      </c>
      <c r="S150" s="361">
        <v>1.4592397800000001</v>
      </c>
      <c r="T150" s="361">
        <v>-1.56287226</v>
      </c>
      <c r="U150" s="361">
        <v>0.83685871999999994</v>
      </c>
      <c r="V150" s="361">
        <v>1.28716958</v>
      </c>
      <c r="W150" s="361">
        <v>1.1146349</v>
      </c>
      <c r="X150" s="361">
        <v>3.6450357100000002</v>
      </c>
      <c r="Y150" s="361">
        <v>-3.2286732900000001</v>
      </c>
      <c r="Z150" s="361">
        <v>2.8181669</v>
      </c>
      <c r="AA150" s="361">
        <v>-4.0340064900000003</v>
      </c>
      <c r="AB150" s="361">
        <v>-2.78425732</v>
      </c>
      <c r="AC150" s="361">
        <v>1.82019588</v>
      </c>
      <c r="AD150" s="361">
        <v>-1.9344370099999999</v>
      </c>
      <c r="AE150" s="361">
        <v>-6.9325049400000003</v>
      </c>
      <c r="AF150" s="361">
        <v>1.2870843999999999</v>
      </c>
      <c r="AG150" s="361">
        <v>0.56253626999999995</v>
      </c>
      <c r="AH150" s="361">
        <v>-1.7425030100000001</v>
      </c>
      <c r="AI150" s="361">
        <v>-5.2658636400000001</v>
      </c>
      <c r="AJ150" s="361">
        <v>-5.15874598</v>
      </c>
      <c r="AK150" s="361">
        <v>1.7645828800000001</v>
      </c>
      <c r="AL150" s="361">
        <v>-0.71879634000000003</v>
      </c>
      <c r="AM150" s="361">
        <v>0.60580953999999998</v>
      </c>
      <c r="AN150" s="361">
        <v>-1.5499333</v>
      </c>
      <c r="AO150" s="361">
        <v>0.10166277999999999</v>
      </c>
      <c r="AP150" s="361">
        <v>12.095408279999999</v>
      </c>
      <c r="AQ150" s="361">
        <v>1.5190508700000001</v>
      </c>
      <c r="AR150" s="361">
        <v>-2.5049774</v>
      </c>
      <c r="AS150" s="361">
        <v>1.5397841699999999</v>
      </c>
      <c r="AT150" s="361">
        <v>12.649265919999999</v>
      </c>
      <c r="AU150" s="361">
        <v>2.7266143899999999</v>
      </c>
      <c r="AV150" s="361">
        <v>-4.3163816700000002</v>
      </c>
      <c r="AW150" s="361">
        <v>-1.61590773</v>
      </c>
      <c r="AX150" s="361">
        <v>1.7311895500000001</v>
      </c>
      <c r="AY150" s="361">
        <v>-1.4744854599999999</v>
      </c>
      <c r="AZ150" s="361">
        <v>23.178991969999998</v>
      </c>
      <c r="BA150" s="361">
        <v>24.934772250000002</v>
      </c>
      <c r="BB150" s="361">
        <v>-2.95819922</v>
      </c>
      <c r="BC150" s="361">
        <v>3.7040434599999998</v>
      </c>
      <c r="BD150" s="361">
        <v>48.859608459999997</v>
      </c>
      <c r="BE150" s="361">
        <v>1.30222382</v>
      </c>
      <c r="BF150" s="361">
        <v>5.4423371500000002</v>
      </c>
      <c r="BG150" s="361">
        <v>1.90881514</v>
      </c>
      <c r="BH150" s="361">
        <v>-2.0215720799999999</v>
      </c>
      <c r="BI150" s="361">
        <v>6.6318040299999996</v>
      </c>
      <c r="BJ150" s="361">
        <v>-0.91932535000000004</v>
      </c>
      <c r="BK150" s="361">
        <v>5.1533220599999998</v>
      </c>
      <c r="BL150" s="361">
        <v>8.3645931499999993</v>
      </c>
      <c r="BM150" s="361">
        <v>5.3350745399999999</v>
      </c>
      <c r="BN150" s="372">
        <v>17.933664400000001</v>
      </c>
      <c r="BO150" s="385"/>
    </row>
    <row r="151" spans="1:68" ht="13.5">
      <c r="A151" s="404" t="s">
        <v>162</v>
      </c>
      <c r="B151" s="361">
        <f t="shared" ref="B151:BN151" si="45">B152-B153</f>
        <v>-2.2977236899999998</v>
      </c>
      <c r="C151" s="361">
        <f t="shared" si="45"/>
        <v>3.0902754400000001</v>
      </c>
      <c r="D151" s="361">
        <f t="shared" si="45"/>
        <v>-19.085481850000001</v>
      </c>
      <c r="E151" s="361">
        <f t="shared" si="45"/>
        <v>-4.0494993700000004</v>
      </c>
      <c r="F151" s="361">
        <f t="shared" si="45"/>
        <v>-22.342429469999999</v>
      </c>
      <c r="G151" s="361">
        <f t="shared" si="45"/>
        <v>-0.23476079000000005</v>
      </c>
      <c r="H151" s="361">
        <f t="shared" si="45"/>
        <v>-0.66049006999999993</v>
      </c>
      <c r="I151" s="361">
        <f t="shared" si="45"/>
        <v>-1.2198512300000002</v>
      </c>
      <c r="J151" s="361">
        <f t="shared" si="45"/>
        <v>13.61556723</v>
      </c>
      <c r="K151" s="361">
        <f t="shared" si="45"/>
        <v>11.500465140000001</v>
      </c>
      <c r="L151" s="361">
        <f t="shared" si="45"/>
        <v>0.12923320999999999</v>
      </c>
      <c r="M151" s="361">
        <f t="shared" si="45"/>
        <v>0.49148133999999999</v>
      </c>
      <c r="N151" s="361">
        <f t="shared" si="45"/>
        <v>-0.97235945999999984</v>
      </c>
      <c r="O151" s="361">
        <f t="shared" si="45"/>
        <v>-5.3191318399999998</v>
      </c>
      <c r="P151" s="361">
        <f t="shared" si="45"/>
        <v>-5.6707767500000017</v>
      </c>
      <c r="Q151" s="361">
        <f t="shared" si="45"/>
        <v>-1.36793678</v>
      </c>
      <c r="R151" s="361">
        <f t="shared" si="45"/>
        <v>-3.23691152</v>
      </c>
      <c r="S151" s="361">
        <f t="shared" si="45"/>
        <v>-1.8404735799999998</v>
      </c>
      <c r="T151" s="361">
        <f t="shared" si="45"/>
        <v>0.31303330000000029</v>
      </c>
      <c r="U151" s="361">
        <f t="shared" si="45"/>
        <v>-6.1322885800000009</v>
      </c>
      <c r="V151" s="361">
        <f t="shared" si="45"/>
        <v>-1.1785740499999999</v>
      </c>
      <c r="W151" s="361">
        <f t="shared" si="45"/>
        <v>0.1524041399999998</v>
      </c>
      <c r="X151" s="361">
        <f t="shared" si="45"/>
        <v>1.2604568</v>
      </c>
      <c r="Y151" s="361">
        <f t="shared" si="45"/>
        <v>-2.3751368900000003</v>
      </c>
      <c r="Z151" s="361">
        <f t="shared" si="45"/>
        <v>-2.1408500000000004</v>
      </c>
      <c r="AA151" s="361">
        <f t="shared" si="45"/>
        <v>-4.2288364899999999</v>
      </c>
      <c r="AB151" s="361">
        <f t="shared" si="45"/>
        <v>-12.524952840000001</v>
      </c>
      <c r="AC151" s="361">
        <f t="shared" si="45"/>
        <v>-3.4619524699999999</v>
      </c>
      <c r="AD151" s="361">
        <f t="shared" si="45"/>
        <v>9.8465500300000013</v>
      </c>
      <c r="AE151" s="361">
        <f t="shared" si="45"/>
        <v>-10.369191769999997</v>
      </c>
      <c r="AF151" s="361">
        <f t="shared" si="45"/>
        <v>16.420727229999997</v>
      </c>
      <c r="AG151" s="361">
        <f t="shared" si="45"/>
        <v>-6.3509936399999996</v>
      </c>
      <c r="AH151" s="361">
        <f t="shared" si="45"/>
        <v>2.89982943</v>
      </c>
      <c r="AI151" s="361">
        <f t="shared" si="45"/>
        <v>-0.95969389999999954</v>
      </c>
      <c r="AJ151" s="361">
        <f t="shared" si="45"/>
        <v>12.009869120000005</v>
      </c>
      <c r="AK151" s="361">
        <f t="shared" si="45"/>
        <v>-6.5158315699999996</v>
      </c>
      <c r="AL151" s="361">
        <f t="shared" si="45"/>
        <v>0.56453641999999959</v>
      </c>
      <c r="AM151" s="361">
        <f t="shared" si="45"/>
        <v>1.9762974499999997</v>
      </c>
      <c r="AN151" s="361">
        <f t="shared" si="45"/>
        <v>-20.46044929</v>
      </c>
      <c r="AO151" s="361">
        <f t="shared" si="45"/>
        <v>-24.435446989999999</v>
      </c>
      <c r="AP151" s="361">
        <f t="shared" si="45"/>
        <v>364.27412365999999</v>
      </c>
      <c r="AQ151" s="361">
        <f t="shared" si="45"/>
        <v>1.9323123799999999</v>
      </c>
      <c r="AR151" s="361">
        <f t="shared" si="45"/>
        <v>42.91481434</v>
      </c>
      <c r="AS151" s="361">
        <f t="shared" si="45"/>
        <v>-16.328830589999999</v>
      </c>
      <c r="AT151" s="361">
        <f t="shared" si="45"/>
        <v>392.79241979</v>
      </c>
      <c r="AU151" s="361">
        <f t="shared" si="45"/>
        <v>23.57220817</v>
      </c>
      <c r="AV151" s="361">
        <f t="shared" si="45"/>
        <v>2.9252014700000011</v>
      </c>
      <c r="AW151" s="361">
        <f t="shared" si="45"/>
        <v>-2.9420658900000003</v>
      </c>
      <c r="AX151" s="361">
        <f t="shared" si="45"/>
        <v>3.6797439999999959E-2</v>
      </c>
      <c r="AY151" s="361">
        <f t="shared" si="45"/>
        <v>23.592141190000003</v>
      </c>
      <c r="AZ151" s="361">
        <f t="shared" si="45"/>
        <v>2.6177334599999993</v>
      </c>
      <c r="BA151" s="361">
        <f t="shared" si="45"/>
        <v>-38.044967380000003</v>
      </c>
      <c r="BB151" s="361">
        <f t="shared" si="45"/>
        <v>-41.186766230000003</v>
      </c>
      <c r="BC151" s="361">
        <f t="shared" si="45"/>
        <v>5.7788014800000003</v>
      </c>
      <c r="BD151" s="361">
        <f t="shared" si="45"/>
        <v>-70.835198670000011</v>
      </c>
      <c r="BE151" s="361">
        <f t="shared" si="45"/>
        <v>1.4406620999999999</v>
      </c>
      <c r="BF151" s="361">
        <f t="shared" si="45"/>
        <v>0.76740240999999987</v>
      </c>
      <c r="BG151" s="361">
        <f t="shared" si="45"/>
        <v>1.3330658599999996</v>
      </c>
      <c r="BH151" s="361">
        <f t="shared" si="45"/>
        <v>13.560832209999999</v>
      </c>
      <c r="BI151" s="361">
        <f t="shared" si="45"/>
        <v>17.101962579999999</v>
      </c>
      <c r="BJ151" s="361">
        <f t="shared" si="45"/>
        <v>2.0572061900000005</v>
      </c>
      <c r="BK151" s="361">
        <f t="shared" si="45"/>
        <v>2.74355802</v>
      </c>
      <c r="BL151" s="361">
        <f t="shared" si="45"/>
        <v>11.672774159999999</v>
      </c>
      <c r="BM151" s="361">
        <f t="shared" si="45"/>
        <v>10.058173660000001</v>
      </c>
      <c r="BN151" s="372">
        <f t="shared" si="45"/>
        <v>26.531712029999994</v>
      </c>
      <c r="BO151" s="385"/>
    </row>
    <row r="152" spans="1:68" ht="13.5">
      <c r="A152" s="405" t="s">
        <v>163</v>
      </c>
      <c r="B152" s="361">
        <v>5.62280085</v>
      </c>
      <c r="C152" s="361">
        <v>3.4092045600000001</v>
      </c>
      <c r="D152" s="361">
        <v>3.4650754899999998</v>
      </c>
      <c r="E152" s="361">
        <v>1.5896330299999999</v>
      </c>
      <c r="F152" s="361">
        <v>14.08671393</v>
      </c>
      <c r="G152" s="361">
        <v>0.77450801000000002</v>
      </c>
      <c r="H152" s="361">
        <v>0.38039484000000001</v>
      </c>
      <c r="I152" s="361">
        <v>1.72615981</v>
      </c>
      <c r="J152" s="361">
        <v>14.53101848</v>
      </c>
      <c r="K152" s="361">
        <v>17.412081140000002</v>
      </c>
      <c r="L152" s="361">
        <v>1.45395802</v>
      </c>
      <c r="M152" s="361">
        <v>4.64668072</v>
      </c>
      <c r="N152" s="361">
        <v>2.59980418</v>
      </c>
      <c r="O152" s="361">
        <v>3.2709348399999998</v>
      </c>
      <c r="P152" s="361">
        <v>11.971377759999999</v>
      </c>
      <c r="Q152" s="361">
        <v>0.99924033999999995</v>
      </c>
      <c r="R152" s="361">
        <v>2.3890880800000001</v>
      </c>
      <c r="S152" s="361">
        <v>2.6202363700000002</v>
      </c>
      <c r="T152" s="361">
        <v>3.7375277900000001</v>
      </c>
      <c r="U152" s="361">
        <v>9.7460925799999991</v>
      </c>
      <c r="V152" s="361">
        <v>2.7274720600000002</v>
      </c>
      <c r="W152" s="361">
        <v>4.1535988899999996</v>
      </c>
      <c r="X152" s="361">
        <v>3.9015875599999998</v>
      </c>
      <c r="Y152" s="361">
        <v>2.07674103</v>
      </c>
      <c r="Z152" s="361">
        <v>12.85939954</v>
      </c>
      <c r="AA152" s="361">
        <v>1.2290631599999999</v>
      </c>
      <c r="AB152" s="361">
        <v>4.5915348299999996</v>
      </c>
      <c r="AC152" s="361">
        <v>1.6973375799999999</v>
      </c>
      <c r="AD152" s="361">
        <v>16.053334580000001</v>
      </c>
      <c r="AE152" s="361">
        <v>23.57127015</v>
      </c>
      <c r="AF152" s="361">
        <v>22.107533799999999</v>
      </c>
      <c r="AG152" s="361">
        <v>1.86039043</v>
      </c>
      <c r="AH152" s="361">
        <v>6.4888498700000001</v>
      </c>
      <c r="AI152" s="361">
        <v>4.6947292200000001</v>
      </c>
      <c r="AJ152" s="361">
        <v>35.151503320000003</v>
      </c>
      <c r="AK152" s="361">
        <v>1.56540418</v>
      </c>
      <c r="AL152" s="361">
        <v>5.09004967</v>
      </c>
      <c r="AM152" s="361">
        <v>5.0666756299999998</v>
      </c>
      <c r="AN152" s="361">
        <v>11.28386626</v>
      </c>
      <c r="AO152" s="361">
        <v>23.005995739999999</v>
      </c>
      <c r="AP152" s="361">
        <v>367.06619835999999</v>
      </c>
      <c r="AQ152" s="361">
        <v>9.7743742099999995</v>
      </c>
      <c r="AR152" s="361">
        <v>48.887706219999998</v>
      </c>
      <c r="AS152" s="361">
        <v>9.2359139799999994</v>
      </c>
      <c r="AT152" s="361">
        <v>434.96419277000001</v>
      </c>
      <c r="AU152" s="361">
        <v>28.025939189999999</v>
      </c>
      <c r="AV152" s="361">
        <v>17.783745530000001</v>
      </c>
      <c r="AW152" s="361">
        <v>6.7629556300000004</v>
      </c>
      <c r="AX152" s="361">
        <v>1.9947566800000001</v>
      </c>
      <c r="AY152" s="361">
        <v>54.567397030000002</v>
      </c>
      <c r="AZ152" s="361">
        <v>10.277537499999999</v>
      </c>
      <c r="BA152" s="361">
        <v>5.5318190999999999</v>
      </c>
      <c r="BB152" s="361">
        <v>6.4881836599999998</v>
      </c>
      <c r="BC152" s="361">
        <v>10.976403680000001</v>
      </c>
      <c r="BD152" s="361">
        <v>33.273943940000002</v>
      </c>
      <c r="BE152" s="361">
        <v>7.2330487999999997</v>
      </c>
      <c r="BF152" s="361">
        <v>6.3967205099999997</v>
      </c>
      <c r="BG152" s="361">
        <v>15.570776349999999</v>
      </c>
      <c r="BH152" s="361">
        <v>21.873957409999999</v>
      </c>
      <c r="BI152" s="361">
        <v>51.074503069999999</v>
      </c>
      <c r="BJ152" s="361">
        <v>15.53861846</v>
      </c>
      <c r="BK152" s="361">
        <v>10.79283307</v>
      </c>
      <c r="BL152" s="361">
        <v>18.176904520000001</v>
      </c>
      <c r="BM152" s="361">
        <v>16.513061090000001</v>
      </c>
      <c r="BN152" s="372">
        <v>61.021417139999997</v>
      </c>
      <c r="BO152" s="385"/>
    </row>
    <row r="153" spans="1:68" ht="13.5">
      <c r="A153" s="405" t="s">
        <v>164</v>
      </c>
      <c r="B153" s="361">
        <v>7.9205245399999997</v>
      </c>
      <c r="C153" s="361">
        <v>0.31892912000000001</v>
      </c>
      <c r="D153" s="361">
        <v>22.550557340000001</v>
      </c>
      <c r="E153" s="361">
        <v>5.6391324000000003</v>
      </c>
      <c r="F153" s="361">
        <v>36.429143400000001</v>
      </c>
      <c r="G153" s="361">
        <v>1.0092688000000001</v>
      </c>
      <c r="H153" s="361">
        <v>1.0408849099999999</v>
      </c>
      <c r="I153" s="361">
        <v>2.9460110400000001</v>
      </c>
      <c r="J153" s="361">
        <v>0.91545125000000005</v>
      </c>
      <c r="K153" s="361">
        <v>5.9116160000000004</v>
      </c>
      <c r="L153" s="361">
        <v>1.32472481</v>
      </c>
      <c r="M153" s="361">
        <v>4.15519938</v>
      </c>
      <c r="N153" s="361">
        <v>3.5721636399999999</v>
      </c>
      <c r="O153" s="361">
        <v>8.5900666799999996</v>
      </c>
      <c r="P153" s="361">
        <v>17.642154510000001</v>
      </c>
      <c r="Q153" s="361">
        <v>2.36717712</v>
      </c>
      <c r="R153" s="361">
        <v>5.6259996000000001</v>
      </c>
      <c r="S153" s="361">
        <v>4.46070995</v>
      </c>
      <c r="T153" s="361">
        <v>3.4244944899999998</v>
      </c>
      <c r="U153" s="361">
        <v>15.87838116</v>
      </c>
      <c r="V153" s="361">
        <v>3.9060461100000001</v>
      </c>
      <c r="W153" s="361">
        <v>4.0011947499999998</v>
      </c>
      <c r="X153" s="361">
        <v>2.6411307599999998</v>
      </c>
      <c r="Y153" s="361">
        <v>4.4518779200000003</v>
      </c>
      <c r="Z153" s="361">
        <v>15.00024954</v>
      </c>
      <c r="AA153" s="361">
        <v>5.4578996499999999</v>
      </c>
      <c r="AB153" s="361">
        <v>17.116487670000001</v>
      </c>
      <c r="AC153" s="361">
        <v>5.1592900500000001</v>
      </c>
      <c r="AD153" s="361">
        <v>6.2067845500000001</v>
      </c>
      <c r="AE153" s="361">
        <v>33.940461919999997</v>
      </c>
      <c r="AF153" s="361">
        <v>5.6868065699999999</v>
      </c>
      <c r="AG153" s="361">
        <v>8.2113840699999994</v>
      </c>
      <c r="AH153" s="361">
        <v>3.5890204400000001</v>
      </c>
      <c r="AI153" s="361">
        <v>5.6544231199999997</v>
      </c>
      <c r="AJ153" s="361">
        <v>23.141634199999999</v>
      </c>
      <c r="AK153" s="361">
        <v>8.0812357499999994</v>
      </c>
      <c r="AL153" s="361">
        <v>4.5255132500000004</v>
      </c>
      <c r="AM153" s="361">
        <v>3.0903781800000001</v>
      </c>
      <c r="AN153" s="361">
        <v>31.74431555</v>
      </c>
      <c r="AO153" s="361">
        <v>47.441442729999999</v>
      </c>
      <c r="AP153" s="361">
        <v>2.7920747000000001</v>
      </c>
      <c r="AQ153" s="361">
        <v>7.8420618299999996</v>
      </c>
      <c r="AR153" s="361">
        <v>5.9728918799999997</v>
      </c>
      <c r="AS153" s="361">
        <v>25.564744569999998</v>
      </c>
      <c r="AT153" s="361">
        <v>42.17177298</v>
      </c>
      <c r="AU153" s="361">
        <v>4.4537310200000002</v>
      </c>
      <c r="AV153" s="361">
        <v>14.85854406</v>
      </c>
      <c r="AW153" s="361">
        <v>9.7050215200000007</v>
      </c>
      <c r="AX153" s="361">
        <v>1.9579592400000001</v>
      </c>
      <c r="AY153" s="361">
        <v>30.975255839999999</v>
      </c>
      <c r="AZ153" s="361">
        <v>7.65980404</v>
      </c>
      <c r="BA153" s="361">
        <v>43.576786480000003</v>
      </c>
      <c r="BB153" s="361">
        <v>47.674949890000001</v>
      </c>
      <c r="BC153" s="361">
        <v>5.1976022000000004</v>
      </c>
      <c r="BD153" s="361">
        <v>104.10914261000001</v>
      </c>
      <c r="BE153" s="361">
        <v>5.7923866999999998</v>
      </c>
      <c r="BF153" s="361">
        <v>5.6293180999999999</v>
      </c>
      <c r="BG153" s="361">
        <v>14.23771049</v>
      </c>
      <c r="BH153" s="361">
        <v>8.3131252</v>
      </c>
      <c r="BI153" s="361">
        <v>33.97254049</v>
      </c>
      <c r="BJ153" s="361">
        <v>13.48141227</v>
      </c>
      <c r="BK153" s="361">
        <v>8.0492750500000003</v>
      </c>
      <c r="BL153" s="361">
        <v>6.5041303600000004</v>
      </c>
      <c r="BM153" s="361">
        <v>6.4548874300000003</v>
      </c>
      <c r="BN153" s="372">
        <v>34.489705110000003</v>
      </c>
      <c r="BO153" s="385"/>
    </row>
    <row r="154" spans="1:68" ht="13.5">
      <c r="A154" s="404" t="s">
        <v>165</v>
      </c>
      <c r="B154" s="361">
        <v>-97.748014510000004</v>
      </c>
      <c r="C154" s="361">
        <v>-330.14538864000002</v>
      </c>
      <c r="D154" s="361">
        <v>-342.91811237000002</v>
      </c>
      <c r="E154" s="361">
        <v>-400.04018432999999</v>
      </c>
      <c r="F154" s="361">
        <v>-1170.8516998499999</v>
      </c>
      <c r="G154" s="361">
        <v>4.4999035100000002</v>
      </c>
      <c r="H154" s="361">
        <v>103.71581758000001</v>
      </c>
      <c r="I154" s="361">
        <v>-246.12768130000001</v>
      </c>
      <c r="J154" s="361">
        <v>-308.09559359999997</v>
      </c>
      <c r="K154" s="361">
        <v>-446.00755380999999</v>
      </c>
      <c r="L154" s="361">
        <v>-93.621212979999996</v>
      </c>
      <c r="M154" s="361">
        <v>-181.1532972</v>
      </c>
      <c r="N154" s="361">
        <v>-204.20657452</v>
      </c>
      <c r="O154" s="361">
        <v>245.12293935</v>
      </c>
      <c r="P154" s="361">
        <v>-233.85814535</v>
      </c>
      <c r="Q154" s="361">
        <v>233.13162611000001</v>
      </c>
      <c r="R154" s="361">
        <v>178.53478752000001</v>
      </c>
      <c r="S154" s="361">
        <v>-24.65548179</v>
      </c>
      <c r="T154" s="361">
        <v>-175.3449822</v>
      </c>
      <c r="U154" s="361">
        <v>211.66594964000001</v>
      </c>
      <c r="V154" s="361">
        <v>67.028163480000003</v>
      </c>
      <c r="W154" s="361">
        <v>198.04321286000001</v>
      </c>
      <c r="X154" s="361">
        <v>-109.79046843</v>
      </c>
      <c r="Y154" s="361">
        <v>-73.723279779999999</v>
      </c>
      <c r="Z154" s="361">
        <v>81.557628129999998</v>
      </c>
      <c r="AA154" s="361">
        <v>208.75622731999999</v>
      </c>
      <c r="AB154" s="361">
        <v>-491.88653384999998</v>
      </c>
      <c r="AC154" s="361">
        <v>234.73806192000001</v>
      </c>
      <c r="AD154" s="361">
        <v>-90.679873990000004</v>
      </c>
      <c r="AE154" s="361">
        <v>-139.07211860000001</v>
      </c>
      <c r="AF154" s="361">
        <v>-39.79661746</v>
      </c>
      <c r="AG154" s="361">
        <v>-41.604732599999998</v>
      </c>
      <c r="AH154" s="361">
        <v>213.08161516999999</v>
      </c>
      <c r="AI154" s="361">
        <v>-281.54345268999998</v>
      </c>
      <c r="AJ154" s="361">
        <v>-149.86318757999999</v>
      </c>
      <c r="AK154" s="361">
        <v>307.73503335999999</v>
      </c>
      <c r="AL154" s="361">
        <v>-170.18050525999999</v>
      </c>
      <c r="AM154" s="361">
        <v>43.63092382</v>
      </c>
      <c r="AN154" s="361">
        <v>-265.75149270999998</v>
      </c>
      <c r="AO154" s="361">
        <v>-84.566040790000002</v>
      </c>
      <c r="AP154" s="361">
        <v>-575.20847985</v>
      </c>
      <c r="AQ154" s="361">
        <v>-88.262708889999999</v>
      </c>
      <c r="AR154" s="361">
        <v>-146.04101782000001</v>
      </c>
      <c r="AS154" s="361">
        <v>35.253404570000001</v>
      </c>
      <c r="AT154" s="361">
        <v>-774.25880199000005</v>
      </c>
      <c r="AU154" s="361">
        <v>-87.56670871</v>
      </c>
      <c r="AV154" s="361">
        <v>-224.82611854000001</v>
      </c>
      <c r="AW154" s="361">
        <v>-135.93676328999999</v>
      </c>
      <c r="AX154" s="361">
        <v>-259.46845711999998</v>
      </c>
      <c r="AY154" s="361">
        <v>-707.79804765999995</v>
      </c>
      <c r="AZ154" s="361">
        <v>-360.01289329999997</v>
      </c>
      <c r="BA154" s="361">
        <v>-60.101796790000002</v>
      </c>
      <c r="BB154" s="361">
        <v>-112.63021211</v>
      </c>
      <c r="BC154" s="361">
        <v>60.053043010000003</v>
      </c>
      <c r="BD154" s="361">
        <v>-472.69185919</v>
      </c>
      <c r="BE154" s="361">
        <v>-49.172709390000001</v>
      </c>
      <c r="BF154" s="361">
        <v>-287.67958356000003</v>
      </c>
      <c r="BG154" s="361">
        <v>33.841401310000002</v>
      </c>
      <c r="BH154" s="361">
        <v>-238.45200649</v>
      </c>
      <c r="BI154" s="361">
        <v>-541.46289812999999</v>
      </c>
      <c r="BJ154" s="361">
        <v>-85.713204910000002</v>
      </c>
      <c r="BK154" s="361">
        <v>-173.14205705000001</v>
      </c>
      <c r="BL154" s="361">
        <v>-76.270785919999994</v>
      </c>
      <c r="BM154" s="361">
        <v>-115.98518012</v>
      </c>
      <c r="BN154" s="372">
        <v>-451.11122799999998</v>
      </c>
      <c r="BO154" s="385"/>
    </row>
    <row r="155" spans="1:68" ht="13.5">
      <c r="A155" s="398" t="s">
        <v>166</v>
      </c>
      <c r="B155" s="361">
        <f t="shared" ref="B155:BN155" si="46">SUM(B156:B157)</f>
        <v>4.0039095500000004</v>
      </c>
      <c r="C155" s="361">
        <f t="shared" si="46"/>
        <v>6.9641275800000004</v>
      </c>
      <c r="D155" s="361">
        <f t="shared" si="46"/>
        <v>6.2062930999999999</v>
      </c>
      <c r="E155" s="361">
        <f t="shared" si="46"/>
        <v>7.9206698500000003</v>
      </c>
      <c r="F155" s="361">
        <f t="shared" si="46"/>
        <v>25.095000079999998</v>
      </c>
      <c r="G155" s="361">
        <f t="shared" si="46"/>
        <v>7.6426452100000004</v>
      </c>
      <c r="H155" s="361">
        <f t="shared" si="46"/>
        <v>5.5299656300000004</v>
      </c>
      <c r="I155" s="361">
        <f t="shared" si="46"/>
        <v>4.7953735000000002</v>
      </c>
      <c r="J155" s="361">
        <f t="shared" si="46"/>
        <v>4.9790146399999999</v>
      </c>
      <c r="K155" s="361">
        <f t="shared" si="46"/>
        <v>22.94699898</v>
      </c>
      <c r="L155" s="361">
        <f t="shared" si="46"/>
        <v>6.0896650299999999</v>
      </c>
      <c r="M155" s="361">
        <f t="shared" si="46"/>
        <v>3.9902577300000002</v>
      </c>
      <c r="N155" s="361">
        <f t="shared" si="46"/>
        <v>7.30002555</v>
      </c>
      <c r="O155" s="361">
        <f t="shared" si="46"/>
        <v>3.3103984899999999</v>
      </c>
      <c r="P155" s="361">
        <f t="shared" si="46"/>
        <v>20.6903468</v>
      </c>
      <c r="Q155" s="361">
        <f t="shared" si="46"/>
        <v>8.3957168099999997</v>
      </c>
      <c r="R155" s="361">
        <f t="shared" si="46"/>
        <v>4.9044752100000002</v>
      </c>
      <c r="S155" s="361">
        <f t="shared" si="46"/>
        <v>7.8658468299999997</v>
      </c>
      <c r="T155" s="361">
        <f t="shared" si="46"/>
        <v>3.2598586300000001</v>
      </c>
      <c r="U155" s="361">
        <f t="shared" si="46"/>
        <v>24.42589748</v>
      </c>
      <c r="V155" s="361">
        <f t="shared" si="46"/>
        <v>2.1524829200000002</v>
      </c>
      <c r="W155" s="361">
        <f t="shared" si="46"/>
        <v>4.9610742999999999</v>
      </c>
      <c r="X155" s="361">
        <f t="shared" si="46"/>
        <v>2.5684953199999998</v>
      </c>
      <c r="Y155" s="361">
        <f t="shared" si="46"/>
        <v>2.6383116599999998</v>
      </c>
      <c r="Z155" s="361">
        <f t="shared" si="46"/>
        <v>12.3203642</v>
      </c>
      <c r="AA155" s="361">
        <f t="shared" si="46"/>
        <v>3.7103448299999999</v>
      </c>
      <c r="AB155" s="361">
        <f t="shared" si="46"/>
        <v>6.9178095199999996</v>
      </c>
      <c r="AC155" s="361">
        <f t="shared" si="46"/>
        <v>2.7453802899999999</v>
      </c>
      <c r="AD155" s="361">
        <f t="shared" si="46"/>
        <v>4.3808938700000004</v>
      </c>
      <c r="AE155" s="361">
        <f t="shared" si="46"/>
        <v>17.75442851</v>
      </c>
      <c r="AF155" s="361">
        <f t="shared" si="46"/>
        <v>1.64938064</v>
      </c>
      <c r="AG155" s="361">
        <f t="shared" si="46"/>
        <v>5.3328564399999996</v>
      </c>
      <c r="AH155" s="361">
        <f t="shared" si="46"/>
        <v>5.6119608100000002</v>
      </c>
      <c r="AI155" s="361">
        <f t="shared" si="46"/>
        <v>5.0684521900000004</v>
      </c>
      <c r="AJ155" s="361">
        <f t="shared" si="46"/>
        <v>17.662650079999999</v>
      </c>
      <c r="AK155" s="361">
        <f t="shared" si="46"/>
        <v>9.3650089899999998</v>
      </c>
      <c r="AL155" s="361">
        <f t="shared" si="46"/>
        <v>7.8502275299999997</v>
      </c>
      <c r="AM155" s="361">
        <f t="shared" si="46"/>
        <v>3.8804566999999999</v>
      </c>
      <c r="AN155" s="361">
        <f t="shared" si="46"/>
        <v>6.0441348399999999</v>
      </c>
      <c r="AO155" s="361">
        <f t="shared" si="46"/>
        <v>27.139828059999999</v>
      </c>
      <c r="AP155" s="361">
        <f t="shared" si="46"/>
        <v>-3.9526165400000011</v>
      </c>
      <c r="AQ155" s="361">
        <f t="shared" si="46"/>
        <v>39.796649380000005</v>
      </c>
      <c r="AR155" s="361">
        <f t="shared" si="46"/>
        <v>32.656980570000002</v>
      </c>
      <c r="AS155" s="361">
        <f t="shared" si="46"/>
        <v>13.644370369999999</v>
      </c>
      <c r="AT155" s="361">
        <f t="shared" si="46"/>
        <v>82.145383780000003</v>
      </c>
      <c r="AU155" s="361">
        <f t="shared" si="46"/>
        <v>4.5321956400000003</v>
      </c>
      <c r="AV155" s="361">
        <f t="shared" si="46"/>
        <v>5.4467531600000001</v>
      </c>
      <c r="AW155" s="361">
        <f t="shared" si="46"/>
        <v>1.31296948</v>
      </c>
      <c r="AX155" s="361">
        <f t="shared" si="46"/>
        <v>7.9585487600000002</v>
      </c>
      <c r="AY155" s="361">
        <f t="shared" si="46"/>
        <v>19.25046704</v>
      </c>
      <c r="AZ155" s="361">
        <f t="shared" si="46"/>
        <v>1.8050900400000001</v>
      </c>
      <c r="BA155" s="361">
        <f t="shared" si="46"/>
        <v>3.9743617599999999</v>
      </c>
      <c r="BB155" s="361">
        <f t="shared" si="46"/>
        <v>4.5159793500000003</v>
      </c>
      <c r="BC155" s="361">
        <f t="shared" si="46"/>
        <v>0.89836899999999997</v>
      </c>
      <c r="BD155" s="361">
        <f t="shared" si="46"/>
        <v>11.19380015</v>
      </c>
      <c r="BE155" s="361">
        <f t="shared" si="46"/>
        <v>4.3697802799999996</v>
      </c>
      <c r="BF155" s="361">
        <f t="shared" si="46"/>
        <v>3.3873675400000001</v>
      </c>
      <c r="BG155" s="361">
        <f t="shared" si="46"/>
        <v>4.3225443400000003</v>
      </c>
      <c r="BH155" s="361">
        <f t="shared" si="46"/>
        <v>4.48270225</v>
      </c>
      <c r="BI155" s="361">
        <f t="shared" si="46"/>
        <v>16.56239441</v>
      </c>
      <c r="BJ155" s="361">
        <f t="shared" si="46"/>
        <v>0.76335032000000003</v>
      </c>
      <c r="BK155" s="361">
        <f t="shared" si="46"/>
        <v>2.8338663400000002</v>
      </c>
      <c r="BL155" s="361">
        <f t="shared" si="46"/>
        <v>3.4651831400000002</v>
      </c>
      <c r="BM155" s="361">
        <f t="shared" si="46"/>
        <v>1.5409828400000001</v>
      </c>
      <c r="BN155" s="372">
        <f t="shared" si="46"/>
        <v>8.6033826399999995</v>
      </c>
      <c r="BO155" s="385"/>
    </row>
    <row r="156" spans="1:68" ht="13.5">
      <c r="A156" s="402" t="s">
        <v>167</v>
      </c>
      <c r="B156" s="361">
        <v>4.0039095500000004</v>
      </c>
      <c r="C156" s="361">
        <v>6.9641275800000004</v>
      </c>
      <c r="D156" s="361">
        <v>6.2062930999999999</v>
      </c>
      <c r="E156" s="361">
        <v>7.9206698500000003</v>
      </c>
      <c r="F156" s="361">
        <v>25.095000079999998</v>
      </c>
      <c r="G156" s="361">
        <v>7.6426452100000004</v>
      </c>
      <c r="H156" s="361">
        <v>5.5299656300000004</v>
      </c>
      <c r="I156" s="361">
        <v>4.7953735000000002</v>
      </c>
      <c r="J156" s="361">
        <v>4.9790146399999999</v>
      </c>
      <c r="K156" s="361">
        <v>22.94699898</v>
      </c>
      <c r="L156" s="361">
        <v>6.0896650299999999</v>
      </c>
      <c r="M156" s="361">
        <v>3.9902577300000002</v>
      </c>
      <c r="N156" s="361">
        <v>7.30002555</v>
      </c>
      <c r="O156" s="361">
        <v>3.3103984899999999</v>
      </c>
      <c r="P156" s="361">
        <v>20.6903468</v>
      </c>
      <c r="Q156" s="361">
        <v>8.3957168099999997</v>
      </c>
      <c r="R156" s="361">
        <v>4.9044752100000002</v>
      </c>
      <c r="S156" s="361">
        <v>7.8658468299999997</v>
      </c>
      <c r="T156" s="361">
        <v>3.2598586300000001</v>
      </c>
      <c r="U156" s="361">
        <v>24.42589748</v>
      </c>
      <c r="V156" s="361">
        <v>2.1524829200000002</v>
      </c>
      <c r="W156" s="361">
        <v>4.9610742999999999</v>
      </c>
      <c r="X156" s="361">
        <v>2.5684953199999998</v>
      </c>
      <c r="Y156" s="361">
        <v>2.6383116599999998</v>
      </c>
      <c r="Z156" s="361">
        <v>12.3203642</v>
      </c>
      <c r="AA156" s="361">
        <v>3.7103448299999999</v>
      </c>
      <c r="AB156" s="361">
        <v>6.9178095199999996</v>
      </c>
      <c r="AC156" s="361">
        <v>2.7453802899999999</v>
      </c>
      <c r="AD156" s="361">
        <v>4.3808938700000004</v>
      </c>
      <c r="AE156" s="361">
        <v>17.75442851</v>
      </c>
      <c r="AF156" s="361">
        <v>1.64938064</v>
      </c>
      <c r="AG156" s="361">
        <v>5.3328564399999996</v>
      </c>
      <c r="AH156" s="361">
        <v>5.6119608100000002</v>
      </c>
      <c r="AI156" s="361">
        <v>5.0684521900000004</v>
      </c>
      <c r="AJ156" s="361">
        <v>17.662650079999999</v>
      </c>
      <c r="AK156" s="361">
        <v>0.81990890000000005</v>
      </c>
      <c r="AL156" s="361">
        <v>6.37567079</v>
      </c>
      <c r="AM156" s="361">
        <v>3.8804566999999999</v>
      </c>
      <c r="AN156" s="361">
        <v>3.6655335899999999</v>
      </c>
      <c r="AO156" s="361">
        <v>14.74156998</v>
      </c>
      <c r="AP156" s="361">
        <v>6.0049320599999998</v>
      </c>
      <c r="AQ156" s="361">
        <v>11.71826729</v>
      </c>
      <c r="AR156" s="361">
        <v>13.68671606</v>
      </c>
      <c r="AS156" s="361">
        <v>12.305055429999999</v>
      </c>
      <c r="AT156" s="361">
        <v>43.714970839999999</v>
      </c>
      <c r="AU156" s="361">
        <v>4.5321956400000003</v>
      </c>
      <c r="AV156" s="361">
        <v>6.6719856499999999</v>
      </c>
      <c r="AW156" s="361">
        <v>1.31296948</v>
      </c>
      <c r="AX156" s="361">
        <v>7.9585487600000002</v>
      </c>
      <c r="AY156" s="361">
        <v>20.47569953</v>
      </c>
      <c r="AZ156" s="361">
        <v>1.8050900400000001</v>
      </c>
      <c r="BA156" s="361">
        <v>3.9743617599999999</v>
      </c>
      <c r="BB156" s="361">
        <v>4.5159793500000003</v>
      </c>
      <c r="BC156" s="361">
        <v>0.89836899999999997</v>
      </c>
      <c r="BD156" s="361">
        <v>11.19380015</v>
      </c>
      <c r="BE156" s="361">
        <v>4.3697802799999996</v>
      </c>
      <c r="BF156" s="361">
        <v>3.3873675400000001</v>
      </c>
      <c r="BG156" s="361">
        <v>4.3225443400000003</v>
      </c>
      <c r="BH156" s="361">
        <v>4.48270225</v>
      </c>
      <c r="BI156" s="361">
        <v>16.56239441</v>
      </c>
      <c r="BJ156" s="361">
        <v>0.76335032000000003</v>
      </c>
      <c r="BK156" s="361">
        <v>2.8338663400000002</v>
      </c>
      <c r="BL156" s="361">
        <v>3.4651831400000002</v>
      </c>
      <c r="BM156" s="361">
        <v>1.5409828400000001</v>
      </c>
      <c r="BN156" s="372">
        <v>8.6033826399999995</v>
      </c>
      <c r="BO156" s="385"/>
    </row>
    <row r="157" spans="1:68" ht="13.5">
      <c r="A157" s="402" t="s">
        <v>168</v>
      </c>
      <c r="B157" s="361">
        <v>0</v>
      </c>
      <c r="C157" s="361">
        <v>0</v>
      </c>
      <c r="D157" s="361">
        <v>0</v>
      </c>
      <c r="E157" s="361">
        <v>0</v>
      </c>
      <c r="F157" s="361">
        <v>0</v>
      </c>
      <c r="G157" s="361">
        <v>0</v>
      </c>
      <c r="H157" s="361">
        <v>0</v>
      </c>
      <c r="I157" s="361">
        <v>0</v>
      </c>
      <c r="J157" s="361">
        <v>0</v>
      </c>
      <c r="K157" s="361">
        <v>0</v>
      </c>
      <c r="L157" s="361">
        <v>0</v>
      </c>
      <c r="M157" s="361">
        <v>0</v>
      </c>
      <c r="N157" s="361">
        <v>0</v>
      </c>
      <c r="O157" s="361">
        <v>0</v>
      </c>
      <c r="P157" s="361">
        <v>0</v>
      </c>
      <c r="Q157" s="361">
        <v>0</v>
      </c>
      <c r="R157" s="361">
        <v>0</v>
      </c>
      <c r="S157" s="361">
        <v>0</v>
      </c>
      <c r="T157" s="361">
        <v>0</v>
      </c>
      <c r="U157" s="361">
        <v>0</v>
      </c>
      <c r="V157" s="361">
        <v>0</v>
      </c>
      <c r="W157" s="361">
        <v>0</v>
      </c>
      <c r="X157" s="361">
        <v>0</v>
      </c>
      <c r="Y157" s="361">
        <v>0</v>
      </c>
      <c r="Z157" s="361">
        <v>0</v>
      </c>
      <c r="AA157" s="361">
        <v>0</v>
      </c>
      <c r="AB157" s="361">
        <v>0</v>
      </c>
      <c r="AC157" s="361">
        <v>0</v>
      </c>
      <c r="AD157" s="361">
        <v>0</v>
      </c>
      <c r="AE157" s="361">
        <v>0</v>
      </c>
      <c r="AF157" s="361">
        <v>0</v>
      </c>
      <c r="AG157" s="361">
        <v>0</v>
      </c>
      <c r="AH157" s="361">
        <v>0</v>
      </c>
      <c r="AI157" s="361">
        <v>0</v>
      </c>
      <c r="AJ157" s="361">
        <v>0</v>
      </c>
      <c r="AK157" s="361">
        <v>8.54510009</v>
      </c>
      <c r="AL157" s="361">
        <v>1.4745567399999999</v>
      </c>
      <c r="AM157" s="361">
        <v>0</v>
      </c>
      <c r="AN157" s="361">
        <v>2.37860125</v>
      </c>
      <c r="AO157" s="361">
        <v>12.39825808</v>
      </c>
      <c r="AP157" s="361">
        <v>-9.9575486000000009</v>
      </c>
      <c r="AQ157" s="361">
        <v>28.078382090000002</v>
      </c>
      <c r="AR157" s="361">
        <v>18.97026451</v>
      </c>
      <c r="AS157" s="361">
        <v>1.33931494</v>
      </c>
      <c r="AT157" s="361">
        <v>38.430412939999997</v>
      </c>
      <c r="AU157" s="361">
        <v>0</v>
      </c>
      <c r="AV157" s="361">
        <v>-1.22523249</v>
      </c>
      <c r="AW157" s="361">
        <v>0</v>
      </c>
      <c r="AX157" s="361">
        <v>0</v>
      </c>
      <c r="AY157" s="361">
        <v>-1.22523249</v>
      </c>
      <c r="AZ157" s="361">
        <v>0</v>
      </c>
      <c r="BA157" s="361">
        <v>0</v>
      </c>
      <c r="BB157" s="361">
        <v>0</v>
      </c>
      <c r="BC157" s="361">
        <v>0</v>
      </c>
      <c r="BD157" s="361">
        <v>0</v>
      </c>
      <c r="BE157" s="361">
        <v>0</v>
      </c>
      <c r="BF157" s="361">
        <v>0</v>
      </c>
      <c r="BG157" s="361">
        <v>0</v>
      </c>
      <c r="BH157" s="361">
        <v>0</v>
      </c>
      <c r="BI157" s="361">
        <v>0</v>
      </c>
      <c r="BJ157" s="361">
        <v>0</v>
      </c>
      <c r="BK157" s="361">
        <v>0</v>
      </c>
      <c r="BL157" s="361">
        <v>0</v>
      </c>
      <c r="BM157" s="361">
        <v>0</v>
      </c>
      <c r="BN157" s="372">
        <v>0</v>
      </c>
      <c r="BO157" s="385"/>
    </row>
    <row r="158" spans="1:68" ht="13.5">
      <c r="A158" s="397" t="s">
        <v>154</v>
      </c>
      <c r="B158" s="361">
        <f t="shared" ref="B158:BN158" si="47">SUM(B159,B162,B165,B166)</f>
        <v>-102.35199785</v>
      </c>
      <c r="C158" s="361">
        <f t="shared" si="47"/>
        <v>-91.542968630000004</v>
      </c>
      <c r="D158" s="361">
        <f t="shared" si="47"/>
        <v>-51.465199050000003</v>
      </c>
      <c r="E158" s="361">
        <f t="shared" si="47"/>
        <v>146.95506831</v>
      </c>
      <c r="F158" s="361">
        <f t="shared" si="47"/>
        <v>-98.405097220000016</v>
      </c>
      <c r="G158" s="361">
        <f t="shared" si="47"/>
        <v>-376.21247787999999</v>
      </c>
      <c r="H158" s="361">
        <f t="shared" si="47"/>
        <v>-6.2738747000000004</v>
      </c>
      <c r="I158" s="361">
        <f t="shared" si="47"/>
        <v>-30.542665410000001</v>
      </c>
      <c r="J158" s="361">
        <f t="shared" si="47"/>
        <v>6.6949321000000017</v>
      </c>
      <c r="K158" s="361">
        <f t="shared" si="47"/>
        <v>-406.33408589000004</v>
      </c>
      <c r="L158" s="361">
        <f t="shared" si="47"/>
        <v>3.7817909699999959</v>
      </c>
      <c r="M158" s="361">
        <f t="shared" si="47"/>
        <v>193.44207936999999</v>
      </c>
      <c r="N158" s="361">
        <f t="shared" si="47"/>
        <v>-211.86982162000001</v>
      </c>
      <c r="O158" s="361">
        <f t="shared" si="47"/>
        <v>480.16720857000007</v>
      </c>
      <c r="P158" s="361">
        <f t="shared" si="47"/>
        <v>465.52125728999999</v>
      </c>
      <c r="Q158" s="361">
        <f t="shared" si="47"/>
        <v>288.28271878999999</v>
      </c>
      <c r="R158" s="361">
        <f t="shared" si="47"/>
        <v>102.71067847999998</v>
      </c>
      <c r="S158" s="361">
        <f t="shared" si="47"/>
        <v>131.32289007</v>
      </c>
      <c r="T158" s="361">
        <f t="shared" si="47"/>
        <v>-71.294090050000008</v>
      </c>
      <c r="U158" s="361">
        <f t="shared" si="47"/>
        <v>451.02219729000001</v>
      </c>
      <c r="V158" s="361">
        <f t="shared" si="47"/>
        <v>-123.60984529999999</v>
      </c>
      <c r="W158" s="361">
        <f t="shared" si="47"/>
        <v>124.27581839999999</v>
      </c>
      <c r="X158" s="361">
        <f t="shared" si="47"/>
        <v>-161.28086304999999</v>
      </c>
      <c r="Y158" s="361">
        <f t="shared" si="47"/>
        <v>25.230474310000002</v>
      </c>
      <c r="Z158" s="361">
        <f t="shared" si="47"/>
        <v>-135.38441564000001</v>
      </c>
      <c r="AA158" s="361">
        <f t="shared" si="47"/>
        <v>155.98941415000002</v>
      </c>
      <c r="AB158" s="361">
        <f t="shared" si="47"/>
        <v>-265.70377686</v>
      </c>
      <c r="AC158" s="361">
        <f t="shared" si="47"/>
        <v>227.11991981</v>
      </c>
      <c r="AD158" s="361">
        <f t="shared" si="47"/>
        <v>119.32582685</v>
      </c>
      <c r="AE158" s="361">
        <f t="shared" si="47"/>
        <v>236.73138394999998</v>
      </c>
      <c r="AF158" s="361">
        <f t="shared" si="47"/>
        <v>-66.035575200000011</v>
      </c>
      <c r="AG158" s="361">
        <f t="shared" si="47"/>
        <v>73.279116700000003</v>
      </c>
      <c r="AH158" s="361">
        <f t="shared" si="47"/>
        <v>-105.47435754999999</v>
      </c>
      <c r="AI158" s="361">
        <f t="shared" si="47"/>
        <v>78.057021750000004</v>
      </c>
      <c r="AJ158" s="361">
        <f t="shared" si="47"/>
        <v>-20.173794300000012</v>
      </c>
      <c r="AK158" s="361">
        <f t="shared" si="47"/>
        <v>9.1922409399999907</v>
      </c>
      <c r="AL158" s="361">
        <f t="shared" si="47"/>
        <v>342.34143571999999</v>
      </c>
      <c r="AM158" s="361">
        <f t="shared" si="47"/>
        <v>-4.3954692799999897</v>
      </c>
      <c r="AN158" s="361">
        <f t="shared" si="47"/>
        <v>158.37244136999999</v>
      </c>
      <c r="AO158" s="361">
        <f t="shared" si="47"/>
        <v>505.51064874999992</v>
      </c>
      <c r="AP158" s="361">
        <f t="shared" si="47"/>
        <v>-234.66247786999998</v>
      </c>
      <c r="AQ158" s="361">
        <f t="shared" si="47"/>
        <v>83.928029539999997</v>
      </c>
      <c r="AR158" s="361">
        <f t="shared" si="47"/>
        <v>90.705133259999997</v>
      </c>
      <c r="AS158" s="361">
        <f t="shared" si="47"/>
        <v>124.72105042999999</v>
      </c>
      <c r="AT158" s="361">
        <f t="shared" si="47"/>
        <v>64.691735359999996</v>
      </c>
      <c r="AU158" s="361">
        <f t="shared" si="47"/>
        <v>-26.818587980000004</v>
      </c>
      <c r="AV158" s="361">
        <f t="shared" si="47"/>
        <v>390.48297559999997</v>
      </c>
      <c r="AW158" s="361">
        <f t="shared" si="47"/>
        <v>61.666451289999991</v>
      </c>
      <c r="AX158" s="361">
        <f t="shared" si="47"/>
        <v>349.91634624999995</v>
      </c>
      <c r="AY158" s="361">
        <f t="shared" si="47"/>
        <v>775.24718516000007</v>
      </c>
      <c r="AZ158" s="361">
        <f t="shared" si="47"/>
        <v>195.73674701000002</v>
      </c>
      <c r="BA158" s="361">
        <f t="shared" si="47"/>
        <v>24.177922149999993</v>
      </c>
      <c r="BB158" s="361">
        <f t="shared" si="47"/>
        <v>290.29589039000001</v>
      </c>
      <c r="BC158" s="361">
        <f t="shared" si="47"/>
        <v>108.72371722000004</v>
      </c>
      <c r="BD158" s="361">
        <f t="shared" si="47"/>
        <v>618.93427677000011</v>
      </c>
      <c r="BE158" s="361">
        <f t="shared" si="47"/>
        <v>67.972666020000005</v>
      </c>
      <c r="BF158" s="361">
        <f t="shared" si="47"/>
        <v>171.399429</v>
      </c>
      <c r="BG158" s="361">
        <f t="shared" si="47"/>
        <v>21.085421550000007</v>
      </c>
      <c r="BH158" s="361">
        <f t="shared" si="47"/>
        <v>68.049341699999985</v>
      </c>
      <c r="BI158" s="361">
        <f t="shared" si="47"/>
        <v>328.50685826999995</v>
      </c>
      <c r="BJ158" s="361">
        <f t="shared" si="47"/>
        <v>173.88786433999999</v>
      </c>
      <c r="BK158" s="361">
        <f t="shared" si="47"/>
        <v>-22.587394839999998</v>
      </c>
      <c r="BL158" s="361">
        <f t="shared" si="47"/>
        <v>167.13954674000001</v>
      </c>
      <c r="BM158" s="361">
        <f t="shared" si="47"/>
        <v>175.15308412999997</v>
      </c>
      <c r="BN158" s="372">
        <f t="shared" si="47"/>
        <v>493.59310037</v>
      </c>
      <c r="BO158" s="385"/>
    </row>
    <row r="159" spans="1:68" ht="13.5">
      <c r="A159" s="398" t="s">
        <v>159</v>
      </c>
      <c r="B159" s="361">
        <f t="shared" ref="B159:BN159" si="48">SUM(B160:B161)</f>
        <v>34.495451459999998</v>
      </c>
      <c r="C159" s="361">
        <f t="shared" si="48"/>
        <v>76.783165600000004</v>
      </c>
      <c r="D159" s="361">
        <f t="shared" si="48"/>
        <v>28.530718159999999</v>
      </c>
      <c r="E159" s="361">
        <f t="shared" si="48"/>
        <v>-37.953619889999999</v>
      </c>
      <c r="F159" s="361">
        <f t="shared" si="48"/>
        <v>101.85571533</v>
      </c>
      <c r="G159" s="361">
        <f t="shared" si="48"/>
        <v>66.901857620000001</v>
      </c>
      <c r="H159" s="361">
        <f t="shared" si="48"/>
        <v>61.00718535</v>
      </c>
      <c r="I159" s="361">
        <f t="shared" si="48"/>
        <v>43.178430339999998</v>
      </c>
      <c r="J159" s="361">
        <f t="shared" si="48"/>
        <v>51.26945439</v>
      </c>
      <c r="K159" s="361">
        <f t="shared" si="48"/>
        <v>222.3569277</v>
      </c>
      <c r="L159" s="361">
        <f t="shared" si="48"/>
        <v>47.058112319999999</v>
      </c>
      <c r="M159" s="361">
        <f t="shared" si="48"/>
        <v>28.465255069999998</v>
      </c>
      <c r="N159" s="361">
        <f t="shared" si="48"/>
        <v>25.655473829999998</v>
      </c>
      <c r="O159" s="361">
        <f t="shared" si="48"/>
        <v>23.984167849999999</v>
      </c>
      <c r="P159" s="361">
        <f t="shared" si="48"/>
        <v>125.16300907</v>
      </c>
      <c r="Q159" s="361">
        <f t="shared" si="48"/>
        <v>38.097649009999998</v>
      </c>
      <c r="R159" s="361">
        <f t="shared" si="48"/>
        <v>-32.194250750000002</v>
      </c>
      <c r="S159" s="361">
        <f t="shared" si="48"/>
        <v>59.591362029999999</v>
      </c>
      <c r="T159" s="361">
        <f t="shared" si="48"/>
        <v>97.314742559999999</v>
      </c>
      <c r="U159" s="361">
        <f t="shared" si="48"/>
        <v>162.80950285</v>
      </c>
      <c r="V159" s="361">
        <f t="shared" si="48"/>
        <v>-46.141657510000002</v>
      </c>
      <c r="W159" s="361">
        <f t="shared" si="48"/>
        <v>94.333893509999996</v>
      </c>
      <c r="X159" s="361">
        <f t="shared" si="48"/>
        <v>-2.6732292100000001</v>
      </c>
      <c r="Y159" s="361">
        <f t="shared" si="48"/>
        <v>0.32899641000000002</v>
      </c>
      <c r="Z159" s="361">
        <f t="shared" si="48"/>
        <v>45.848003200000001</v>
      </c>
      <c r="AA159" s="361">
        <f t="shared" si="48"/>
        <v>30.291087579999999</v>
      </c>
      <c r="AB159" s="361">
        <f t="shared" si="48"/>
        <v>-75.648497320000004</v>
      </c>
      <c r="AC159" s="361">
        <f t="shared" si="48"/>
        <v>64.370619300000001</v>
      </c>
      <c r="AD159" s="361">
        <f t="shared" si="48"/>
        <v>78.841534269999997</v>
      </c>
      <c r="AE159" s="361">
        <f t="shared" si="48"/>
        <v>97.854743830000004</v>
      </c>
      <c r="AF159" s="361">
        <f t="shared" si="48"/>
        <v>19.230111780000001</v>
      </c>
      <c r="AG159" s="361">
        <f t="shared" si="48"/>
        <v>1.3987917999999999</v>
      </c>
      <c r="AH159" s="361">
        <f t="shared" si="48"/>
        <v>53.823813860000001</v>
      </c>
      <c r="AI159" s="361">
        <f t="shared" si="48"/>
        <v>81.336901780000005</v>
      </c>
      <c r="AJ159" s="361">
        <f t="shared" si="48"/>
        <v>155.78961921999999</v>
      </c>
      <c r="AK159" s="361">
        <f t="shared" si="48"/>
        <v>72.666534339999998</v>
      </c>
      <c r="AL159" s="361">
        <f t="shared" si="48"/>
        <v>190.75254720999999</v>
      </c>
      <c r="AM159" s="361">
        <f t="shared" si="48"/>
        <v>129.69448971</v>
      </c>
      <c r="AN159" s="361">
        <f t="shared" si="48"/>
        <v>180.63545947</v>
      </c>
      <c r="AO159" s="361">
        <f t="shared" si="48"/>
        <v>573.74903072999996</v>
      </c>
      <c r="AP159" s="361">
        <f t="shared" si="48"/>
        <v>-30.810804229999999</v>
      </c>
      <c r="AQ159" s="361">
        <f t="shared" si="48"/>
        <v>45.513981549999997</v>
      </c>
      <c r="AR159" s="361">
        <f t="shared" si="48"/>
        <v>56.321346820000002</v>
      </c>
      <c r="AS159" s="361">
        <f t="shared" si="48"/>
        <v>36.020249569999997</v>
      </c>
      <c r="AT159" s="361">
        <f t="shared" si="48"/>
        <v>107.04477371</v>
      </c>
      <c r="AU159" s="361">
        <f t="shared" si="48"/>
        <v>21.871830629999998</v>
      </c>
      <c r="AV159" s="361">
        <f t="shared" si="48"/>
        <v>-21.751084299999999</v>
      </c>
      <c r="AW159" s="361">
        <f t="shared" si="48"/>
        <v>40.616954299999996</v>
      </c>
      <c r="AX159" s="361">
        <f t="shared" si="48"/>
        <v>96.755076099999997</v>
      </c>
      <c r="AY159" s="361">
        <f t="shared" si="48"/>
        <v>137.49277673</v>
      </c>
      <c r="AZ159" s="361">
        <f t="shared" si="48"/>
        <v>41.79345043</v>
      </c>
      <c r="BA159" s="361">
        <f t="shared" si="48"/>
        <v>32.002754239999994</v>
      </c>
      <c r="BB159" s="361">
        <f t="shared" si="48"/>
        <v>129.03141608000001</v>
      </c>
      <c r="BC159" s="361">
        <f t="shared" si="48"/>
        <v>98.199459040000008</v>
      </c>
      <c r="BD159" s="361">
        <f t="shared" si="48"/>
        <v>301.02707979000002</v>
      </c>
      <c r="BE159" s="361">
        <f t="shared" si="48"/>
        <v>107.02522589</v>
      </c>
      <c r="BF159" s="361">
        <f t="shared" si="48"/>
        <v>190.41410851000001</v>
      </c>
      <c r="BG159" s="361">
        <f t="shared" si="48"/>
        <v>27.254022410000001</v>
      </c>
      <c r="BH159" s="361">
        <f t="shared" si="48"/>
        <v>44.224841159999997</v>
      </c>
      <c r="BI159" s="361">
        <f t="shared" si="48"/>
        <v>368.91819796999999</v>
      </c>
      <c r="BJ159" s="361">
        <f t="shared" si="48"/>
        <v>113.96584073</v>
      </c>
      <c r="BK159" s="361">
        <f t="shared" si="48"/>
        <v>-22.005460729999999</v>
      </c>
      <c r="BL159" s="361">
        <f t="shared" si="48"/>
        <v>128.85897747000001</v>
      </c>
      <c r="BM159" s="361">
        <f t="shared" si="48"/>
        <v>176.73915198</v>
      </c>
      <c r="BN159" s="372">
        <f t="shared" si="48"/>
        <v>397.55850944999997</v>
      </c>
      <c r="BO159" s="385"/>
    </row>
    <row r="160" spans="1:68" ht="13.5">
      <c r="A160" s="402" t="s">
        <v>169</v>
      </c>
      <c r="B160" s="361">
        <v>34.495451459999998</v>
      </c>
      <c r="C160" s="361">
        <v>76.783165600000004</v>
      </c>
      <c r="D160" s="361">
        <v>28.530718159999999</v>
      </c>
      <c r="E160" s="361">
        <v>-37.953619889999999</v>
      </c>
      <c r="F160" s="361">
        <v>101.85571533</v>
      </c>
      <c r="G160" s="361">
        <v>66.901857620000001</v>
      </c>
      <c r="H160" s="361">
        <v>61.00718535</v>
      </c>
      <c r="I160" s="361">
        <v>43.178430339999998</v>
      </c>
      <c r="J160" s="361">
        <v>51.26945439</v>
      </c>
      <c r="K160" s="361">
        <v>222.3569277</v>
      </c>
      <c r="L160" s="361">
        <v>47.034972320000001</v>
      </c>
      <c r="M160" s="361">
        <v>28.488395069999999</v>
      </c>
      <c r="N160" s="361">
        <v>25.655473829999998</v>
      </c>
      <c r="O160" s="361">
        <v>23.984167849999999</v>
      </c>
      <c r="P160" s="361">
        <v>125.16300907</v>
      </c>
      <c r="Q160" s="361">
        <v>38.097649009999998</v>
      </c>
      <c r="R160" s="361">
        <v>-32.194250750000002</v>
      </c>
      <c r="S160" s="361">
        <v>59.591362029999999</v>
      </c>
      <c r="T160" s="361">
        <v>97.194353509999999</v>
      </c>
      <c r="U160" s="361">
        <v>162.6891138</v>
      </c>
      <c r="V160" s="361">
        <v>-46.021268460000002</v>
      </c>
      <c r="W160" s="361">
        <v>94.333893509999996</v>
      </c>
      <c r="X160" s="361">
        <v>-2.6732292100000001</v>
      </c>
      <c r="Y160" s="361">
        <v>0.32899641000000002</v>
      </c>
      <c r="Z160" s="361">
        <v>45.968392250000001</v>
      </c>
      <c r="AA160" s="361">
        <v>30.291087579999999</v>
      </c>
      <c r="AB160" s="361">
        <v>-75.648497320000004</v>
      </c>
      <c r="AC160" s="361">
        <v>64.370619300000001</v>
      </c>
      <c r="AD160" s="361">
        <v>78.841534269999997</v>
      </c>
      <c r="AE160" s="361">
        <v>97.854743830000004</v>
      </c>
      <c r="AF160" s="361">
        <v>19.230111780000001</v>
      </c>
      <c r="AG160" s="361">
        <v>1.3987917999999999</v>
      </c>
      <c r="AH160" s="361">
        <v>53.823813860000001</v>
      </c>
      <c r="AI160" s="361">
        <v>81.336901780000005</v>
      </c>
      <c r="AJ160" s="361">
        <v>155.78961921999999</v>
      </c>
      <c r="AK160" s="361">
        <v>72.666534339999998</v>
      </c>
      <c r="AL160" s="361">
        <v>190.75254720999999</v>
      </c>
      <c r="AM160" s="361">
        <v>129.69448971</v>
      </c>
      <c r="AN160" s="361">
        <v>180.63545947</v>
      </c>
      <c r="AO160" s="361">
        <v>573.74903072999996</v>
      </c>
      <c r="AP160" s="361">
        <v>-30.811111199999999</v>
      </c>
      <c r="AQ160" s="361">
        <v>45.514641789999999</v>
      </c>
      <c r="AR160" s="361">
        <v>56.322080190000001</v>
      </c>
      <c r="AS160" s="361">
        <v>36.020364979999997</v>
      </c>
      <c r="AT160" s="361">
        <v>107.04597576</v>
      </c>
      <c r="AU160" s="361">
        <v>21.86676928</v>
      </c>
      <c r="AV160" s="361">
        <v>-21.751903299999999</v>
      </c>
      <c r="AW160" s="361">
        <v>40.619606959999999</v>
      </c>
      <c r="AX160" s="361">
        <v>96.756462869999993</v>
      </c>
      <c r="AY160" s="361">
        <v>137.49093581</v>
      </c>
      <c r="AZ160" s="361">
        <v>41.794390640000003</v>
      </c>
      <c r="BA160" s="361">
        <v>32.002832759999997</v>
      </c>
      <c r="BB160" s="361">
        <v>129.03148838000001</v>
      </c>
      <c r="BC160" s="361">
        <v>98.201178650000003</v>
      </c>
      <c r="BD160" s="361">
        <v>301.02989043000002</v>
      </c>
      <c r="BE160" s="361">
        <v>107.02412682000001</v>
      </c>
      <c r="BF160" s="361">
        <v>190.40388369999999</v>
      </c>
      <c r="BG160" s="361">
        <v>27.266982410000001</v>
      </c>
      <c r="BH160" s="361">
        <v>44.223426029999999</v>
      </c>
      <c r="BI160" s="361">
        <v>368.91841896</v>
      </c>
      <c r="BJ160" s="361">
        <v>113.96641341999999</v>
      </c>
      <c r="BK160" s="361">
        <v>-22.006379219999999</v>
      </c>
      <c r="BL160" s="361">
        <v>128.85896052000001</v>
      </c>
      <c r="BM160" s="361">
        <v>176.73978597999999</v>
      </c>
      <c r="BN160" s="372">
        <v>397.5587807</v>
      </c>
      <c r="BO160" s="385"/>
    </row>
    <row r="161" spans="1:68" ht="13.5">
      <c r="A161" s="402" t="s">
        <v>170</v>
      </c>
      <c r="B161" s="361">
        <v>0</v>
      </c>
      <c r="C161" s="361">
        <v>0</v>
      </c>
      <c r="D161" s="361">
        <v>0</v>
      </c>
      <c r="E161" s="361">
        <v>0</v>
      </c>
      <c r="F161" s="361">
        <v>0</v>
      </c>
      <c r="G161" s="361">
        <v>0</v>
      </c>
      <c r="H161" s="361">
        <v>0</v>
      </c>
      <c r="I161" s="361">
        <v>0</v>
      </c>
      <c r="J161" s="361">
        <v>0</v>
      </c>
      <c r="K161" s="361">
        <v>0</v>
      </c>
      <c r="L161" s="361">
        <v>2.3140000000000001E-2</v>
      </c>
      <c r="M161" s="361">
        <v>-2.3140000000000001E-2</v>
      </c>
      <c r="N161" s="361">
        <v>0</v>
      </c>
      <c r="O161" s="361">
        <v>0</v>
      </c>
      <c r="P161" s="361">
        <v>0</v>
      </c>
      <c r="Q161" s="361">
        <v>0</v>
      </c>
      <c r="R161" s="361">
        <v>0</v>
      </c>
      <c r="S161" s="361">
        <v>0</v>
      </c>
      <c r="T161" s="361">
        <v>0.12038905</v>
      </c>
      <c r="U161" s="361">
        <v>0.12038905</v>
      </c>
      <c r="V161" s="361">
        <v>-0.12038905</v>
      </c>
      <c r="W161" s="361">
        <v>0</v>
      </c>
      <c r="X161" s="361">
        <v>0</v>
      </c>
      <c r="Y161" s="361">
        <v>0</v>
      </c>
      <c r="Z161" s="361">
        <v>-0.12038905</v>
      </c>
      <c r="AA161" s="361">
        <v>0</v>
      </c>
      <c r="AB161" s="361">
        <v>0</v>
      </c>
      <c r="AC161" s="361">
        <v>0</v>
      </c>
      <c r="AD161" s="361">
        <v>0</v>
      </c>
      <c r="AE161" s="361">
        <v>0</v>
      </c>
      <c r="AF161" s="361">
        <v>0</v>
      </c>
      <c r="AG161" s="361">
        <v>0</v>
      </c>
      <c r="AH161" s="361">
        <v>0</v>
      </c>
      <c r="AI161" s="361">
        <v>0</v>
      </c>
      <c r="AJ161" s="361">
        <v>0</v>
      </c>
      <c r="AK161" s="361">
        <v>0</v>
      </c>
      <c r="AL161" s="361">
        <v>0</v>
      </c>
      <c r="AM161" s="361">
        <v>0</v>
      </c>
      <c r="AN161" s="361">
        <v>0</v>
      </c>
      <c r="AO161" s="361">
        <v>0</v>
      </c>
      <c r="AP161" s="361">
        <v>3.0697E-4</v>
      </c>
      <c r="AQ161" s="361">
        <v>-6.6023999999999998E-4</v>
      </c>
      <c r="AR161" s="361">
        <v>-7.3337000000000001E-4</v>
      </c>
      <c r="AS161" s="361">
        <v>-1.1540999999999999E-4</v>
      </c>
      <c r="AT161" s="361">
        <v>-1.2020500000000001E-3</v>
      </c>
      <c r="AU161" s="361">
        <v>5.0613500000000001E-3</v>
      </c>
      <c r="AV161" s="361">
        <v>8.1899999999999996E-4</v>
      </c>
      <c r="AW161" s="361">
        <v>-2.6526599999999998E-3</v>
      </c>
      <c r="AX161" s="361">
        <v>-1.3867700000000001E-3</v>
      </c>
      <c r="AY161" s="361">
        <v>1.84092E-3</v>
      </c>
      <c r="AZ161" s="361">
        <v>-9.4021000000000003E-4</v>
      </c>
      <c r="BA161" s="361">
        <v>-7.852E-5</v>
      </c>
      <c r="BB161" s="361">
        <v>-7.2299999999999996E-5</v>
      </c>
      <c r="BC161" s="361">
        <v>-1.7196100000000001E-3</v>
      </c>
      <c r="BD161" s="361">
        <v>-2.8106400000000001E-3</v>
      </c>
      <c r="BE161" s="361">
        <v>1.09907E-3</v>
      </c>
      <c r="BF161" s="361">
        <v>1.0224810000000001E-2</v>
      </c>
      <c r="BG161" s="361">
        <v>-1.2959999999999999E-2</v>
      </c>
      <c r="BH161" s="361">
        <v>1.4151299999999999E-3</v>
      </c>
      <c r="BI161" s="361">
        <v>-2.2099000000000001E-4</v>
      </c>
      <c r="BJ161" s="361">
        <v>-5.7269000000000005E-4</v>
      </c>
      <c r="BK161" s="361">
        <v>9.1849E-4</v>
      </c>
      <c r="BL161" s="361">
        <v>1.6949999999999999E-5</v>
      </c>
      <c r="BM161" s="361">
        <v>-6.3400000000000001E-4</v>
      </c>
      <c r="BN161" s="372">
        <v>-2.7125000000000001E-4</v>
      </c>
      <c r="BO161" s="385"/>
    </row>
    <row r="162" spans="1:68" ht="13.5">
      <c r="A162" s="404" t="s">
        <v>162</v>
      </c>
      <c r="B162" s="361">
        <f t="shared" ref="B162:BN162" si="49">B163-B164</f>
        <v>-2.9670232799999994</v>
      </c>
      <c r="C162" s="361">
        <f t="shared" si="49"/>
        <v>-29.956519310000001</v>
      </c>
      <c r="D162" s="361">
        <f t="shared" si="49"/>
        <v>-4.1476236899999996</v>
      </c>
      <c r="E162" s="361">
        <f t="shared" si="49"/>
        <v>31.444551469999993</v>
      </c>
      <c r="F162" s="361">
        <f t="shared" si="49"/>
        <v>-5.6266148100000066</v>
      </c>
      <c r="G162" s="361">
        <f t="shared" si="49"/>
        <v>-137.38717106999999</v>
      </c>
      <c r="H162" s="361">
        <f t="shared" si="49"/>
        <v>-13.6012629</v>
      </c>
      <c r="I162" s="361">
        <f t="shared" si="49"/>
        <v>-9.6459840299999993</v>
      </c>
      <c r="J162" s="361">
        <f t="shared" si="49"/>
        <v>1.4231055599999998</v>
      </c>
      <c r="K162" s="361">
        <f t="shared" si="49"/>
        <v>-159.21131244</v>
      </c>
      <c r="L162" s="361">
        <f t="shared" si="49"/>
        <v>-8.985224849999998</v>
      </c>
      <c r="M162" s="361">
        <f t="shared" si="49"/>
        <v>-10.35290281</v>
      </c>
      <c r="N162" s="361">
        <f t="shared" si="49"/>
        <v>-8.5278202499999995</v>
      </c>
      <c r="O162" s="361">
        <f t="shared" si="49"/>
        <v>-24.735358740000002</v>
      </c>
      <c r="P162" s="361">
        <f t="shared" si="49"/>
        <v>-52.601306649999998</v>
      </c>
      <c r="Q162" s="361">
        <f t="shared" si="49"/>
        <v>-0.4148674899999989</v>
      </c>
      <c r="R162" s="361">
        <f t="shared" si="49"/>
        <v>-43.632327619999998</v>
      </c>
      <c r="S162" s="361">
        <f t="shared" si="49"/>
        <v>-10.97563646</v>
      </c>
      <c r="T162" s="361">
        <f t="shared" si="49"/>
        <v>-60.00016128</v>
      </c>
      <c r="U162" s="361">
        <f t="shared" si="49"/>
        <v>-115.02299284999999</v>
      </c>
      <c r="V162" s="361">
        <f t="shared" si="49"/>
        <v>-13.913579840000001</v>
      </c>
      <c r="W162" s="361">
        <f t="shared" si="49"/>
        <v>-3.5470740599999999</v>
      </c>
      <c r="X162" s="361">
        <f t="shared" si="49"/>
        <v>-14.418885639999999</v>
      </c>
      <c r="Y162" s="361">
        <f t="shared" si="49"/>
        <v>-13.97743891</v>
      </c>
      <c r="Z162" s="361">
        <f t="shared" si="49"/>
        <v>-45.85697845</v>
      </c>
      <c r="AA162" s="361">
        <f t="shared" si="49"/>
        <v>-16.693876450000001</v>
      </c>
      <c r="AB162" s="361">
        <f t="shared" si="49"/>
        <v>-41.916609270000002</v>
      </c>
      <c r="AC162" s="361">
        <f t="shared" si="49"/>
        <v>-19.385433969999998</v>
      </c>
      <c r="AD162" s="361">
        <f t="shared" si="49"/>
        <v>3.2218267999999988</v>
      </c>
      <c r="AE162" s="361">
        <f t="shared" si="49"/>
        <v>-74.77409289000002</v>
      </c>
      <c r="AF162" s="361">
        <f t="shared" si="49"/>
        <v>-8.0930852400000042</v>
      </c>
      <c r="AG162" s="361">
        <f t="shared" si="49"/>
        <v>-13.737126149999998</v>
      </c>
      <c r="AH162" s="361">
        <f t="shared" si="49"/>
        <v>-8.4874299200000003</v>
      </c>
      <c r="AI162" s="361">
        <f t="shared" si="49"/>
        <v>-14.962114870000001</v>
      </c>
      <c r="AJ162" s="361">
        <f t="shared" si="49"/>
        <v>-45.279756179999993</v>
      </c>
      <c r="AK162" s="361">
        <f t="shared" si="49"/>
        <v>-9.8086171499999999</v>
      </c>
      <c r="AL162" s="361">
        <f t="shared" si="49"/>
        <v>-6.4779211199999995</v>
      </c>
      <c r="AM162" s="361">
        <f t="shared" si="49"/>
        <v>-2.2823148599999996</v>
      </c>
      <c r="AN162" s="361">
        <f t="shared" si="49"/>
        <v>-4.7966692799999997</v>
      </c>
      <c r="AO162" s="361">
        <f t="shared" si="49"/>
        <v>-23.365522410000004</v>
      </c>
      <c r="AP162" s="361">
        <f t="shared" si="49"/>
        <v>-46.908656119999996</v>
      </c>
      <c r="AQ162" s="361">
        <f t="shared" si="49"/>
        <v>6.3837927199999989</v>
      </c>
      <c r="AR162" s="361">
        <f t="shared" si="49"/>
        <v>33.736654800000004</v>
      </c>
      <c r="AS162" s="361">
        <f t="shared" si="49"/>
        <v>-4.5504197600000005</v>
      </c>
      <c r="AT162" s="361">
        <f t="shared" si="49"/>
        <v>-11.338628360000001</v>
      </c>
      <c r="AU162" s="361">
        <f t="shared" si="49"/>
        <v>-3.0045279100000002</v>
      </c>
      <c r="AV162" s="361">
        <f t="shared" si="49"/>
        <v>448.16968901999996</v>
      </c>
      <c r="AW162" s="361">
        <f t="shared" si="49"/>
        <v>17.943726120000001</v>
      </c>
      <c r="AX162" s="361">
        <f t="shared" si="49"/>
        <v>344.11812408999998</v>
      </c>
      <c r="AY162" s="361">
        <f t="shared" si="49"/>
        <v>807.22701131999997</v>
      </c>
      <c r="AZ162" s="361">
        <f t="shared" si="49"/>
        <v>142.78184341000002</v>
      </c>
      <c r="BA162" s="361">
        <f t="shared" si="49"/>
        <v>-3.7341947799999993</v>
      </c>
      <c r="BB162" s="361">
        <f t="shared" si="49"/>
        <v>226.16045926999999</v>
      </c>
      <c r="BC162" s="361">
        <f t="shared" si="49"/>
        <v>83.111316890000012</v>
      </c>
      <c r="BD162" s="361">
        <f t="shared" si="49"/>
        <v>448.31942479000003</v>
      </c>
      <c r="BE162" s="361">
        <f t="shared" si="49"/>
        <v>0.47934526000000233</v>
      </c>
      <c r="BF162" s="361">
        <f t="shared" si="49"/>
        <v>-12.550560239999999</v>
      </c>
      <c r="BG162" s="361">
        <f t="shared" si="49"/>
        <v>-4.3380010200000001</v>
      </c>
      <c r="BH162" s="361">
        <f t="shared" si="49"/>
        <v>31.287530959999998</v>
      </c>
      <c r="BI162" s="361">
        <f t="shared" si="49"/>
        <v>14.878314959999997</v>
      </c>
      <c r="BJ162" s="361">
        <f t="shared" si="49"/>
        <v>1.061382039999998</v>
      </c>
      <c r="BK162" s="361">
        <f t="shared" si="49"/>
        <v>15.68320692</v>
      </c>
      <c r="BL162" s="361">
        <f t="shared" si="49"/>
        <v>12.065627069999998</v>
      </c>
      <c r="BM162" s="361">
        <f t="shared" si="49"/>
        <v>6.2501759299999975</v>
      </c>
      <c r="BN162" s="372">
        <f t="shared" si="49"/>
        <v>35.06039195999999</v>
      </c>
      <c r="BO162" s="385"/>
    </row>
    <row r="163" spans="1:68" ht="13.5">
      <c r="A163" s="405" t="s">
        <v>171</v>
      </c>
      <c r="B163" s="361">
        <v>18.10113076</v>
      </c>
      <c r="C163" s="361">
        <v>29.99895871</v>
      </c>
      <c r="D163" s="361">
        <v>20.474919020000002</v>
      </c>
      <c r="E163" s="361">
        <v>108.83765624999999</v>
      </c>
      <c r="F163" s="361">
        <v>177.41266474</v>
      </c>
      <c r="G163" s="361">
        <v>25.642411769999999</v>
      </c>
      <c r="H163" s="361">
        <v>12.82926653</v>
      </c>
      <c r="I163" s="361">
        <v>10.987952760000001</v>
      </c>
      <c r="J163" s="361">
        <v>30.50578938</v>
      </c>
      <c r="K163" s="361">
        <v>79.965420440000003</v>
      </c>
      <c r="L163" s="361">
        <v>7.0963821600000001</v>
      </c>
      <c r="M163" s="361">
        <v>20.167980109999998</v>
      </c>
      <c r="N163" s="361">
        <v>10.934920010000001</v>
      </c>
      <c r="O163" s="361">
        <v>8.5500275099999996</v>
      </c>
      <c r="P163" s="361">
        <v>46.749309789999998</v>
      </c>
      <c r="Q163" s="361">
        <v>29.997458000000002</v>
      </c>
      <c r="R163" s="361">
        <v>6.2174223599999996</v>
      </c>
      <c r="S163" s="361">
        <v>9.4323134999999994</v>
      </c>
      <c r="T163" s="361">
        <v>19.10859112</v>
      </c>
      <c r="U163" s="361">
        <v>64.755784980000001</v>
      </c>
      <c r="V163" s="361">
        <v>11.319538250000001</v>
      </c>
      <c r="W163" s="361">
        <v>34.016402380000002</v>
      </c>
      <c r="X163" s="361">
        <v>19.024081549999998</v>
      </c>
      <c r="Y163" s="361">
        <v>16.947089009999999</v>
      </c>
      <c r="Z163" s="361">
        <v>81.307111190000001</v>
      </c>
      <c r="AA163" s="361">
        <v>12.601876499999999</v>
      </c>
      <c r="AB163" s="361">
        <v>16.676644549999999</v>
      </c>
      <c r="AC163" s="361">
        <v>26.25218782</v>
      </c>
      <c r="AD163" s="361">
        <v>28.35149315</v>
      </c>
      <c r="AE163" s="361">
        <v>83.882202019999994</v>
      </c>
      <c r="AF163" s="361">
        <v>24.041688539999999</v>
      </c>
      <c r="AG163" s="361">
        <v>17.413045990000001</v>
      </c>
      <c r="AH163" s="361">
        <v>16.415690909999999</v>
      </c>
      <c r="AI163" s="361">
        <v>34.578911609999999</v>
      </c>
      <c r="AJ163" s="361">
        <v>92.449337049999997</v>
      </c>
      <c r="AK163" s="361">
        <v>10.15419593</v>
      </c>
      <c r="AL163" s="361">
        <v>10.465680170000001</v>
      </c>
      <c r="AM163" s="361">
        <v>6.2043829800000001</v>
      </c>
      <c r="AN163" s="361">
        <v>16.26425016</v>
      </c>
      <c r="AO163" s="361">
        <v>43.08850924</v>
      </c>
      <c r="AP163" s="361">
        <v>25.386380559999999</v>
      </c>
      <c r="AQ163" s="361">
        <v>34.567753959999997</v>
      </c>
      <c r="AR163" s="361">
        <v>57.564827450000003</v>
      </c>
      <c r="AS163" s="361">
        <v>31.123739109999999</v>
      </c>
      <c r="AT163" s="361">
        <v>148.64270107999999</v>
      </c>
      <c r="AU163" s="361">
        <v>18.736762460000001</v>
      </c>
      <c r="AV163" s="361">
        <v>493.09031599999997</v>
      </c>
      <c r="AW163" s="361">
        <v>34.887761640000001</v>
      </c>
      <c r="AX163" s="361">
        <v>360.24886784</v>
      </c>
      <c r="AY163" s="361">
        <v>906.96370793999995</v>
      </c>
      <c r="AZ163" s="361">
        <v>181.29502195000001</v>
      </c>
      <c r="BA163" s="361">
        <v>13.49792334</v>
      </c>
      <c r="BB163" s="361">
        <v>250.36056281</v>
      </c>
      <c r="BC163" s="361">
        <v>121.07902438000001</v>
      </c>
      <c r="BD163" s="361">
        <v>566.23253248000003</v>
      </c>
      <c r="BE163" s="361">
        <v>21.114968220000002</v>
      </c>
      <c r="BF163" s="361">
        <v>17.001038000000001</v>
      </c>
      <c r="BG163" s="361">
        <v>20.547886330000001</v>
      </c>
      <c r="BH163" s="361">
        <v>65.684639869999998</v>
      </c>
      <c r="BI163" s="361">
        <v>124.34853242</v>
      </c>
      <c r="BJ163" s="361">
        <v>22.30035998</v>
      </c>
      <c r="BK163" s="361">
        <v>37.416531419999998</v>
      </c>
      <c r="BL163" s="361">
        <v>25.095176299999999</v>
      </c>
      <c r="BM163" s="361">
        <v>24.263220919999998</v>
      </c>
      <c r="BN163" s="372">
        <v>109.07528861999999</v>
      </c>
      <c r="BO163" s="385"/>
    </row>
    <row r="164" spans="1:68" ht="13.5">
      <c r="A164" s="405" t="s">
        <v>172</v>
      </c>
      <c r="B164" s="361">
        <v>21.06815404</v>
      </c>
      <c r="C164" s="361">
        <v>59.955478020000001</v>
      </c>
      <c r="D164" s="361">
        <v>24.622542710000001</v>
      </c>
      <c r="E164" s="361">
        <v>77.393104780000002</v>
      </c>
      <c r="F164" s="361">
        <v>183.03927955</v>
      </c>
      <c r="G164" s="361">
        <v>163.02958283999999</v>
      </c>
      <c r="H164" s="361">
        <v>26.43052943</v>
      </c>
      <c r="I164" s="361">
        <v>20.63393679</v>
      </c>
      <c r="J164" s="361">
        <v>29.08268382</v>
      </c>
      <c r="K164" s="361">
        <v>239.17673288</v>
      </c>
      <c r="L164" s="361">
        <v>16.081607009999999</v>
      </c>
      <c r="M164" s="361">
        <v>30.520882919999998</v>
      </c>
      <c r="N164" s="361">
        <v>19.46274026</v>
      </c>
      <c r="O164" s="361">
        <v>33.285386250000002</v>
      </c>
      <c r="P164" s="361">
        <v>99.350616439999996</v>
      </c>
      <c r="Q164" s="361">
        <v>30.412325490000001</v>
      </c>
      <c r="R164" s="361">
        <v>49.849749979999999</v>
      </c>
      <c r="S164" s="361">
        <v>20.40794996</v>
      </c>
      <c r="T164" s="361">
        <v>79.1087524</v>
      </c>
      <c r="U164" s="361">
        <v>179.77877783</v>
      </c>
      <c r="V164" s="361">
        <v>25.233118090000001</v>
      </c>
      <c r="W164" s="361">
        <v>37.563476440000002</v>
      </c>
      <c r="X164" s="361">
        <v>33.442967189999997</v>
      </c>
      <c r="Y164" s="361">
        <v>30.924527919999999</v>
      </c>
      <c r="Z164" s="361">
        <v>127.16408964</v>
      </c>
      <c r="AA164" s="361">
        <v>29.295752950000001</v>
      </c>
      <c r="AB164" s="361">
        <v>58.593253820000001</v>
      </c>
      <c r="AC164" s="361">
        <v>45.637621789999997</v>
      </c>
      <c r="AD164" s="361">
        <v>25.129666350000001</v>
      </c>
      <c r="AE164" s="361">
        <v>158.65629491000001</v>
      </c>
      <c r="AF164" s="361">
        <v>32.134773780000003</v>
      </c>
      <c r="AG164" s="361">
        <v>31.150172139999999</v>
      </c>
      <c r="AH164" s="361">
        <v>24.903120829999999</v>
      </c>
      <c r="AI164" s="361">
        <v>49.541026479999999</v>
      </c>
      <c r="AJ164" s="361">
        <v>137.72909322999999</v>
      </c>
      <c r="AK164" s="361">
        <v>19.96281308</v>
      </c>
      <c r="AL164" s="361">
        <v>16.94360129</v>
      </c>
      <c r="AM164" s="361">
        <v>8.4866978399999997</v>
      </c>
      <c r="AN164" s="361">
        <v>21.060919439999999</v>
      </c>
      <c r="AO164" s="361">
        <v>66.454031650000005</v>
      </c>
      <c r="AP164" s="361">
        <v>72.295036679999995</v>
      </c>
      <c r="AQ164" s="361">
        <v>28.183961239999999</v>
      </c>
      <c r="AR164" s="361">
        <v>23.828172649999999</v>
      </c>
      <c r="AS164" s="361">
        <v>35.674158869999999</v>
      </c>
      <c r="AT164" s="361">
        <v>159.98132944</v>
      </c>
      <c r="AU164" s="361">
        <v>21.741290370000002</v>
      </c>
      <c r="AV164" s="361">
        <v>44.920626980000002</v>
      </c>
      <c r="AW164" s="361">
        <v>16.94403552</v>
      </c>
      <c r="AX164" s="361">
        <v>16.130743750000001</v>
      </c>
      <c r="AY164" s="361">
        <v>99.736696620000004</v>
      </c>
      <c r="AZ164" s="361">
        <v>38.513178539999998</v>
      </c>
      <c r="BA164" s="361">
        <v>17.232118119999999</v>
      </c>
      <c r="BB164" s="361">
        <v>24.200103540000001</v>
      </c>
      <c r="BC164" s="361">
        <v>37.967707490000002</v>
      </c>
      <c r="BD164" s="361">
        <v>117.91310769</v>
      </c>
      <c r="BE164" s="361">
        <v>20.635622959999999</v>
      </c>
      <c r="BF164" s="361">
        <v>29.551598240000001</v>
      </c>
      <c r="BG164" s="361">
        <v>24.885887350000001</v>
      </c>
      <c r="BH164" s="361">
        <v>34.39710891</v>
      </c>
      <c r="BI164" s="361">
        <v>109.47021746</v>
      </c>
      <c r="BJ164" s="361">
        <v>21.238977940000002</v>
      </c>
      <c r="BK164" s="361">
        <v>21.733324499999998</v>
      </c>
      <c r="BL164" s="361">
        <v>13.029549230000001</v>
      </c>
      <c r="BM164" s="361">
        <v>18.013044990000001</v>
      </c>
      <c r="BN164" s="372">
        <v>74.014896660000005</v>
      </c>
      <c r="BO164" s="385"/>
    </row>
    <row r="165" spans="1:68" ht="13.5">
      <c r="A165" s="404" t="s">
        <v>165</v>
      </c>
      <c r="B165" s="361">
        <v>-128.71688</v>
      </c>
      <c r="C165" s="361">
        <v>-117.88120000000001</v>
      </c>
      <c r="D165" s="361">
        <v>-92.034760000000006</v>
      </c>
      <c r="E165" s="361">
        <v>137.69800000000001</v>
      </c>
      <c r="F165" s="361">
        <v>-200.93484000000001</v>
      </c>
      <c r="G165" s="361">
        <v>-318.09399999999999</v>
      </c>
      <c r="H165" s="361">
        <v>-37.561799999999998</v>
      </c>
      <c r="I165" s="361">
        <v>-67</v>
      </c>
      <c r="J165" s="361">
        <v>-46.6</v>
      </c>
      <c r="K165" s="361">
        <v>-469.25580000000002</v>
      </c>
      <c r="L165" s="361">
        <v>-44.1</v>
      </c>
      <c r="M165" s="361">
        <v>177.4</v>
      </c>
      <c r="N165" s="361">
        <v>-131.97</v>
      </c>
      <c r="O165" s="361">
        <v>449.1</v>
      </c>
      <c r="P165" s="361">
        <v>450.43</v>
      </c>
      <c r="Q165" s="361">
        <v>255.2</v>
      </c>
      <c r="R165" s="361">
        <v>211.2</v>
      </c>
      <c r="S165" s="361">
        <v>78.900000000000006</v>
      </c>
      <c r="T165" s="361">
        <v>-95.9</v>
      </c>
      <c r="U165" s="361">
        <v>449.4</v>
      </c>
      <c r="V165" s="361">
        <v>-62.1</v>
      </c>
      <c r="W165" s="361">
        <v>33.200000000000003</v>
      </c>
      <c r="X165" s="361">
        <v>-138.1</v>
      </c>
      <c r="Y165" s="361">
        <v>48.2</v>
      </c>
      <c r="Z165" s="361">
        <v>-118.8</v>
      </c>
      <c r="AA165" s="361">
        <v>142</v>
      </c>
      <c r="AB165" s="361">
        <v>-157</v>
      </c>
      <c r="AC165" s="361">
        <v>192.7</v>
      </c>
      <c r="AD165" s="361">
        <v>16.657</v>
      </c>
      <c r="AE165" s="361">
        <v>194.357</v>
      </c>
      <c r="AF165" s="361">
        <v>-96.188000000000002</v>
      </c>
      <c r="AG165" s="361">
        <v>80.867000000000004</v>
      </c>
      <c r="AH165" s="361">
        <v>-135.803</v>
      </c>
      <c r="AI165" s="361">
        <v>-3.444</v>
      </c>
      <c r="AJ165" s="361">
        <v>-154.56800000000001</v>
      </c>
      <c r="AK165" s="361">
        <v>-71.334000000000003</v>
      </c>
      <c r="AL165" s="361">
        <v>139.01300000000001</v>
      </c>
      <c r="AM165" s="361">
        <v>-139.94999999999999</v>
      </c>
      <c r="AN165" s="361">
        <v>-14.132999999999999</v>
      </c>
      <c r="AO165" s="361">
        <v>-86.403999999999996</v>
      </c>
      <c r="AP165" s="361">
        <v>-122.78</v>
      </c>
      <c r="AQ165" s="361">
        <v>57.847000000000001</v>
      </c>
      <c r="AR165" s="361">
        <v>34.447000000000003</v>
      </c>
      <c r="AS165" s="361">
        <v>155.5</v>
      </c>
      <c r="AT165" s="361">
        <v>125.014</v>
      </c>
      <c r="AU165" s="361">
        <v>-7.2246091699999999</v>
      </c>
      <c r="AV165" s="361">
        <v>-7.48680697</v>
      </c>
      <c r="AW165" s="361">
        <v>25.578055039999999</v>
      </c>
      <c r="AX165" s="361">
        <v>-69.159138130000002</v>
      </c>
      <c r="AY165" s="361">
        <v>-58.292499229999997</v>
      </c>
      <c r="AZ165" s="361">
        <v>36.710288329999997</v>
      </c>
      <c r="BA165" s="361">
        <v>16.1491285</v>
      </c>
      <c r="BB165" s="361">
        <v>-36.767282549999997</v>
      </c>
      <c r="BC165" s="361">
        <v>-43.950061269999999</v>
      </c>
      <c r="BD165" s="361">
        <v>-27.857926989999999</v>
      </c>
      <c r="BE165" s="361">
        <v>-15.36888787</v>
      </c>
      <c r="BF165" s="361">
        <v>31.441994319999999</v>
      </c>
      <c r="BG165" s="361">
        <v>27.60551435</v>
      </c>
      <c r="BH165" s="361">
        <v>15.751691579999999</v>
      </c>
      <c r="BI165" s="361">
        <v>59.430312379999997</v>
      </c>
      <c r="BJ165" s="361">
        <v>10.433211</v>
      </c>
      <c r="BK165" s="361">
        <v>19.254257200000001</v>
      </c>
      <c r="BL165" s="361">
        <v>33.634974030000002</v>
      </c>
      <c r="BM165" s="361">
        <v>6.7657812000000002</v>
      </c>
      <c r="BN165" s="372">
        <v>70.088223429999999</v>
      </c>
      <c r="BO165" s="385"/>
    </row>
    <row r="166" spans="1:68" ht="13.5">
      <c r="A166" s="398" t="s">
        <v>173</v>
      </c>
      <c r="B166" s="361">
        <f t="shared" ref="B166:BN166" si="50">SUM(B167:B168)</f>
        <v>-5.1635460299999991</v>
      </c>
      <c r="C166" s="361">
        <f t="shared" si="50"/>
        <v>-20.488414919999997</v>
      </c>
      <c r="D166" s="361">
        <f t="shared" si="50"/>
        <v>16.18646648</v>
      </c>
      <c r="E166" s="361">
        <f t="shared" si="50"/>
        <v>15.766136729999999</v>
      </c>
      <c r="F166" s="361">
        <f t="shared" si="50"/>
        <v>6.3006422600000001</v>
      </c>
      <c r="G166" s="361">
        <f t="shared" si="50"/>
        <v>12.366835569999999</v>
      </c>
      <c r="H166" s="361">
        <f t="shared" si="50"/>
        <v>-16.117997150000001</v>
      </c>
      <c r="I166" s="361">
        <f t="shared" si="50"/>
        <v>2.9248882800000002</v>
      </c>
      <c r="J166" s="361">
        <f t="shared" si="50"/>
        <v>0.60237214999999988</v>
      </c>
      <c r="K166" s="361">
        <f t="shared" si="50"/>
        <v>-0.22390114999999966</v>
      </c>
      <c r="L166" s="361">
        <f t="shared" si="50"/>
        <v>9.8089034999999996</v>
      </c>
      <c r="M166" s="361">
        <f t="shared" si="50"/>
        <v>-2.07027289</v>
      </c>
      <c r="N166" s="361">
        <f t="shared" si="50"/>
        <v>-97.027475200000012</v>
      </c>
      <c r="O166" s="361">
        <f t="shared" si="50"/>
        <v>31.818399460000002</v>
      </c>
      <c r="P166" s="361">
        <f t="shared" si="50"/>
        <v>-57.470445130000002</v>
      </c>
      <c r="Q166" s="361">
        <f t="shared" si="50"/>
        <v>-4.6000627299999994</v>
      </c>
      <c r="R166" s="361">
        <f t="shared" si="50"/>
        <v>-32.662743150000004</v>
      </c>
      <c r="S166" s="361">
        <f t="shared" si="50"/>
        <v>3.8071645000000003</v>
      </c>
      <c r="T166" s="361">
        <f t="shared" si="50"/>
        <v>-12.708671330000001</v>
      </c>
      <c r="U166" s="361">
        <f t="shared" si="50"/>
        <v>-46.164312710000004</v>
      </c>
      <c r="V166" s="361">
        <f t="shared" si="50"/>
        <v>-1.4546079500000002</v>
      </c>
      <c r="W166" s="361">
        <f t="shared" si="50"/>
        <v>0.28899894999999987</v>
      </c>
      <c r="X166" s="361">
        <f t="shared" si="50"/>
        <v>-6.0887481999999995</v>
      </c>
      <c r="Y166" s="361">
        <f t="shared" si="50"/>
        <v>-9.3210831899999995</v>
      </c>
      <c r="Z166" s="361">
        <f t="shared" si="50"/>
        <v>-16.575440390000001</v>
      </c>
      <c r="AA166" s="361">
        <f t="shared" si="50"/>
        <v>0.39220302000000018</v>
      </c>
      <c r="AB166" s="361">
        <f t="shared" si="50"/>
        <v>8.8613297299999996</v>
      </c>
      <c r="AC166" s="361">
        <f t="shared" si="50"/>
        <v>-10.565265520000001</v>
      </c>
      <c r="AD166" s="361">
        <f t="shared" si="50"/>
        <v>20.605465780000003</v>
      </c>
      <c r="AE166" s="361">
        <f t="shared" si="50"/>
        <v>19.29373301</v>
      </c>
      <c r="AF166" s="361">
        <f t="shared" si="50"/>
        <v>19.015398260000001</v>
      </c>
      <c r="AG166" s="361">
        <f t="shared" si="50"/>
        <v>4.7504510499999997</v>
      </c>
      <c r="AH166" s="361">
        <f t="shared" si="50"/>
        <v>-15.007741490000001</v>
      </c>
      <c r="AI166" s="361">
        <f t="shared" si="50"/>
        <v>15.12623484</v>
      </c>
      <c r="AJ166" s="361">
        <f t="shared" si="50"/>
        <v>23.884342660000002</v>
      </c>
      <c r="AK166" s="361">
        <f t="shared" si="50"/>
        <v>17.668323749999999</v>
      </c>
      <c r="AL166" s="361">
        <f t="shared" si="50"/>
        <v>19.05380963</v>
      </c>
      <c r="AM166" s="361">
        <f t="shared" si="50"/>
        <v>8.1423558699999994</v>
      </c>
      <c r="AN166" s="361">
        <f t="shared" si="50"/>
        <v>-3.3333488199999999</v>
      </c>
      <c r="AO166" s="361">
        <f t="shared" si="50"/>
        <v>41.531140430000001</v>
      </c>
      <c r="AP166" s="361">
        <f t="shared" si="50"/>
        <v>-34.163017519999997</v>
      </c>
      <c r="AQ166" s="361">
        <f t="shared" si="50"/>
        <v>-25.81674473</v>
      </c>
      <c r="AR166" s="361">
        <f t="shared" si="50"/>
        <v>-33.799868360000005</v>
      </c>
      <c r="AS166" s="361">
        <f t="shared" si="50"/>
        <v>-62.248779380000002</v>
      </c>
      <c r="AT166" s="361">
        <f t="shared" si="50"/>
        <v>-156.02840999</v>
      </c>
      <c r="AU166" s="361">
        <f t="shared" si="50"/>
        <v>-38.461281530000001</v>
      </c>
      <c r="AV166" s="361">
        <f t="shared" si="50"/>
        <v>-28.448822150000002</v>
      </c>
      <c r="AW166" s="361">
        <f t="shared" si="50"/>
        <v>-22.472284170000002</v>
      </c>
      <c r="AX166" s="361">
        <f t="shared" si="50"/>
        <v>-21.79771581</v>
      </c>
      <c r="AY166" s="361">
        <f t="shared" si="50"/>
        <v>-111.18010365999999</v>
      </c>
      <c r="AZ166" s="361">
        <f t="shared" si="50"/>
        <v>-25.548835160000003</v>
      </c>
      <c r="BA166" s="361">
        <f t="shared" si="50"/>
        <v>-20.239765810000002</v>
      </c>
      <c r="BB166" s="361">
        <f t="shared" si="50"/>
        <v>-28.128702409999999</v>
      </c>
      <c r="BC166" s="361">
        <f t="shared" si="50"/>
        <v>-28.636997440000002</v>
      </c>
      <c r="BD166" s="361">
        <f t="shared" si="50"/>
        <v>-102.55430082000001</v>
      </c>
      <c r="BE166" s="361">
        <f t="shared" si="50"/>
        <v>-24.16301726</v>
      </c>
      <c r="BF166" s="361">
        <f t="shared" si="50"/>
        <v>-37.906113589999997</v>
      </c>
      <c r="BG166" s="361">
        <f t="shared" si="50"/>
        <v>-29.436114189999998</v>
      </c>
      <c r="BH166" s="361">
        <f t="shared" si="50"/>
        <v>-23.214722000000002</v>
      </c>
      <c r="BI166" s="361">
        <f t="shared" si="50"/>
        <v>-114.71996704</v>
      </c>
      <c r="BJ166" s="361">
        <f t="shared" si="50"/>
        <v>48.427430569999999</v>
      </c>
      <c r="BK166" s="361">
        <f t="shared" si="50"/>
        <v>-35.51939823</v>
      </c>
      <c r="BL166" s="361">
        <f t="shared" si="50"/>
        <v>-7.4200318299999992</v>
      </c>
      <c r="BM166" s="361">
        <f t="shared" si="50"/>
        <v>-14.602024979999999</v>
      </c>
      <c r="BN166" s="372">
        <f t="shared" si="50"/>
        <v>-9.1140244700000004</v>
      </c>
      <c r="BO166" s="385"/>
    </row>
    <row r="167" spans="1:68" ht="13.5">
      <c r="A167" s="402" t="s">
        <v>167</v>
      </c>
      <c r="B167" s="361">
        <v>17.918481400000001</v>
      </c>
      <c r="C167" s="361">
        <v>1.77447366</v>
      </c>
      <c r="D167" s="361">
        <v>0.97465049999999998</v>
      </c>
      <c r="E167" s="361">
        <v>16.39724111</v>
      </c>
      <c r="F167" s="361">
        <v>37.064846670000001</v>
      </c>
      <c r="G167" s="361">
        <v>3.0701566699999998</v>
      </c>
      <c r="H167" s="361">
        <v>3.5584488400000001</v>
      </c>
      <c r="I167" s="361">
        <v>1.07922578</v>
      </c>
      <c r="J167" s="361">
        <v>3.7127598599999998</v>
      </c>
      <c r="K167" s="361">
        <v>11.42059115</v>
      </c>
      <c r="L167" s="361">
        <v>2.4196065400000002</v>
      </c>
      <c r="M167" s="361">
        <v>2.8264061800000002</v>
      </c>
      <c r="N167" s="361">
        <v>-89.957597250000006</v>
      </c>
      <c r="O167" s="361">
        <v>4.2703729800000003</v>
      </c>
      <c r="P167" s="361">
        <v>-80.441211550000006</v>
      </c>
      <c r="Q167" s="361">
        <v>-0.48937867000000002</v>
      </c>
      <c r="R167" s="361">
        <v>-2.1320125999999999</v>
      </c>
      <c r="S167" s="361">
        <v>-2.35764942</v>
      </c>
      <c r="T167" s="361">
        <v>-3.3707867299999998</v>
      </c>
      <c r="U167" s="361">
        <v>-8.3498274200000004</v>
      </c>
      <c r="V167" s="361">
        <v>-2.2682285800000002</v>
      </c>
      <c r="W167" s="361">
        <v>-2.3846528600000001</v>
      </c>
      <c r="X167" s="361">
        <v>-2.1011478700000001</v>
      </c>
      <c r="Y167" s="361">
        <v>-6.7686174299999999</v>
      </c>
      <c r="Z167" s="361">
        <v>-13.522646740000001</v>
      </c>
      <c r="AA167" s="361">
        <v>-3.0894949299999999</v>
      </c>
      <c r="AB167" s="361">
        <v>-6.3577166199999997</v>
      </c>
      <c r="AC167" s="361">
        <v>-7.2785801899999996</v>
      </c>
      <c r="AD167" s="361">
        <v>-6.9956756000000002</v>
      </c>
      <c r="AE167" s="361">
        <v>-23.72146734</v>
      </c>
      <c r="AF167" s="361">
        <v>-5.8142907599999996</v>
      </c>
      <c r="AG167" s="361">
        <v>-3.70105941</v>
      </c>
      <c r="AH167" s="361">
        <v>-1.59130612</v>
      </c>
      <c r="AI167" s="361">
        <v>-4.8874679600000004</v>
      </c>
      <c r="AJ167" s="361">
        <v>-15.99412425</v>
      </c>
      <c r="AK167" s="361">
        <v>-1.9641684800000001</v>
      </c>
      <c r="AL167" s="361">
        <v>-0.15379303</v>
      </c>
      <c r="AM167" s="361">
        <v>-5.5474002499999999</v>
      </c>
      <c r="AN167" s="361">
        <v>-2.44859369</v>
      </c>
      <c r="AO167" s="361">
        <v>-10.113955450000001</v>
      </c>
      <c r="AP167" s="361">
        <v>-1.9358491600000001</v>
      </c>
      <c r="AQ167" s="361">
        <v>0.47169944000000003</v>
      </c>
      <c r="AR167" s="361">
        <v>-1.0760229400000001</v>
      </c>
      <c r="AS167" s="361">
        <v>-36.633097370000002</v>
      </c>
      <c r="AT167" s="361">
        <v>-39.173270029999998</v>
      </c>
      <c r="AU167" s="361">
        <v>1.42934988</v>
      </c>
      <c r="AV167" s="361">
        <v>-3.1337183199999998</v>
      </c>
      <c r="AW167" s="361">
        <v>-1.92997073</v>
      </c>
      <c r="AX167" s="361">
        <v>0.30871574000000002</v>
      </c>
      <c r="AY167" s="361">
        <v>-3.3256234299999998</v>
      </c>
      <c r="AZ167" s="361">
        <v>1.63940614</v>
      </c>
      <c r="BA167" s="361">
        <v>1.8468610299999999</v>
      </c>
      <c r="BB167" s="361">
        <v>0.55622117000000004</v>
      </c>
      <c r="BC167" s="361">
        <v>0.44133883000000002</v>
      </c>
      <c r="BD167" s="361">
        <v>4.4838271699999996</v>
      </c>
      <c r="BE167" s="361">
        <v>5.1594151899999998</v>
      </c>
      <c r="BF167" s="361">
        <v>1.34399015</v>
      </c>
      <c r="BG167" s="361">
        <v>-2.12941307</v>
      </c>
      <c r="BH167" s="361">
        <v>1.43951747</v>
      </c>
      <c r="BI167" s="361">
        <v>5.8135097399999998</v>
      </c>
      <c r="BJ167" s="361">
        <v>0.36144053999999998</v>
      </c>
      <c r="BK167" s="361">
        <v>1.72625363</v>
      </c>
      <c r="BL167" s="361">
        <v>2.8137769000000001</v>
      </c>
      <c r="BM167" s="361">
        <v>3.5776292399999998</v>
      </c>
      <c r="BN167" s="372">
        <v>8.4791003099999998</v>
      </c>
      <c r="BO167" s="385"/>
    </row>
    <row r="168" spans="1:68" ht="13.5">
      <c r="A168" s="402" t="s">
        <v>168</v>
      </c>
      <c r="B168" s="361">
        <v>-23.08202743</v>
      </c>
      <c r="C168" s="361">
        <v>-22.262888579999998</v>
      </c>
      <c r="D168" s="361">
        <v>15.211815980000001</v>
      </c>
      <c r="E168" s="361">
        <v>-0.63110438000000002</v>
      </c>
      <c r="F168" s="361">
        <v>-30.764204410000001</v>
      </c>
      <c r="G168" s="361">
        <v>9.2966788999999999</v>
      </c>
      <c r="H168" s="361">
        <v>-19.676445990000001</v>
      </c>
      <c r="I168" s="361">
        <v>1.8456625</v>
      </c>
      <c r="J168" s="361">
        <v>-3.1103877099999999</v>
      </c>
      <c r="K168" s="361">
        <v>-11.6444923</v>
      </c>
      <c r="L168" s="361">
        <v>7.3892969600000002</v>
      </c>
      <c r="M168" s="361">
        <v>-4.8966790700000002</v>
      </c>
      <c r="N168" s="361">
        <v>-7.0698779500000004</v>
      </c>
      <c r="O168" s="361">
        <v>27.548026480000001</v>
      </c>
      <c r="P168" s="361">
        <v>22.97076642</v>
      </c>
      <c r="Q168" s="361">
        <v>-4.1106840599999996</v>
      </c>
      <c r="R168" s="361">
        <v>-30.530730550000001</v>
      </c>
      <c r="S168" s="361">
        <v>6.1648139200000003</v>
      </c>
      <c r="T168" s="361">
        <v>-9.3378846000000006</v>
      </c>
      <c r="U168" s="361">
        <v>-37.81448529</v>
      </c>
      <c r="V168" s="361">
        <v>0.81362062999999996</v>
      </c>
      <c r="W168" s="361">
        <v>2.67365181</v>
      </c>
      <c r="X168" s="361">
        <v>-3.9876003299999998</v>
      </c>
      <c r="Y168" s="361">
        <v>-2.55246576</v>
      </c>
      <c r="Z168" s="361">
        <v>-3.0527936499999999</v>
      </c>
      <c r="AA168" s="361">
        <v>3.48169795</v>
      </c>
      <c r="AB168" s="361">
        <v>15.219046349999999</v>
      </c>
      <c r="AC168" s="361">
        <v>-3.2866853300000001</v>
      </c>
      <c r="AD168" s="361">
        <v>27.601141380000001</v>
      </c>
      <c r="AE168" s="361">
        <v>43.015200350000001</v>
      </c>
      <c r="AF168" s="361">
        <v>24.82968902</v>
      </c>
      <c r="AG168" s="361">
        <v>8.4515104599999997</v>
      </c>
      <c r="AH168" s="361">
        <v>-13.41643537</v>
      </c>
      <c r="AI168" s="361">
        <v>20.013702800000001</v>
      </c>
      <c r="AJ168" s="361">
        <v>39.87846691</v>
      </c>
      <c r="AK168" s="361">
        <v>19.63249223</v>
      </c>
      <c r="AL168" s="361">
        <v>19.207602659999999</v>
      </c>
      <c r="AM168" s="361">
        <v>13.68975612</v>
      </c>
      <c r="AN168" s="361">
        <v>-0.88475512999999995</v>
      </c>
      <c r="AO168" s="361">
        <v>51.64509588</v>
      </c>
      <c r="AP168" s="361">
        <v>-32.22716836</v>
      </c>
      <c r="AQ168" s="361">
        <v>-26.288444169999998</v>
      </c>
      <c r="AR168" s="361">
        <v>-32.723845420000004</v>
      </c>
      <c r="AS168" s="361">
        <v>-25.61568201</v>
      </c>
      <c r="AT168" s="361">
        <v>-116.85513996</v>
      </c>
      <c r="AU168" s="361">
        <v>-39.890631409999997</v>
      </c>
      <c r="AV168" s="361">
        <v>-25.315103830000002</v>
      </c>
      <c r="AW168" s="361">
        <v>-20.542313440000001</v>
      </c>
      <c r="AX168" s="361">
        <v>-22.10643155</v>
      </c>
      <c r="AY168" s="361">
        <v>-107.85448022999999</v>
      </c>
      <c r="AZ168" s="361">
        <v>-27.188241300000001</v>
      </c>
      <c r="BA168" s="361">
        <v>-22.086626840000001</v>
      </c>
      <c r="BB168" s="361">
        <v>-28.68492358</v>
      </c>
      <c r="BC168" s="361">
        <v>-29.078336270000001</v>
      </c>
      <c r="BD168" s="361">
        <v>-107.03812799000001</v>
      </c>
      <c r="BE168" s="361">
        <v>-29.322432450000001</v>
      </c>
      <c r="BF168" s="361">
        <v>-39.25010374</v>
      </c>
      <c r="BG168" s="361">
        <v>-27.30670112</v>
      </c>
      <c r="BH168" s="361">
        <v>-24.65423947</v>
      </c>
      <c r="BI168" s="361">
        <v>-120.53347678</v>
      </c>
      <c r="BJ168" s="361">
        <v>48.065990030000002</v>
      </c>
      <c r="BK168" s="361">
        <v>-37.245651860000002</v>
      </c>
      <c r="BL168" s="361">
        <v>-10.23380873</v>
      </c>
      <c r="BM168" s="361">
        <v>-18.17965422</v>
      </c>
      <c r="BN168" s="372">
        <v>-17.59312478</v>
      </c>
      <c r="BO168" s="385"/>
    </row>
    <row r="169" spans="1:68" ht="13.5">
      <c r="A169" s="403"/>
      <c r="B169" s="381"/>
      <c r="C169" s="381"/>
      <c r="D169" s="381"/>
      <c r="E169" s="381"/>
      <c r="F169" s="381"/>
      <c r="G169" s="381"/>
      <c r="H169" s="381"/>
      <c r="I169" s="381"/>
      <c r="J169" s="381"/>
      <c r="K169" s="381"/>
      <c r="L169" s="381"/>
      <c r="M169" s="381"/>
      <c r="N169" s="381"/>
      <c r="O169" s="381"/>
      <c r="P169" s="381"/>
      <c r="Q169" s="381"/>
      <c r="R169" s="381"/>
      <c r="S169" s="381"/>
      <c r="T169" s="381"/>
      <c r="U169" s="381"/>
      <c r="V169" s="381"/>
      <c r="W169" s="381"/>
      <c r="X169" s="381"/>
      <c r="Y169" s="381"/>
      <c r="Z169" s="381"/>
      <c r="AA169" s="381"/>
      <c r="AB169" s="381"/>
      <c r="AC169" s="381"/>
      <c r="AD169" s="381"/>
      <c r="AE169" s="381"/>
      <c r="AF169" s="381"/>
      <c r="AG169" s="381"/>
      <c r="AH169" s="381"/>
      <c r="AI169" s="381"/>
      <c r="AJ169" s="381"/>
      <c r="AK169" s="381"/>
      <c r="AL169" s="381"/>
      <c r="AM169" s="381"/>
      <c r="AN169" s="381"/>
      <c r="AO169" s="381"/>
      <c r="AP169" s="381"/>
      <c r="AQ169" s="381"/>
      <c r="AR169" s="381"/>
      <c r="AS169" s="381"/>
      <c r="AT169" s="381"/>
      <c r="AU169" s="381"/>
      <c r="AV169" s="381"/>
      <c r="AW169" s="381"/>
      <c r="AX169" s="381"/>
      <c r="AY169" s="381"/>
      <c r="AZ169" s="381"/>
      <c r="BA169" s="381"/>
      <c r="BB169" s="381"/>
      <c r="BC169" s="381"/>
      <c r="BD169" s="381"/>
      <c r="BE169" s="381"/>
      <c r="BF169" s="381"/>
      <c r="BG169" s="381"/>
      <c r="BH169" s="381"/>
      <c r="BI169" s="381"/>
      <c r="BJ169" s="381"/>
      <c r="BK169" s="381"/>
      <c r="BL169" s="381"/>
      <c r="BM169" s="381"/>
      <c r="BN169" s="421"/>
      <c r="BO169" s="385"/>
    </row>
    <row r="170" spans="1:68" ht="13.5">
      <c r="A170" s="415" t="s">
        <v>174</v>
      </c>
      <c r="B170" s="358">
        <f t="shared" ref="B170:BN170" si="51">SUM(B171,B174)</f>
        <v>-39.606000000000009</v>
      </c>
      <c r="C170" s="358">
        <f t="shared" si="51"/>
        <v>-93.103999999999999</v>
      </c>
      <c r="D170" s="358">
        <f t="shared" si="51"/>
        <v>31.402000000000001</v>
      </c>
      <c r="E170" s="358">
        <f t="shared" si="51"/>
        <v>149.70599999999999</v>
      </c>
      <c r="F170" s="358">
        <f t="shared" si="51"/>
        <v>48.397999999999996</v>
      </c>
      <c r="G170" s="358">
        <f t="shared" si="51"/>
        <v>-224.68940000000001</v>
      </c>
      <c r="H170" s="358">
        <f t="shared" si="51"/>
        <v>38.097999999999999</v>
      </c>
      <c r="I170" s="358">
        <f t="shared" si="51"/>
        <v>-128.80999999999997</v>
      </c>
      <c r="J170" s="358">
        <f t="shared" si="51"/>
        <v>37.819999999999993</v>
      </c>
      <c r="K170" s="358">
        <f t="shared" si="51"/>
        <v>-277.58139999999997</v>
      </c>
      <c r="L170" s="358">
        <f t="shared" si="51"/>
        <v>-56.500000000000028</v>
      </c>
      <c r="M170" s="358">
        <f t="shared" si="51"/>
        <v>13.999999999999986</v>
      </c>
      <c r="N170" s="358">
        <f t="shared" si="51"/>
        <v>-46.73</v>
      </c>
      <c r="O170" s="358">
        <f t="shared" si="51"/>
        <v>41.339999999999996</v>
      </c>
      <c r="P170" s="358">
        <f t="shared" si="51"/>
        <v>-47.889999999999986</v>
      </c>
      <c r="Q170" s="358">
        <f t="shared" si="51"/>
        <v>141.4</v>
      </c>
      <c r="R170" s="358">
        <f t="shared" si="51"/>
        <v>217.32000000000005</v>
      </c>
      <c r="S170" s="358">
        <f t="shared" si="51"/>
        <v>88.74</v>
      </c>
      <c r="T170" s="358">
        <f t="shared" si="51"/>
        <v>12.118200000000002</v>
      </c>
      <c r="U170" s="358">
        <f t="shared" si="51"/>
        <v>459.57819999999998</v>
      </c>
      <c r="V170" s="358">
        <f t="shared" si="51"/>
        <v>290.89</v>
      </c>
      <c r="W170" s="358">
        <f t="shared" si="51"/>
        <v>-178.10999999999999</v>
      </c>
      <c r="X170" s="358">
        <f t="shared" si="51"/>
        <v>-25.259999999999991</v>
      </c>
      <c r="Y170" s="358">
        <f t="shared" si="51"/>
        <v>-119.59</v>
      </c>
      <c r="Z170" s="358">
        <f t="shared" si="51"/>
        <v>-32.069999999999993</v>
      </c>
      <c r="AA170" s="358">
        <f t="shared" si="51"/>
        <v>88.529999999999987</v>
      </c>
      <c r="AB170" s="358">
        <f t="shared" si="51"/>
        <v>116.33</v>
      </c>
      <c r="AC170" s="358">
        <f t="shared" si="51"/>
        <v>-39.94</v>
      </c>
      <c r="AD170" s="358">
        <f t="shared" si="51"/>
        <v>22.595300000000009</v>
      </c>
      <c r="AE170" s="358">
        <f t="shared" si="51"/>
        <v>187.51530000000002</v>
      </c>
      <c r="AF170" s="358">
        <f t="shared" si="51"/>
        <v>-45.919999999999987</v>
      </c>
      <c r="AG170" s="358">
        <f t="shared" si="51"/>
        <v>-5.3910000000000142</v>
      </c>
      <c r="AH170" s="358">
        <f t="shared" si="51"/>
        <v>-100.17599999999999</v>
      </c>
      <c r="AI170" s="358">
        <f t="shared" si="51"/>
        <v>133.857</v>
      </c>
      <c r="AJ170" s="358">
        <f t="shared" si="51"/>
        <v>-17.63</v>
      </c>
      <c r="AK170" s="358">
        <f t="shared" si="51"/>
        <v>4.8709999999999951</v>
      </c>
      <c r="AL170" s="358">
        <f t="shared" si="51"/>
        <v>56.901000000000003</v>
      </c>
      <c r="AM170" s="358">
        <f t="shared" si="51"/>
        <v>-455.48500000000001</v>
      </c>
      <c r="AN170" s="358">
        <f t="shared" si="51"/>
        <v>119.43599999999999</v>
      </c>
      <c r="AO170" s="358">
        <f t="shared" si="51"/>
        <v>-274.27699999999999</v>
      </c>
      <c r="AP170" s="358">
        <f t="shared" si="51"/>
        <v>153.02899999999994</v>
      </c>
      <c r="AQ170" s="358">
        <f t="shared" si="51"/>
        <v>-154.75099999999998</v>
      </c>
      <c r="AR170" s="358">
        <f t="shared" si="51"/>
        <v>-197.76799999999997</v>
      </c>
      <c r="AS170" s="358">
        <f t="shared" si="51"/>
        <v>128.851</v>
      </c>
      <c r="AT170" s="358">
        <f t="shared" si="51"/>
        <v>-70.63900000000001</v>
      </c>
      <c r="AU170" s="358">
        <f t="shared" si="51"/>
        <v>-72.346255240000005</v>
      </c>
      <c r="AV170" s="358">
        <f t="shared" si="51"/>
        <v>496.91633296999998</v>
      </c>
      <c r="AW170" s="358">
        <f t="shared" si="51"/>
        <v>-66.214460339999988</v>
      </c>
      <c r="AX170" s="358">
        <f t="shared" si="51"/>
        <v>254.14653188000003</v>
      </c>
      <c r="AY170" s="358">
        <f t="shared" si="51"/>
        <v>612.50214927000002</v>
      </c>
      <c r="AZ170" s="358">
        <f t="shared" si="51"/>
        <v>79.01973239000003</v>
      </c>
      <c r="BA170" s="358">
        <f t="shared" si="51"/>
        <v>-41.141791730000001</v>
      </c>
      <c r="BB170" s="358">
        <f t="shared" si="51"/>
        <v>218.40524227999998</v>
      </c>
      <c r="BC170" s="358">
        <f t="shared" si="51"/>
        <v>-3.1054571000000237</v>
      </c>
      <c r="BD170" s="358">
        <f t="shared" si="51"/>
        <v>253.17772584000005</v>
      </c>
      <c r="BE170" s="358">
        <f t="shared" si="51"/>
        <v>-29.507205950000007</v>
      </c>
      <c r="BF170" s="358">
        <f t="shared" si="51"/>
        <v>-61.68048246</v>
      </c>
      <c r="BG170" s="358">
        <f t="shared" si="51"/>
        <v>-245.61377677000002</v>
      </c>
      <c r="BH170" s="358">
        <f t="shared" si="51"/>
        <v>78.511523199999999</v>
      </c>
      <c r="BI170" s="358">
        <f t="shared" si="51"/>
        <v>-258.28994197999998</v>
      </c>
      <c r="BJ170" s="358">
        <f t="shared" si="51"/>
        <v>174.16499899999999</v>
      </c>
      <c r="BK170" s="358">
        <f t="shared" si="51"/>
        <v>0.52929411999999942</v>
      </c>
      <c r="BL170" s="358">
        <f t="shared" si="51"/>
        <v>-83.270227550000001</v>
      </c>
      <c r="BM170" s="358">
        <f t="shared" si="51"/>
        <v>78.285069090000007</v>
      </c>
      <c r="BN170" s="369">
        <f t="shared" si="51"/>
        <v>169.70913465999999</v>
      </c>
      <c r="BO170" s="385"/>
    </row>
    <row r="171" spans="1:68" ht="13.5">
      <c r="A171" s="406" t="s">
        <v>175</v>
      </c>
      <c r="B171" s="380">
        <f t="shared" ref="B171:BN171" si="52">SUM(B172:B173)</f>
        <v>-21.596000000000004</v>
      </c>
      <c r="C171" s="380">
        <f t="shared" si="52"/>
        <v>-66.403999999999996</v>
      </c>
      <c r="D171" s="380">
        <f t="shared" si="52"/>
        <v>80.102000000000004</v>
      </c>
      <c r="E171" s="380">
        <f t="shared" si="52"/>
        <v>168.10599999999999</v>
      </c>
      <c r="F171" s="380">
        <f t="shared" si="52"/>
        <v>160.208</v>
      </c>
      <c r="G171" s="380">
        <f t="shared" si="52"/>
        <v>-188.68940000000001</v>
      </c>
      <c r="H171" s="380">
        <f t="shared" si="52"/>
        <v>59.798000000000002</v>
      </c>
      <c r="I171" s="380">
        <f t="shared" si="52"/>
        <v>-119.17999999999998</v>
      </c>
      <c r="J171" s="380">
        <f t="shared" si="52"/>
        <v>50.819999999999993</v>
      </c>
      <c r="K171" s="380">
        <f t="shared" si="52"/>
        <v>-197.25139999999999</v>
      </c>
      <c r="L171" s="380">
        <f t="shared" si="52"/>
        <v>-140.10000000000002</v>
      </c>
      <c r="M171" s="380">
        <f t="shared" si="52"/>
        <v>-72.200000000000017</v>
      </c>
      <c r="N171" s="380">
        <f t="shared" si="52"/>
        <v>-55.91</v>
      </c>
      <c r="O171" s="380">
        <f t="shared" si="52"/>
        <v>50.83</v>
      </c>
      <c r="P171" s="380">
        <f t="shared" si="52"/>
        <v>-217.38</v>
      </c>
      <c r="Q171" s="380">
        <f t="shared" si="52"/>
        <v>172.3</v>
      </c>
      <c r="R171" s="380">
        <f t="shared" si="52"/>
        <v>272.08000000000004</v>
      </c>
      <c r="S171" s="380">
        <f t="shared" si="52"/>
        <v>89.5</v>
      </c>
      <c r="T171" s="380">
        <f t="shared" si="52"/>
        <v>-145.19</v>
      </c>
      <c r="U171" s="380">
        <f t="shared" si="52"/>
        <v>388.69</v>
      </c>
      <c r="V171" s="380">
        <f t="shared" si="52"/>
        <v>10.34</v>
      </c>
      <c r="W171" s="380">
        <f t="shared" si="52"/>
        <v>-201.41</v>
      </c>
      <c r="X171" s="380">
        <f t="shared" si="52"/>
        <v>-97.559999999999988</v>
      </c>
      <c r="Y171" s="380">
        <f t="shared" si="52"/>
        <v>-116.56</v>
      </c>
      <c r="Z171" s="380">
        <f t="shared" si="52"/>
        <v>-405.19</v>
      </c>
      <c r="AA171" s="380">
        <f t="shared" si="52"/>
        <v>180.57999999999998</v>
      </c>
      <c r="AB171" s="380">
        <f t="shared" si="52"/>
        <v>25.519999999999996</v>
      </c>
      <c r="AC171" s="380">
        <f t="shared" si="52"/>
        <v>-157.84</v>
      </c>
      <c r="AD171" s="380">
        <f t="shared" si="52"/>
        <v>-177.9247</v>
      </c>
      <c r="AE171" s="380">
        <f t="shared" si="52"/>
        <v>-129.66469999999998</v>
      </c>
      <c r="AF171" s="380">
        <f t="shared" si="52"/>
        <v>-77.289999999999992</v>
      </c>
      <c r="AG171" s="380">
        <f t="shared" si="52"/>
        <v>9.9909999999999854</v>
      </c>
      <c r="AH171" s="380">
        <f t="shared" si="52"/>
        <v>-70.760999999999981</v>
      </c>
      <c r="AI171" s="380">
        <f t="shared" si="52"/>
        <v>99.551000000000002</v>
      </c>
      <c r="AJ171" s="380">
        <f t="shared" si="52"/>
        <v>-38.509</v>
      </c>
      <c r="AK171" s="380">
        <f t="shared" si="52"/>
        <v>-89.960000000000008</v>
      </c>
      <c r="AL171" s="380">
        <f t="shared" si="52"/>
        <v>82.001000000000005</v>
      </c>
      <c r="AM171" s="380">
        <f t="shared" si="52"/>
        <v>-415.69900000000001</v>
      </c>
      <c r="AN171" s="380">
        <f t="shared" si="52"/>
        <v>139.52799999999999</v>
      </c>
      <c r="AO171" s="380">
        <f t="shared" si="52"/>
        <v>-284.13</v>
      </c>
      <c r="AP171" s="380">
        <f t="shared" si="52"/>
        <v>232.96599999999995</v>
      </c>
      <c r="AQ171" s="380">
        <f t="shared" si="52"/>
        <v>-201.53799999999998</v>
      </c>
      <c r="AR171" s="380">
        <f t="shared" si="52"/>
        <v>-273.93599999999998</v>
      </c>
      <c r="AS171" s="380">
        <f t="shared" si="52"/>
        <v>71.613</v>
      </c>
      <c r="AT171" s="380">
        <f t="shared" si="52"/>
        <v>-170.89500000000001</v>
      </c>
      <c r="AU171" s="380">
        <f t="shared" si="52"/>
        <v>262.76633151999999</v>
      </c>
      <c r="AV171" s="380">
        <f t="shared" si="52"/>
        <v>426.01932676999996</v>
      </c>
      <c r="AW171" s="380">
        <f t="shared" si="52"/>
        <v>-294.75347642999998</v>
      </c>
      <c r="AX171" s="380">
        <f t="shared" si="52"/>
        <v>-116.07320425999998</v>
      </c>
      <c r="AY171" s="380">
        <f t="shared" si="52"/>
        <v>277.95897760000003</v>
      </c>
      <c r="AZ171" s="380">
        <f t="shared" si="52"/>
        <v>-216.61737683999999</v>
      </c>
      <c r="BA171" s="380">
        <f t="shared" si="52"/>
        <v>-11.31248497</v>
      </c>
      <c r="BB171" s="380">
        <f t="shared" si="52"/>
        <v>85.894785449999986</v>
      </c>
      <c r="BC171" s="380">
        <f t="shared" si="52"/>
        <v>-217.95925672000001</v>
      </c>
      <c r="BD171" s="380">
        <f t="shared" si="52"/>
        <v>-359.99433307999999</v>
      </c>
      <c r="BE171" s="380">
        <f t="shared" si="52"/>
        <v>-36.319652340000005</v>
      </c>
      <c r="BF171" s="380">
        <f t="shared" si="52"/>
        <v>43.725761830000003</v>
      </c>
      <c r="BG171" s="380">
        <f t="shared" si="52"/>
        <v>-192.52329470000001</v>
      </c>
      <c r="BH171" s="380">
        <f t="shared" si="52"/>
        <v>82.208363640000002</v>
      </c>
      <c r="BI171" s="380">
        <f t="shared" si="52"/>
        <v>-102.90882156999999</v>
      </c>
      <c r="BJ171" s="380">
        <f t="shared" si="52"/>
        <v>136.36919499999999</v>
      </c>
      <c r="BK171" s="380">
        <f t="shared" si="52"/>
        <v>24.153879359999998</v>
      </c>
      <c r="BL171" s="380">
        <f t="shared" si="52"/>
        <v>-21.46473984</v>
      </c>
      <c r="BM171" s="380">
        <f t="shared" si="52"/>
        <v>66.38376378000001</v>
      </c>
      <c r="BN171" s="382">
        <f t="shared" si="52"/>
        <v>205.4420983</v>
      </c>
      <c r="BO171" s="385"/>
    </row>
    <row r="172" spans="1:68" ht="13.5">
      <c r="A172" s="398" t="s">
        <v>176</v>
      </c>
      <c r="B172" s="361">
        <v>-188.80799999999999</v>
      </c>
      <c r="C172" s="361">
        <v>-48.201999999999998</v>
      </c>
      <c r="D172" s="361">
        <v>124.9</v>
      </c>
      <c r="E172" s="361">
        <v>153.202</v>
      </c>
      <c r="F172" s="361">
        <v>41.091999999999999</v>
      </c>
      <c r="G172" s="361">
        <v>-163.48740000000001</v>
      </c>
      <c r="H172" s="361">
        <v>212.5</v>
      </c>
      <c r="I172" s="361">
        <v>-374.95</v>
      </c>
      <c r="J172" s="361">
        <v>197.45</v>
      </c>
      <c r="K172" s="361">
        <v>-128.48740000000001</v>
      </c>
      <c r="L172" s="361">
        <v>-146.30000000000001</v>
      </c>
      <c r="M172" s="361">
        <v>-159.80000000000001</v>
      </c>
      <c r="N172" s="361">
        <v>-45.46</v>
      </c>
      <c r="O172" s="361">
        <v>121.09</v>
      </c>
      <c r="P172" s="361">
        <v>-230.47</v>
      </c>
      <c r="Q172" s="361">
        <v>12</v>
      </c>
      <c r="R172" s="361">
        <v>153.15</v>
      </c>
      <c r="S172" s="361">
        <v>-68.430000000000007</v>
      </c>
      <c r="T172" s="361">
        <v>-231.27</v>
      </c>
      <c r="U172" s="361">
        <v>-134.55000000000001</v>
      </c>
      <c r="V172" s="361">
        <v>2.69</v>
      </c>
      <c r="W172" s="361">
        <v>-182.98</v>
      </c>
      <c r="X172" s="361">
        <v>-203.26</v>
      </c>
      <c r="Y172" s="361">
        <v>-47.81</v>
      </c>
      <c r="Z172" s="361">
        <v>-431.36</v>
      </c>
      <c r="AA172" s="361">
        <v>105.5</v>
      </c>
      <c r="AB172" s="361">
        <v>-58.59</v>
      </c>
      <c r="AC172" s="361">
        <v>-39.380000000000003</v>
      </c>
      <c r="AD172" s="361">
        <v>13.02</v>
      </c>
      <c r="AE172" s="361">
        <v>20.55</v>
      </c>
      <c r="AF172" s="361">
        <v>-38.28</v>
      </c>
      <c r="AG172" s="361">
        <v>141.15199999999999</v>
      </c>
      <c r="AH172" s="361">
        <v>-198.16399999999999</v>
      </c>
      <c r="AI172" s="361">
        <v>79.180000000000007</v>
      </c>
      <c r="AJ172" s="361">
        <v>-16.111999999999998</v>
      </c>
      <c r="AK172" s="361">
        <v>-44.323</v>
      </c>
      <c r="AL172" s="361">
        <v>59.18</v>
      </c>
      <c r="AM172" s="361">
        <v>-29.123999999999999</v>
      </c>
      <c r="AN172" s="361">
        <v>21.657</v>
      </c>
      <c r="AO172" s="361">
        <v>7.39</v>
      </c>
      <c r="AP172" s="361">
        <v>658.26599999999996</v>
      </c>
      <c r="AQ172" s="361">
        <v>-289.53899999999999</v>
      </c>
      <c r="AR172" s="361">
        <v>-226.76599999999999</v>
      </c>
      <c r="AS172" s="361">
        <v>51.709000000000003</v>
      </c>
      <c r="AT172" s="361">
        <v>193.67</v>
      </c>
      <c r="AU172" s="361">
        <v>30.518690629999998</v>
      </c>
      <c r="AV172" s="361">
        <v>124.28064986</v>
      </c>
      <c r="AW172" s="361">
        <v>-227.17288654999999</v>
      </c>
      <c r="AX172" s="361">
        <v>46.9073481</v>
      </c>
      <c r="AY172" s="361">
        <v>-25.466197959999999</v>
      </c>
      <c r="AZ172" s="361">
        <v>-191.20073912999999</v>
      </c>
      <c r="BA172" s="361">
        <v>41.046733590000002</v>
      </c>
      <c r="BB172" s="361">
        <v>196.10591572999999</v>
      </c>
      <c r="BC172" s="361">
        <v>-117.76826723000001</v>
      </c>
      <c r="BD172" s="361">
        <v>-71.81635704</v>
      </c>
      <c r="BE172" s="361">
        <v>8.8563492000000004</v>
      </c>
      <c r="BF172" s="361">
        <v>-49.447291229999998</v>
      </c>
      <c r="BG172" s="361">
        <v>-84.329651049999995</v>
      </c>
      <c r="BH172" s="361">
        <v>-83.99708656</v>
      </c>
      <c r="BI172" s="361">
        <v>-208.91767963999999</v>
      </c>
      <c r="BJ172" s="361">
        <v>69.112232000000006</v>
      </c>
      <c r="BK172" s="361">
        <v>-48.097418990000001</v>
      </c>
      <c r="BL172" s="361">
        <v>26.3146421</v>
      </c>
      <c r="BM172" s="361">
        <v>71.319751120000006</v>
      </c>
      <c r="BN172" s="372">
        <v>118.64920623</v>
      </c>
      <c r="BO172" s="385"/>
    </row>
    <row r="173" spans="1:68" ht="13.5">
      <c r="A173" s="398" t="s">
        <v>177</v>
      </c>
      <c r="B173" s="361">
        <v>167.21199999999999</v>
      </c>
      <c r="C173" s="361">
        <v>-18.202000000000002</v>
      </c>
      <c r="D173" s="361">
        <v>-44.798000000000002</v>
      </c>
      <c r="E173" s="361">
        <v>14.904</v>
      </c>
      <c r="F173" s="361">
        <v>119.116</v>
      </c>
      <c r="G173" s="361">
        <v>-25.202000000000002</v>
      </c>
      <c r="H173" s="361">
        <v>-152.702</v>
      </c>
      <c r="I173" s="361">
        <v>255.77</v>
      </c>
      <c r="J173" s="361">
        <v>-146.63</v>
      </c>
      <c r="K173" s="361">
        <v>-68.763999999999996</v>
      </c>
      <c r="L173" s="361">
        <v>6.2</v>
      </c>
      <c r="M173" s="361">
        <v>87.6</v>
      </c>
      <c r="N173" s="361">
        <v>-10.45</v>
      </c>
      <c r="O173" s="361">
        <v>-70.260000000000005</v>
      </c>
      <c r="P173" s="361">
        <v>13.09</v>
      </c>
      <c r="Q173" s="361">
        <v>160.30000000000001</v>
      </c>
      <c r="R173" s="361">
        <v>118.93</v>
      </c>
      <c r="S173" s="361">
        <v>157.93</v>
      </c>
      <c r="T173" s="361">
        <v>86.08</v>
      </c>
      <c r="U173" s="361">
        <v>523.24</v>
      </c>
      <c r="V173" s="361">
        <v>7.65</v>
      </c>
      <c r="W173" s="361">
        <v>-18.43</v>
      </c>
      <c r="X173" s="361">
        <v>105.7</v>
      </c>
      <c r="Y173" s="361">
        <v>-68.75</v>
      </c>
      <c r="Z173" s="361">
        <v>26.17</v>
      </c>
      <c r="AA173" s="361">
        <v>75.08</v>
      </c>
      <c r="AB173" s="361">
        <v>84.11</v>
      </c>
      <c r="AC173" s="361">
        <v>-118.46</v>
      </c>
      <c r="AD173" s="361">
        <v>-190.94470000000001</v>
      </c>
      <c r="AE173" s="361">
        <v>-150.21469999999999</v>
      </c>
      <c r="AF173" s="361">
        <v>-39.01</v>
      </c>
      <c r="AG173" s="361">
        <v>-131.161</v>
      </c>
      <c r="AH173" s="361">
        <v>127.40300000000001</v>
      </c>
      <c r="AI173" s="361">
        <v>20.370999999999999</v>
      </c>
      <c r="AJ173" s="361">
        <v>-22.396999999999998</v>
      </c>
      <c r="AK173" s="361">
        <v>-45.637</v>
      </c>
      <c r="AL173" s="361">
        <v>22.821000000000002</v>
      </c>
      <c r="AM173" s="361">
        <v>-386.57499999999999</v>
      </c>
      <c r="AN173" s="361">
        <v>117.871</v>
      </c>
      <c r="AO173" s="361">
        <v>-291.52</v>
      </c>
      <c r="AP173" s="361">
        <v>-425.3</v>
      </c>
      <c r="AQ173" s="361">
        <v>88.001000000000005</v>
      </c>
      <c r="AR173" s="361">
        <v>-47.17</v>
      </c>
      <c r="AS173" s="361">
        <v>19.904</v>
      </c>
      <c r="AT173" s="361">
        <v>-364.565</v>
      </c>
      <c r="AU173" s="361">
        <v>232.24764089000001</v>
      </c>
      <c r="AV173" s="361">
        <v>301.73867690999998</v>
      </c>
      <c r="AW173" s="361">
        <v>-67.580589880000005</v>
      </c>
      <c r="AX173" s="361">
        <v>-162.98055235999999</v>
      </c>
      <c r="AY173" s="361">
        <v>303.42517556000001</v>
      </c>
      <c r="AZ173" s="361">
        <v>-25.41663771</v>
      </c>
      <c r="BA173" s="361">
        <v>-52.359218560000002</v>
      </c>
      <c r="BB173" s="361">
        <v>-110.21113028000001</v>
      </c>
      <c r="BC173" s="361">
        <v>-100.19098949000001</v>
      </c>
      <c r="BD173" s="361">
        <v>-288.17797603999998</v>
      </c>
      <c r="BE173" s="361">
        <v>-45.176001540000001</v>
      </c>
      <c r="BF173" s="361">
        <v>93.173053060000001</v>
      </c>
      <c r="BG173" s="361">
        <v>-108.19364365</v>
      </c>
      <c r="BH173" s="361">
        <v>166.2054502</v>
      </c>
      <c r="BI173" s="361">
        <v>106.00885807</v>
      </c>
      <c r="BJ173" s="361">
        <v>67.256962999999999</v>
      </c>
      <c r="BK173" s="361">
        <v>72.251298349999999</v>
      </c>
      <c r="BL173" s="361">
        <v>-47.77938194</v>
      </c>
      <c r="BM173" s="361">
        <v>-4.9359873399999996</v>
      </c>
      <c r="BN173" s="372">
        <v>86.792892069999994</v>
      </c>
      <c r="BO173" s="385"/>
    </row>
    <row r="174" spans="1:68" ht="13.5">
      <c r="A174" s="400" t="s">
        <v>98</v>
      </c>
      <c r="B174" s="361">
        <v>-18.010000000000002</v>
      </c>
      <c r="C174" s="361">
        <v>-26.7</v>
      </c>
      <c r="D174" s="361">
        <v>-48.7</v>
      </c>
      <c r="E174" s="361">
        <v>-18.399999999999999</v>
      </c>
      <c r="F174" s="361">
        <v>-111.81</v>
      </c>
      <c r="G174" s="361">
        <v>-36</v>
      </c>
      <c r="H174" s="361">
        <v>-21.7</v>
      </c>
      <c r="I174" s="361">
        <v>-9.6300000000000008</v>
      </c>
      <c r="J174" s="361">
        <v>-13</v>
      </c>
      <c r="K174" s="361">
        <v>-80.33</v>
      </c>
      <c r="L174" s="361">
        <v>83.6</v>
      </c>
      <c r="M174" s="361">
        <v>86.2</v>
      </c>
      <c r="N174" s="361">
        <v>9.18</v>
      </c>
      <c r="O174" s="361">
        <v>-9.49</v>
      </c>
      <c r="P174" s="361">
        <v>169.49</v>
      </c>
      <c r="Q174" s="361">
        <v>-30.9</v>
      </c>
      <c r="R174" s="361">
        <v>-54.76</v>
      </c>
      <c r="S174" s="361">
        <v>-0.76</v>
      </c>
      <c r="T174" s="361">
        <v>157.3082</v>
      </c>
      <c r="U174" s="361">
        <v>70.888199999999998</v>
      </c>
      <c r="V174" s="361">
        <v>280.55</v>
      </c>
      <c r="W174" s="361">
        <v>23.3</v>
      </c>
      <c r="X174" s="361">
        <v>72.3</v>
      </c>
      <c r="Y174" s="361">
        <v>-3.03</v>
      </c>
      <c r="Z174" s="361">
        <v>373.12</v>
      </c>
      <c r="AA174" s="361">
        <v>-92.05</v>
      </c>
      <c r="AB174" s="361">
        <v>90.81</v>
      </c>
      <c r="AC174" s="361">
        <v>117.9</v>
      </c>
      <c r="AD174" s="361">
        <v>200.52</v>
      </c>
      <c r="AE174" s="361">
        <v>317.18</v>
      </c>
      <c r="AF174" s="361">
        <v>31.37</v>
      </c>
      <c r="AG174" s="361">
        <v>-15.382</v>
      </c>
      <c r="AH174" s="361">
        <v>-29.414999999999999</v>
      </c>
      <c r="AI174" s="361">
        <v>34.305999999999997</v>
      </c>
      <c r="AJ174" s="361">
        <v>20.879000000000001</v>
      </c>
      <c r="AK174" s="361">
        <v>94.831000000000003</v>
      </c>
      <c r="AL174" s="361">
        <v>-25.1</v>
      </c>
      <c r="AM174" s="361">
        <v>-39.786000000000001</v>
      </c>
      <c r="AN174" s="361">
        <v>-20.091999999999999</v>
      </c>
      <c r="AO174" s="361">
        <v>9.8529999999999998</v>
      </c>
      <c r="AP174" s="361">
        <v>-79.936999999999998</v>
      </c>
      <c r="AQ174" s="361">
        <v>46.786999999999999</v>
      </c>
      <c r="AR174" s="361">
        <v>76.168000000000006</v>
      </c>
      <c r="AS174" s="361">
        <v>57.238</v>
      </c>
      <c r="AT174" s="361">
        <v>100.256</v>
      </c>
      <c r="AU174" s="361">
        <v>-335.11258676</v>
      </c>
      <c r="AV174" s="361">
        <v>70.897006200000007</v>
      </c>
      <c r="AW174" s="361">
        <v>228.53901608999999</v>
      </c>
      <c r="AX174" s="361">
        <v>370.21973614000001</v>
      </c>
      <c r="AY174" s="361">
        <v>334.54317166999999</v>
      </c>
      <c r="AZ174" s="361">
        <v>295.63710923000002</v>
      </c>
      <c r="BA174" s="361">
        <v>-29.829306760000001</v>
      </c>
      <c r="BB174" s="361">
        <v>132.51045683000001</v>
      </c>
      <c r="BC174" s="361">
        <v>214.85379961999999</v>
      </c>
      <c r="BD174" s="361">
        <v>613.17205892000004</v>
      </c>
      <c r="BE174" s="361">
        <v>6.8124463899999999</v>
      </c>
      <c r="BF174" s="361">
        <v>-105.40624429</v>
      </c>
      <c r="BG174" s="361">
        <v>-53.09048207</v>
      </c>
      <c r="BH174" s="361">
        <v>-3.6968404399999999</v>
      </c>
      <c r="BI174" s="361">
        <v>-155.38112040999999</v>
      </c>
      <c r="BJ174" s="361">
        <v>37.795803999999997</v>
      </c>
      <c r="BK174" s="361">
        <v>-23.624585239999998</v>
      </c>
      <c r="BL174" s="361">
        <v>-61.805487710000001</v>
      </c>
      <c r="BM174" s="361">
        <v>11.90130531</v>
      </c>
      <c r="BN174" s="372">
        <v>-35.732963640000001</v>
      </c>
      <c r="BO174" s="385"/>
    </row>
    <row r="175" spans="1:68" ht="13.5">
      <c r="A175" s="401"/>
      <c r="B175" s="361"/>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361"/>
      <c r="Z175" s="361"/>
      <c r="AA175" s="361"/>
      <c r="AB175" s="361"/>
      <c r="AC175" s="361"/>
      <c r="AD175" s="361"/>
      <c r="AE175" s="361"/>
      <c r="AF175" s="361"/>
      <c r="AG175" s="361"/>
      <c r="AH175" s="361"/>
      <c r="AI175" s="361"/>
      <c r="AJ175" s="361"/>
      <c r="AK175" s="361"/>
      <c r="AL175" s="361"/>
      <c r="AM175" s="361"/>
      <c r="AN175" s="361"/>
      <c r="AO175" s="361"/>
      <c r="AP175" s="361"/>
      <c r="AQ175" s="361"/>
      <c r="AR175" s="361"/>
      <c r="AS175" s="361"/>
      <c r="AT175" s="361"/>
      <c r="AU175" s="361"/>
      <c r="AV175" s="361"/>
      <c r="AW175" s="361"/>
      <c r="AX175" s="361"/>
      <c r="AY175" s="361"/>
      <c r="AZ175" s="361"/>
      <c r="BA175" s="361"/>
      <c r="BB175" s="361"/>
      <c r="BC175" s="361"/>
      <c r="BD175" s="361"/>
      <c r="BE175" s="361"/>
      <c r="BF175" s="361"/>
      <c r="BG175" s="361"/>
      <c r="BH175" s="361"/>
      <c r="BI175" s="361"/>
      <c r="BJ175" s="361"/>
      <c r="BK175" s="361"/>
      <c r="BL175" s="361"/>
      <c r="BM175" s="361"/>
      <c r="BN175" s="372"/>
      <c r="BO175" s="385"/>
    </row>
    <row r="176" spans="1:68" s="385" customFormat="1" ht="13.5">
      <c r="A176" s="419" t="s">
        <v>55</v>
      </c>
      <c r="B176" s="378">
        <f t="shared" ref="B176:BN176" si="53">B118-SUM(B6,B104)</f>
        <v>45.736624059999997</v>
      </c>
      <c r="C176" s="378">
        <f t="shared" si="53"/>
        <v>19.156001889999857</v>
      </c>
      <c r="D176" s="378">
        <f t="shared" si="53"/>
        <v>100.8234722200001</v>
      </c>
      <c r="E176" s="378">
        <f t="shared" si="53"/>
        <v>-24.404930390000004</v>
      </c>
      <c r="F176" s="378">
        <f t="shared" si="53"/>
        <v>141.31116778000091</v>
      </c>
      <c r="G176" s="378">
        <f t="shared" si="53"/>
        <v>-36.374000460000033</v>
      </c>
      <c r="H176" s="378">
        <f t="shared" si="53"/>
        <v>80.149372859999858</v>
      </c>
      <c r="I176" s="378">
        <f t="shared" si="53"/>
        <v>40.757384750000142</v>
      </c>
      <c r="J176" s="378">
        <f t="shared" si="53"/>
        <v>96.918539469999814</v>
      </c>
      <c r="K176" s="378">
        <f t="shared" si="53"/>
        <v>181.45129662000022</v>
      </c>
      <c r="L176" s="378">
        <f t="shared" si="53"/>
        <v>-50.098932929999989</v>
      </c>
      <c r="M176" s="378">
        <f t="shared" si="53"/>
        <v>116.65012132999971</v>
      </c>
      <c r="N176" s="378">
        <f t="shared" si="53"/>
        <v>20.629509399999961</v>
      </c>
      <c r="O176" s="378">
        <f t="shared" si="53"/>
        <v>24.918493799999936</v>
      </c>
      <c r="P176" s="378">
        <f t="shared" si="53"/>
        <v>112.09919160000027</v>
      </c>
      <c r="Q176" s="378">
        <f t="shared" si="53"/>
        <v>13.929045269999847</v>
      </c>
      <c r="R176" s="378">
        <f t="shared" si="53"/>
        <v>31.279579369999965</v>
      </c>
      <c r="S176" s="378">
        <f t="shared" si="53"/>
        <v>93.387206450000349</v>
      </c>
      <c r="T176" s="378">
        <f t="shared" si="53"/>
        <v>9.0288731800001756</v>
      </c>
      <c r="U176" s="378">
        <f t="shared" si="53"/>
        <v>147.62470427000017</v>
      </c>
      <c r="V176" s="378">
        <f t="shared" si="53"/>
        <v>84.952497650000012</v>
      </c>
      <c r="W176" s="378">
        <f t="shared" si="53"/>
        <v>64.04442817000006</v>
      </c>
      <c r="X176" s="378">
        <f t="shared" si="53"/>
        <v>-61.754395589999859</v>
      </c>
      <c r="Y176" s="378">
        <f t="shared" si="53"/>
        <v>-123.31664347999975</v>
      </c>
      <c r="Z176" s="378">
        <f t="shared" si="53"/>
        <v>-36.074113249999982</v>
      </c>
      <c r="AA176" s="378">
        <f t="shared" si="53"/>
        <v>-8.0829817299999576</v>
      </c>
      <c r="AB176" s="378">
        <f t="shared" si="53"/>
        <v>-18.69669290000013</v>
      </c>
      <c r="AC176" s="378">
        <f t="shared" si="53"/>
        <v>19.520291660000225</v>
      </c>
      <c r="AD176" s="378">
        <f t="shared" si="53"/>
        <v>-40.570576609999932</v>
      </c>
      <c r="AE176" s="378">
        <f t="shared" si="53"/>
        <v>-47.829959580000605</v>
      </c>
      <c r="AF176" s="378">
        <f t="shared" si="53"/>
        <v>-34.348662700000034</v>
      </c>
      <c r="AG176" s="378">
        <f t="shared" si="53"/>
        <v>11.314665540000021</v>
      </c>
      <c r="AH176" s="378">
        <f t="shared" si="53"/>
        <v>-7.0242173900003309</v>
      </c>
      <c r="AI176" s="378">
        <f t="shared" si="53"/>
        <v>-27.700855979999801</v>
      </c>
      <c r="AJ176" s="378">
        <f t="shared" si="53"/>
        <v>-57.759070530000372</v>
      </c>
      <c r="AK176" s="378">
        <f t="shared" si="53"/>
        <v>-53.208945419999765</v>
      </c>
      <c r="AL176" s="378">
        <f t="shared" si="53"/>
        <v>-25.601535639999838</v>
      </c>
      <c r="AM176" s="378">
        <f t="shared" si="53"/>
        <v>-28.760048560000087</v>
      </c>
      <c r="AN176" s="378">
        <f t="shared" si="53"/>
        <v>57.210231759999942</v>
      </c>
      <c r="AO176" s="378">
        <f t="shared" si="53"/>
        <v>-50.360297860000628</v>
      </c>
      <c r="AP176" s="378">
        <f t="shared" si="53"/>
        <v>-3.9508741299999031</v>
      </c>
      <c r="AQ176" s="378">
        <f t="shared" si="53"/>
        <v>-1.9892996200001676</v>
      </c>
      <c r="AR176" s="378">
        <f t="shared" si="53"/>
        <v>51.736273789999927</v>
      </c>
      <c r="AS176" s="378">
        <f t="shared" si="53"/>
        <v>41.821703679999899</v>
      </c>
      <c r="AT176" s="378">
        <f t="shared" si="53"/>
        <v>87.617803719999301</v>
      </c>
      <c r="AU176" s="378">
        <f t="shared" si="53"/>
        <v>19.865540170000031</v>
      </c>
      <c r="AV176" s="378">
        <f t="shared" si="53"/>
        <v>69.441964239999891</v>
      </c>
      <c r="AW176" s="378">
        <f t="shared" si="53"/>
        <v>99.134528409999973</v>
      </c>
      <c r="AX176" s="378">
        <f t="shared" si="53"/>
        <v>92.239801850000049</v>
      </c>
      <c r="AY176" s="378">
        <f t="shared" si="53"/>
        <v>280.68183467000017</v>
      </c>
      <c r="AZ176" s="378">
        <f t="shared" si="53"/>
        <v>71.074299120000319</v>
      </c>
      <c r="BA176" s="378">
        <f t="shared" si="53"/>
        <v>70.387822350000079</v>
      </c>
      <c r="BB176" s="378">
        <f t="shared" si="53"/>
        <v>25.885061110000095</v>
      </c>
      <c r="BC176" s="378">
        <f t="shared" si="53"/>
        <v>-17.510428980000214</v>
      </c>
      <c r="BD176" s="378">
        <f t="shared" si="53"/>
        <v>149.83675360000007</v>
      </c>
      <c r="BE176" s="378">
        <f t="shared" si="53"/>
        <v>11.842372119999794</v>
      </c>
      <c r="BF176" s="378">
        <f t="shared" si="53"/>
        <v>60.456037109999727</v>
      </c>
      <c r="BG176" s="378">
        <f t="shared" si="53"/>
        <v>70.566518540000175</v>
      </c>
      <c r="BH176" s="378">
        <f t="shared" si="53"/>
        <v>52.434728979999761</v>
      </c>
      <c r="BI176" s="378">
        <f t="shared" si="53"/>
        <v>195.29965675000039</v>
      </c>
      <c r="BJ176" s="378">
        <f t="shared" si="53"/>
        <v>-54.798752440000044</v>
      </c>
      <c r="BK176" s="378">
        <f t="shared" si="53"/>
        <v>68.288819189999941</v>
      </c>
      <c r="BL176" s="378">
        <f t="shared" si="53"/>
        <v>70.13983702999991</v>
      </c>
      <c r="BM176" s="378">
        <f t="shared" si="53"/>
        <v>32.401268039999877</v>
      </c>
      <c r="BN176" s="379">
        <f t="shared" si="53"/>
        <v>116.03117181999846</v>
      </c>
      <c r="BP176" s="384"/>
    </row>
    <row r="177" spans="1:66" ht="13.5">
      <c r="A177" s="387"/>
      <c r="B177" s="363"/>
      <c r="C177" s="363"/>
      <c r="D177" s="363"/>
      <c r="E177" s="363"/>
      <c r="F177" s="363"/>
      <c r="G177" s="363"/>
      <c r="H177" s="363"/>
      <c r="I177" s="363"/>
      <c r="J177" s="363"/>
      <c r="K177" s="363"/>
      <c r="L177" s="363"/>
      <c r="M177" s="363"/>
      <c r="N177" s="363"/>
      <c r="O177" s="363"/>
      <c r="P177" s="363"/>
      <c r="Q177" s="363"/>
      <c r="R177" s="363"/>
      <c r="S177" s="363"/>
      <c r="T177" s="363"/>
      <c r="U177" s="363"/>
      <c r="V177" s="363"/>
      <c r="W177" s="363"/>
      <c r="X177" s="363"/>
      <c r="Y177" s="363"/>
      <c r="Z177" s="363"/>
      <c r="AA177" s="363"/>
      <c r="AB177" s="363"/>
      <c r="AC177" s="363"/>
      <c r="AD177" s="363"/>
      <c r="AE177" s="363"/>
      <c r="AF177" s="363"/>
      <c r="AG177" s="363"/>
      <c r="AH177" s="363"/>
      <c r="AI177" s="363"/>
      <c r="AJ177" s="363"/>
      <c r="AK177" s="363"/>
      <c r="AL177" s="363"/>
      <c r="AM177" s="363"/>
      <c r="AN177" s="363"/>
      <c r="AO177" s="363"/>
      <c r="AP177" s="363"/>
      <c r="AQ177" s="363"/>
      <c r="AR177" s="363"/>
      <c r="AS177" s="363"/>
      <c r="AT177" s="363"/>
      <c r="AU177" s="363"/>
      <c r="AV177" s="363"/>
      <c r="AW177" s="363"/>
      <c r="AX177" s="363"/>
      <c r="AY177" s="363"/>
      <c r="AZ177" s="363"/>
      <c r="BA177" s="363"/>
      <c r="BB177" s="363"/>
      <c r="BC177" s="363"/>
      <c r="BD177" s="363"/>
      <c r="BE177" s="363"/>
      <c r="BF177" s="363"/>
      <c r="BG177" s="363"/>
      <c r="BH177" s="363"/>
      <c r="BI177" s="363"/>
      <c r="BJ177" s="363"/>
      <c r="BK177" s="363"/>
      <c r="BL177" s="363"/>
      <c r="BM177" s="363"/>
      <c r="BN177" s="363"/>
    </row>
    <row r="178" spans="1:66">
      <c r="A178" s="388"/>
    </row>
  </sheetData>
  <printOptions horizontalCentered="1"/>
  <pageMargins left="0" right="0" top="0.2" bottom="0.12" header="0.06" footer="0.14000000000000001"/>
  <pageSetup paperSize="9" scale="73" orientation="portrait" r:id="rId1"/>
  <headerFooter alignWithMargins="0"/>
  <rowBreaks count="1" manualBreakCount="1">
    <brk id="9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5DAD-BD8D-40B8-936E-7AC2BE7A4CFE}">
  <sheetPr codeName="Sheet12">
    <tabColor rgb="FFF1B434"/>
  </sheetPr>
  <dimension ref="A1:BO180"/>
  <sheetViews>
    <sheetView showGridLines="0" tabSelected="1" zoomScaleNormal="100" zoomScaleSheetLayoutView="100" workbookViewId="0" xr3:uid="{D56B9D9D-A5B9-547B-A17E-A1D978ACA530}">
      <pane xSplit="1" ySplit="5" topLeftCell="BE6" activePane="bottomRight" state="frozen"/>
      <selection pane="bottomRight" activeCell="H22" sqref="H22"/>
      <selection pane="bottomLeft" activeCell="BP31" sqref="BP31"/>
      <selection pane="topRight" activeCell="BP31" sqref="BP31"/>
    </sheetView>
  </sheetViews>
  <sheetFormatPr defaultColWidth="12.6640625" defaultRowHeight="12.95" outlineLevelCol="1"/>
  <cols>
    <col min="1" max="1" width="65.33203125" style="384" bestFit="1" customWidth="1"/>
    <col min="2" max="5" width="19.6640625" style="380" customWidth="1" outlineLevel="1"/>
    <col min="6" max="6" width="19.6640625" style="380" customWidth="1"/>
    <col min="7" max="10" width="19.6640625" style="380" customWidth="1" outlineLevel="1"/>
    <col min="11" max="11" width="19.6640625" style="380" customWidth="1"/>
    <col min="12" max="15" width="19.6640625" style="380" customWidth="1" outlineLevel="1"/>
    <col min="16" max="16" width="19.6640625" style="380" customWidth="1"/>
    <col min="17" max="20" width="19.6640625" style="380" customWidth="1" outlineLevel="1"/>
    <col min="21" max="21" width="19.6640625" style="380" customWidth="1"/>
    <col min="22" max="25" width="19.6640625" style="380" customWidth="1" outlineLevel="1"/>
    <col min="26" max="26" width="19.6640625" style="380" customWidth="1"/>
    <col min="27" max="30" width="19.6640625" style="380" customWidth="1" outlineLevel="1"/>
    <col min="31" max="31" width="19.6640625" style="380" customWidth="1"/>
    <col min="32" max="35" width="19.6640625" style="380" customWidth="1" outlineLevel="1"/>
    <col min="36" max="36" width="19.6640625" style="380" customWidth="1"/>
    <col min="37" max="40" width="19.6640625" style="380" customWidth="1" outlineLevel="1"/>
    <col min="41" max="41" width="19.6640625" style="380" customWidth="1"/>
    <col min="42" max="45" width="19.6640625" style="380" customWidth="1" outlineLevel="1"/>
    <col min="46" max="46" width="19.6640625" style="380" customWidth="1"/>
    <col min="47" max="50" width="19.6640625" style="380" customWidth="1" outlineLevel="1"/>
    <col min="51" max="51" width="19.6640625" style="380" customWidth="1"/>
    <col min="52" max="55" width="19.6640625" style="380" customWidth="1" outlineLevel="1"/>
    <col min="56" max="56" width="19.6640625" style="380" customWidth="1"/>
    <col min="57" max="60" width="19.6640625" style="380" customWidth="1" outlineLevel="1"/>
    <col min="61" max="61" width="19.6640625" style="380" customWidth="1"/>
    <col min="62" max="65" width="19.6640625" style="380" customWidth="1" outlineLevel="1"/>
    <col min="66" max="66" width="19.6640625" style="380" customWidth="1"/>
    <col min="67" max="16384" width="12.6640625" style="384"/>
  </cols>
  <sheetData>
    <row r="1" spans="1:67" s="383" customFormat="1" ht="15.95">
      <c r="A1" s="389" t="s">
        <v>25</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1"/>
    </row>
    <row r="2" spans="1:67" s="383" customFormat="1" ht="13.5">
      <c r="A2" s="392" t="s">
        <v>16</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393"/>
    </row>
    <row r="3" spans="1:67" ht="13.5">
      <c r="A3" s="392"/>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393"/>
    </row>
    <row r="4" spans="1:67" s="267" customFormat="1" ht="13.5">
      <c r="A4" s="365"/>
      <c r="B4" s="423">
        <v>2011</v>
      </c>
      <c r="C4" s="423"/>
      <c r="D4" s="423"/>
      <c r="E4" s="423"/>
      <c r="F4" s="423">
        <v>2011</v>
      </c>
      <c r="G4" s="423">
        <v>2012</v>
      </c>
      <c r="H4" s="423"/>
      <c r="I4" s="423"/>
      <c r="J4" s="423"/>
      <c r="K4" s="423">
        <v>2012</v>
      </c>
      <c r="L4" s="423">
        <v>2013</v>
      </c>
      <c r="M4" s="423"/>
      <c r="N4" s="423"/>
      <c r="O4" s="423"/>
      <c r="P4" s="423">
        <v>2013</v>
      </c>
      <c r="Q4" s="423">
        <v>2014</v>
      </c>
      <c r="R4" s="423"/>
      <c r="S4" s="423"/>
      <c r="T4" s="423"/>
      <c r="U4" s="423">
        <v>2014</v>
      </c>
      <c r="V4" s="423">
        <v>2015</v>
      </c>
      <c r="W4" s="423"/>
      <c r="X4" s="423"/>
      <c r="Y4" s="423"/>
      <c r="Z4" s="423">
        <v>2015</v>
      </c>
      <c r="AA4" s="423">
        <v>2016</v>
      </c>
      <c r="AB4" s="423"/>
      <c r="AC4" s="423"/>
      <c r="AD4" s="423"/>
      <c r="AE4" s="423">
        <v>2016</v>
      </c>
      <c r="AF4" s="423">
        <v>2017</v>
      </c>
      <c r="AG4" s="423"/>
      <c r="AH4" s="423"/>
      <c r="AI4" s="423"/>
      <c r="AJ4" s="423">
        <v>2017</v>
      </c>
      <c r="AK4" s="423">
        <v>2018</v>
      </c>
      <c r="AL4" s="423"/>
      <c r="AM4" s="423"/>
      <c r="AN4" s="423"/>
      <c r="AO4" s="423">
        <v>2018</v>
      </c>
      <c r="AP4" s="423">
        <v>2019</v>
      </c>
      <c r="AQ4" s="423"/>
      <c r="AR4" s="423"/>
      <c r="AS4" s="423"/>
      <c r="AT4" s="423">
        <v>2019</v>
      </c>
      <c r="AU4" s="423">
        <v>2020</v>
      </c>
      <c r="AV4" s="423"/>
      <c r="AW4" s="423"/>
      <c r="AX4" s="423"/>
      <c r="AY4" s="423">
        <v>2020</v>
      </c>
      <c r="AZ4" s="423">
        <v>2021</v>
      </c>
      <c r="BA4" s="423"/>
      <c r="BB4" s="423"/>
      <c r="BC4" s="423"/>
      <c r="BD4" s="423">
        <v>2021</v>
      </c>
      <c r="BE4" s="423">
        <v>2022</v>
      </c>
      <c r="BF4" s="423"/>
      <c r="BG4" s="423"/>
      <c r="BH4" s="423"/>
      <c r="BI4" s="423">
        <v>2022</v>
      </c>
      <c r="BJ4" s="423">
        <v>2023</v>
      </c>
      <c r="BK4" s="423"/>
      <c r="BL4" s="423"/>
      <c r="BM4" s="423"/>
      <c r="BN4" s="366">
        <v>2023</v>
      </c>
      <c r="BO4" s="384"/>
    </row>
    <row r="5" spans="1:67" s="267" customFormat="1" ht="13.5">
      <c r="A5" s="365"/>
      <c r="B5" s="423" t="s">
        <v>100</v>
      </c>
      <c r="C5" s="423" t="s">
        <v>101</v>
      </c>
      <c r="D5" s="423" t="s">
        <v>102</v>
      </c>
      <c r="E5" s="423" t="s">
        <v>103</v>
      </c>
      <c r="F5" s="423"/>
      <c r="G5" s="423" t="s">
        <v>100</v>
      </c>
      <c r="H5" s="423" t="s">
        <v>101</v>
      </c>
      <c r="I5" s="423" t="s">
        <v>102</v>
      </c>
      <c r="J5" s="423" t="s">
        <v>103</v>
      </c>
      <c r="K5" s="423"/>
      <c r="L5" s="423" t="s">
        <v>100</v>
      </c>
      <c r="M5" s="423" t="s">
        <v>101</v>
      </c>
      <c r="N5" s="423" t="s">
        <v>102</v>
      </c>
      <c r="O5" s="423" t="s">
        <v>103</v>
      </c>
      <c r="P5" s="423"/>
      <c r="Q5" s="423" t="s">
        <v>100</v>
      </c>
      <c r="R5" s="423" t="s">
        <v>101</v>
      </c>
      <c r="S5" s="423" t="s">
        <v>102</v>
      </c>
      <c r="T5" s="423" t="s">
        <v>103</v>
      </c>
      <c r="U5" s="423"/>
      <c r="V5" s="423" t="s">
        <v>100</v>
      </c>
      <c r="W5" s="423" t="s">
        <v>101</v>
      </c>
      <c r="X5" s="423" t="s">
        <v>102</v>
      </c>
      <c r="Y5" s="423" t="s">
        <v>103</v>
      </c>
      <c r="Z5" s="423"/>
      <c r="AA5" s="423" t="s">
        <v>100</v>
      </c>
      <c r="AB5" s="423" t="s">
        <v>101</v>
      </c>
      <c r="AC5" s="423" t="s">
        <v>102</v>
      </c>
      <c r="AD5" s="423" t="s">
        <v>103</v>
      </c>
      <c r="AE5" s="423"/>
      <c r="AF5" s="423" t="s">
        <v>100</v>
      </c>
      <c r="AG5" s="423" t="s">
        <v>101</v>
      </c>
      <c r="AH5" s="423" t="s">
        <v>102</v>
      </c>
      <c r="AI5" s="423" t="s">
        <v>103</v>
      </c>
      <c r="AJ5" s="423"/>
      <c r="AK5" s="423" t="s">
        <v>100</v>
      </c>
      <c r="AL5" s="423" t="s">
        <v>101</v>
      </c>
      <c r="AM5" s="423" t="s">
        <v>102</v>
      </c>
      <c r="AN5" s="423" t="s">
        <v>103</v>
      </c>
      <c r="AO5" s="423"/>
      <c r="AP5" s="423" t="s">
        <v>100</v>
      </c>
      <c r="AQ5" s="423" t="s">
        <v>101</v>
      </c>
      <c r="AR5" s="423" t="s">
        <v>102</v>
      </c>
      <c r="AS5" s="423" t="s">
        <v>103</v>
      </c>
      <c r="AT5" s="423"/>
      <c r="AU5" s="423" t="s">
        <v>100</v>
      </c>
      <c r="AV5" s="423" t="s">
        <v>101</v>
      </c>
      <c r="AW5" s="423" t="s">
        <v>102</v>
      </c>
      <c r="AX5" s="423" t="s">
        <v>103</v>
      </c>
      <c r="AY5" s="423"/>
      <c r="AZ5" s="423" t="s">
        <v>100</v>
      </c>
      <c r="BA5" s="423" t="s">
        <v>101</v>
      </c>
      <c r="BB5" s="423" t="s">
        <v>102</v>
      </c>
      <c r="BC5" s="423" t="s">
        <v>103</v>
      </c>
      <c r="BD5" s="423"/>
      <c r="BE5" s="423" t="s">
        <v>100</v>
      </c>
      <c r="BF5" s="423" t="s">
        <v>101</v>
      </c>
      <c r="BG5" s="423" t="s">
        <v>102</v>
      </c>
      <c r="BH5" s="423" t="s">
        <v>103</v>
      </c>
      <c r="BI5" s="423"/>
      <c r="BJ5" s="423" t="s">
        <v>100</v>
      </c>
      <c r="BK5" s="423" t="s">
        <v>101</v>
      </c>
      <c r="BL5" s="423" t="s">
        <v>102</v>
      </c>
      <c r="BM5" s="423" t="s">
        <v>103</v>
      </c>
      <c r="BN5" s="366"/>
      <c r="BO5" s="384"/>
    </row>
    <row r="6" spans="1:67" s="385" customFormat="1" ht="13.5">
      <c r="A6" s="394" t="s">
        <v>41</v>
      </c>
      <c r="B6" s="424">
        <f t="shared" ref="B6:BN6" si="0">SUM(B8,B18,B65,B91)</f>
        <v>-344.61048112000003</v>
      </c>
      <c r="C6" s="424">
        <f t="shared" si="0"/>
        <v>-423.80114264999997</v>
      </c>
      <c r="D6" s="424">
        <f t="shared" si="0"/>
        <v>-441.59908019000011</v>
      </c>
      <c r="E6" s="424">
        <f t="shared" si="0"/>
        <v>-386.1171231300001</v>
      </c>
      <c r="F6" s="424">
        <f t="shared" si="0"/>
        <v>-1596.1278270899998</v>
      </c>
      <c r="G6" s="424">
        <f t="shared" si="0"/>
        <v>-267.94417015999983</v>
      </c>
      <c r="H6" s="424">
        <f t="shared" si="0"/>
        <v>-433.81596624000008</v>
      </c>
      <c r="I6" s="424">
        <f t="shared" si="0"/>
        <v>-399.67541544999983</v>
      </c>
      <c r="J6" s="424">
        <f t="shared" si="0"/>
        <v>-360.12752397999981</v>
      </c>
      <c r="K6" s="424">
        <f t="shared" si="0"/>
        <v>-1461.5630758299994</v>
      </c>
      <c r="L6" s="424">
        <f t="shared" si="0"/>
        <v>-354.14037568000003</v>
      </c>
      <c r="M6" s="424">
        <f t="shared" si="0"/>
        <v>-356.89440949999994</v>
      </c>
      <c r="N6" s="424">
        <f t="shared" si="0"/>
        <v>-248.15090793000013</v>
      </c>
      <c r="O6" s="424">
        <f t="shared" si="0"/>
        <v>-289.66304479999985</v>
      </c>
      <c r="P6" s="424">
        <f t="shared" si="0"/>
        <v>-1248.8487379100004</v>
      </c>
      <c r="Q6" s="424">
        <f t="shared" si="0"/>
        <v>-221.56617507000004</v>
      </c>
      <c r="R6" s="424">
        <f t="shared" si="0"/>
        <v>-189.70270456000011</v>
      </c>
      <c r="S6" s="424">
        <f t="shared" si="0"/>
        <v>-295.56523057000004</v>
      </c>
      <c r="T6" s="424">
        <f t="shared" si="0"/>
        <v>-198.42457577999994</v>
      </c>
      <c r="U6" s="424">
        <f t="shared" si="0"/>
        <v>-905.25868598000022</v>
      </c>
      <c r="V6" s="424">
        <f t="shared" si="0"/>
        <v>-112.68810304</v>
      </c>
      <c r="W6" s="424">
        <f t="shared" si="0"/>
        <v>-271.89534600000002</v>
      </c>
      <c r="X6" s="424">
        <f t="shared" si="0"/>
        <v>-156.25276373999995</v>
      </c>
      <c r="Y6" s="424">
        <f t="shared" si="0"/>
        <v>-231.26657074000013</v>
      </c>
      <c r="Z6" s="424">
        <f t="shared" si="0"/>
        <v>-772.10278351999955</v>
      </c>
      <c r="AA6" s="424">
        <f t="shared" si="0"/>
        <v>-148.43607197000011</v>
      </c>
      <c r="AB6" s="424">
        <f t="shared" si="0"/>
        <v>-242.44230249999998</v>
      </c>
      <c r="AC6" s="424">
        <f t="shared" si="0"/>
        <v>-189.62808929000005</v>
      </c>
      <c r="AD6" s="424">
        <f t="shared" si="0"/>
        <v>-299.00878718000018</v>
      </c>
      <c r="AE6" s="424">
        <f t="shared" si="0"/>
        <v>-879.51525093999965</v>
      </c>
      <c r="AF6" s="424">
        <f t="shared" si="0"/>
        <v>-236.43996265000015</v>
      </c>
      <c r="AG6" s="424">
        <f t="shared" si="0"/>
        <v>-296.69465179999997</v>
      </c>
      <c r="AH6" s="424">
        <f t="shared" si="0"/>
        <v>-276.06581635000003</v>
      </c>
      <c r="AI6" s="424">
        <f t="shared" si="0"/>
        <v>-407.49182098000011</v>
      </c>
      <c r="AJ6" s="424">
        <f t="shared" si="0"/>
        <v>-1216.6922517800001</v>
      </c>
      <c r="AK6" s="424">
        <f t="shared" si="0"/>
        <v>-234.73166378000005</v>
      </c>
      <c r="AL6" s="424">
        <f t="shared" si="0"/>
        <v>-428.98650622000008</v>
      </c>
      <c r="AM6" s="424">
        <f t="shared" si="0"/>
        <v>-342.15599273999987</v>
      </c>
      <c r="AN6" s="424">
        <f t="shared" si="0"/>
        <v>-448.92231248999991</v>
      </c>
      <c r="AO6" s="424">
        <f t="shared" si="0"/>
        <v>-1454.7964752299997</v>
      </c>
      <c r="AP6" s="424">
        <f t="shared" si="0"/>
        <v>-148.78878403999988</v>
      </c>
      <c r="AQ6" s="424">
        <f t="shared" si="0"/>
        <v>-306.57743101999995</v>
      </c>
      <c r="AR6" s="424">
        <f t="shared" si="0"/>
        <v>-321.40821980999999</v>
      </c>
      <c r="AS6" s="424">
        <f t="shared" si="0"/>
        <v>-191.13392556999992</v>
      </c>
      <c r="AT6" s="424">
        <f t="shared" si="0"/>
        <v>-967.9083604399998</v>
      </c>
      <c r="AU6" s="424">
        <f t="shared" si="0"/>
        <v>-262.60957965999989</v>
      </c>
      <c r="AV6" s="424">
        <f t="shared" si="0"/>
        <v>-275.45539709999997</v>
      </c>
      <c r="AW6" s="424">
        <f t="shared" si="0"/>
        <v>-347.2562504</v>
      </c>
      <c r="AX6" s="424">
        <f t="shared" si="0"/>
        <v>-347.64028969999998</v>
      </c>
      <c r="AY6" s="424">
        <f t="shared" si="0"/>
        <v>-1232.9615168600003</v>
      </c>
      <c r="AZ6" s="424">
        <f t="shared" si="0"/>
        <v>-290.85367016999999</v>
      </c>
      <c r="BA6" s="424">
        <f t="shared" si="0"/>
        <v>-259.22704346000006</v>
      </c>
      <c r="BB6" s="424">
        <f t="shared" si="0"/>
        <v>-232.15380589</v>
      </c>
      <c r="BC6" s="424">
        <f t="shared" si="0"/>
        <v>-128.44257869000012</v>
      </c>
      <c r="BD6" s="424">
        <f t="shared" si="0"/>
        <v>-910.67709821000017</v>
      </c>
      <c r="BE6" s="424">
        <f t="shared" si="0"/>
        <v>-210.13804743000014</v>
      </c>
      <c r="BF6" s="424">
        <f t="shared" si="0"/>
        <v>-463.90098661999991</v>
      </c>
      <c r="BG6" s="424">
        <f t="shared" si="0"/>
        <v>-414.53712513000011</v>
      </c>
      <c r="BH6" s="424">
        <f t="shared" si="0"/>
        <v>-383.99730829999993</v>
      </c>
      <c r="BI6" s="424">
        <f t="shared" si="0"/>
        <v>-1472.5734674799999</v>
      </c>
      <c r="BJ6" s="424">
        <f t="shared" si="0"/>
        <v>-221.01916720000011</v>
      </c>
      <c r="BK6" s="424">
        <f t="shared" si="0"/>
        <v>-176.91762584000014</v>
      </c>
      <c r="BL6" s="424">
        <f t="shared" si="0"/>
        <v>-448.71617149999992</v>
      </c>
      <c r="BM6" s="424">
        <f t="shared" si="0"/>
        <v>-325.23811303999992</v>
      </c>
      <c r="BN6" s="367">
        <f t="shared" si="0"/>
        <v>-1171.89107758</v>
      </c>
    </row>
    <row r="7" spans="1:67" s="386" customFormat="1" ht="13.5">
      <c r="A7" s="420"/>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368"/>
    </row>
    <row r="8" spans="1:67" s="385" customFormat="1" ht="13.5">
      <c r="A8" s="396" t="s">
        <v>43</v>
      </c>
      <c r="B8" s="358">
        <f t="shared" ref="B8:BN8" si="1">B9-B13</f>
        <v>-566.65457923999998</v>
      </c>
      <c r="C8" s="358">
        <f t="shared" si="1"/>
        <v>-583.29915604999997</v>
      </c>
      <c r="D8" s="358">
        <f t="shared" si="1"/>
        <v>-594.70417476</v>
      </c>
      <c r="E8" s="358">
        <f t="shared" si="1"/>
        <v>-569.34314601000005</v>
      </c>
      <c r="F8" s="358">
        <f t="shared" si="1"/>
        <v>-2314.0010560599999</v>
      </c>
      <c r="G8" s="358">
        <f t="shared" si="1"/>
        <v>-615.24842956999987</v>
      </c>
      <c r="H8" s="358">
        <f t="shared" si="1"/>
        <v>-648.06167890000006</v>
      </c>
      <c r="I8" s="358">
        <f t="shared" si="1"/>
        <v>-624.53889510999988</v>
      </c>
      <c r="J8" s="358">
        <f t="shared" si="1"/>
        <v>-607.52541282999982</v>
      </c>
      <c r="K8" s="358">
        <f t="shared" si="1"/>
        <v>-2495.3744164099999</v>
      </c>
      <c r="L8" s="358">
        <f t="shared" si="1"/>
        <v>-599.74140711999996</v>
      </c>
      <c r="M8" s="358">
        <f t="shared" si="1"/>
        <v>-531.48858304999999</v>
      </c>
      <c r="N8" s="358">
        <f t="shared" si="1"/>
        <v>-558.66759479000007</v>
      </c>
      <c r="O8" s="358">
        <f t="shared" si="1"/>
        <v>-563.03410675999999</v>
      </c>
      <c r="P8" s="358">
        <f t="shared" si="1"/>
        <v>-2252.9316917200003</v>
      </c>
      <c r="Q8" s="358">
        <f t="shared" si="1"/>
        <v>-540.79457396999999</v>
      </c>
      <c r="R8" s="358">
        <f t="shared" si="1"/>
        <v>-485.66851104</v>
      </c>
      <c r="S8" s="358">
        <f t="shared" si="1"/>
        <v>-571.83096274999991</v>
      </c>
      <c r="T8" s="358">
        <f t="shared" si="1"/>
        <v>-506.70623969999997</v>
      </c>
      <c r="U8" s="358">
        <f t="shared" si="1"/>
        <v>-2105.00028746</v>
      </c>
      <c r="V8" s="358">
        <f t="shared" si="1"/>
        <v>-438.85898130000004</v>
      </c>
      <c r="W8" s="358">
        <f t="shared" si="1"/>
        <v>-521.77904632000002</v>
      </c>
      <c r="X8" s="358">
        <f t="shared" si="1"/>
        <v>-502.68082501999999</v>
      </c>
      <c r="Y8" s="358">
        <f t="shared" si="1"/>
        <v>-524.91907226000012</v>
      </c>
      <c r="Z8" s="358">
        <f t="shared" si="1"/>
        <v>-1988.2379248999996</v>
      </c>
      <c r="AA8" s="358">
        <f t="shared" si="1"/>
        <v>-445.20391416000001</v>
      </c>
      <c r="AB8" s="358">
        <f t="shared" si="1"/>
        <v>-456.24679831000003</v>
      </c>
      <c r="AC8" s="358">
        <f t="shared" si="1"/>
        <v>-486.80943150000002</v>
      </c>
      <c r="AD8" s="358">
        <f t="shared" si="1"/>
        <v>-516.29717488000006</v>
      </c>
      <c r="AE8" s="358">
        <f t="shared" si="1"/>
        <v>-1904.55731885</v>
      </c>
      <c r="AF8" s="358">
        <f t="shared" si="1"/>
        <v>-479.64942344000008</v>
      </c>
      <c r="AG8" s="358">
        <f t="shared" si="1"/>
        <v>-414.4397147599999</v>
      </c>
      <c r="AH8" s="358">
        <f t="shared" si="1"/>
        <v>-446.00566417999994</v>
      </c>
      <c r="AI8" s="358">
        <f t="shared" si="1"/>
        <v>-528.27626824000004</v>
      </c>
      <c r="AJ8" s="358">
        <f t="shared" si="1"/>
        <v>-1868.3710706200002</v>
      </c>
      <c r="AK8" s="358">
        <f t="shared" si="1"/>
        <v>-414.63347288</v>
      </c>
      <c r="AL8" s="358">
        <f t="shared" si="1"/>
        <v>-535.22087648000002</v>
      </c>
      <c r="AM8" s="358">
        <f t="shared" si="1"/>
        <v>-501.39870045999993</v>
      </c>
      <c r="AN8" s="358">
        <f t="shared" si="1"/>
        <v>-644.92082019999987</v>
      </c>
      <c r="AO8" s="358">
        <f t="shared" si="1"/>
        <v>-2096.1738700199999</v>
      </c>
      <c r="AP8" s="358">
        <f t="shared" si="1"/>
        <v>-432.87218634999999</v>
      </c>
      <c r="AQ8" s="358">
        <f t="shared" si="1"/>
        <v>-501.52250282</v>
      </c>
      <c r="AR8" s="358">
        <f t="shared" si="1"/>
        <v>-490.61738783999999</v>
      </c>
      <c r="AS8" s="358">
        <f t="shared" si="1"/>
        <v>-478.17980203000002</v>
      </c>
      <c r="AT8" s="358">
        <f t="shared" si="1"/>
        <v>-1903.19187904</v>
      </c>
      <c r="AU8" s="358">
        <f t="shared" si="1"/>
        <v>-437.28164646999994</v>
      </c>
      <c r="AV8" s="358">
        <f t="shared" si="1"/>
        <v>-320.88060253999998</v>
      </c>
      <c r="AW8" s="358">
        <f t="shared" si="1"/>
        <v>-419.31017685999996</v>
      </c>
      <c r="AX8" s="358">
        <f t="shared" si="1"/>
        <v>-502.21291559999997</v>
      </c>
      <c r="AY8" s="358">
        <f t="shared" si="1"/>
        <v>-1679.6853414700004</v>
      </c>
      <c r="AZ8" s="358">
        <f t="shared" si="1"/>
        <v>-407.81787811999993</v>
      </c>
      <c r="BA8" s="358">
        <f t="shared" si="1"/>
        <v>-422.14674692000006</v>
      </c>
      <c r="BB8" s="358">
        <f t="shared" si="1"/>
        <v>-579.44585953000001</v>
      </c>
      <c r="BC8" s="358">
        <f t="shared" si="1"/>
        <v>-630.54905986000006</v>
      </c>
      <c r="BD8" s="358">
        <f t="shared" si="1"/>
        <v>-2039.9595444300001</v>
      </c>
      <c r="BE8" s="358">
        <f t="shared" si="1"/>
        <v>-584.57211200000006</v>
      </c>
      <c r="BF8" s="358">
        <f t="shared" si="1"/>
        <v>-721.00371096999993</v>
      </c>
      <c r="BG8" s="358">
        <f t="shared" si="1"/>
        <v>-667.11241642000005</v>
      </c>
      <c r="BH8" s="358">
        <f t="shared" si="1"/>
        <v>-665.17335725999999</v>
      </c>
      <c r="BI8" s="358">
        <f t="shared" si="1"/>
        <v>-2637.8615966500001</v>
      </c>
      <c r="BJ8" s="358">
        <f t="shared" si="1"/>
        <v>-563.63854260000005</v>
      </c>
      <c r="BK8" s="358">
        <f t="shared" si="1"/>
        <v>-448.93607161000011</v>
      </c>
      <c r="BL8" s="358">
        <f t="shared" si="1"/>
        <v>-681.99757232999991</v>
      </c>
      <c r="BM8" s="358">
        <f t="shared" si="1"/>
        <v>-578.0890346299999</v>
      </c>
      <c r="BN8" s="369">
        <f t="shared" si="1"/>
        <v>-2272.6612211699999</v>
      </c>
    </row>
    <row r="9" spans="1:67">
      <c r="A9" s="397" t="s">
        <v>104</v>
      </c>
      <c r="B9" s="359">
        <f t="shared" ref="B9:BN9" si="2">SUM(B10:B12)</f>
        <v>315.69970900999999</v>
      </c>
      <c r="C9" s="359">
        <f t="shared" si="2"/>
        <v>329.16664204</v>
      </c>
      <c r="D9" s="359">
        <f t="shared" si="2"/>
        <v>401.46942974000001</v>
      </c>
      <c r="E9" s="359">
        <f t="shared" si="2"/>
        <v>403.32638410999999</v>
      </c>
      <c r="F9" s="359">
        <f t="shared" si="2"/>
        <v>1449.6621648999999</v>
      </c>
      <c r="G9" s="359">
        <f t="shared" si="2"/>
        <v>358.43641887000001</v>
      </c>
      <c r="H9" s="359">
        <f t="shared" si="2"/>
        <v>312.41648669</v>
      </c>
      <c r="I9" s="359">
        <f t="shared" si="2"/>
        <v>381.43367594</v>
      </c>
      <c r="J9" s="359">
        <f t="shared" si="2"/>
        <v>452.72872662000003</v>
      </c>
      <c r="K9" s="359">
        <f t="shared" si="2"/>
        <v>1505.0153081200001</v>
      </c>
      <c r="L9" s="359">
        <f t="shared" si="2"/>
        <v>324.09658395999998</v>
      </c>
      <c r="M9" s="359">
        <f t="shared" si="2"/>
        <v>269.62526246000004</v>
      </c>
      <c r="N9" s="359">
        <f t="shared" si="2"/>
        <v>234.36929706000001</v>
      </c>
      <c r="O9" s="359">
        <f t="shared" si="2"/>
        <v>286.52973082</v>
      </c>
      <c r="P9" s="359">
        <f t="shared" si="2"/>
        <v>1114.6208743</v>
      </c>
      <c r="Q9" s="359">
        <f t="shared" si="2"/>
        <v>229.17057958999999</v>
      </c>
      <c r="R9" s="359">
        <f t="shared" si="2"/>
        <v>302.90102694999996</v>
      </c>
      <c r="S9" s="359">
        <f t="shared" si="2"/>
        <v>280.35390580000001</v>
      </c>
      <c r="T9" s="359">
        <f t="shared" si="2"/>
        <v>315.55775750999999</v>
      </c>
      <c r="U9" s="359">
        <f t="shared" si="2"/>
        <v>1127.9832698499999</v>
      </c>
      <c r="V9" s="359">
        <f t="shared" si="2"/>
        <v>202.15577180999998</v>
      </c>
      <c r="W9" s="359">
        <f t="shared" si="2"/>
        <v>171.40022522000001</v>
      </c>
      <c r="X9" s="359">
        <f t="shared" si="2"/>
        <v>159.04238112000002</v>
      </c>
      <c r="Y9" s="359">
        <f t="shared" si="2"/>
        <v>197.25487808999998</v>
      </c>
      <c r="Z9" s="359">
        <f t="shared" si="2"/>
        <v>729.85325624000006</v>
      </c>
      <c r="AA9" s="359">
        <f t="shared" si="2"/>
        <v>129.36226826000001</v>
      </c>
      <c r="AB9" s="359">
        <f t="shared" si="2"/>
        <v>157.75145104000001</v>
      </c>
      <c r="AC9" s="359">
        <f t="shared" si="2"/>
        <v>158.73051537999999</v>
      </c>
      <c r="AD9" s="359">
        <f t="shared" si="2"/>
        <v>202.69327153</v>
      </c>
      <c r="AE9" s="359">
        <f t="shared" si="2"/>
        <v>648.53750620999995</v>
      </c>
      <c r="AF9" s="359">
        <f t="shared" si="2"/>
        <v>194.97355339000001</v>
      </c>
      <c r="AG9" s="359">
        <f t="shared" si="2"/>
        <v>178.68455752</v>
      </c>
      <c r="AH9" s="359">
        <f t="shared" si="2"/>
        <v>187.50080427</v>
      </c>
      <c r="AI9" s="359">
        <f t="shared" si="2"/>
        <v>199.78104059999998</v>
      </c>
      <c r="AJ9" s="359">
        <f t="shared" si="2"/>
        <v>760.93995577999999</v>
      </c>
      <c r="AK9" s="359">
        <f t="shared" si="2"/>
        <v>241.81310036000002</v>
      </c>
      <c r="AL9" s="359">
        <f t="shared" si="2"/>
        <v>277.46386530000001</v>
      </c>
      <c r="AM9" s="359">
        <f t="shared" si="2"/>
        <v>264.60024069000002</v>
      </c>
      <c r="AN9" s="359">
        <f t="shared" si="2"/>
        <v>265.07537843</v>
      </c>
      <c r="AO9" s="359">
        <f t="shared" si="2"/>
        <v>1048.9525847800001</v>
      </c>
      <c r="AP9" s="359">
        <f t="shared" si="2"/>
        <v>206.88737716</v>
      </c>
      <c r="AQ9" s="359">
        <f t="shared" si="2"/>
        <v>150.16980285</v>
      </c>
      <c r="AR9" s="359">
        <f t="shared" si="2"/>
        <v>173.65682081</v>
      </c>
      <c r="AS9" s="359">
        <f t="shared" si="2"/>
        <v>181.99630371999999</v>
      </c>
      <c r="AT9" s="359">
        <f t="shared" si="2"/>
        <v>712.71030453999992</v>
      </c>
      <c r="AU9" s="359">
        <f t="shared" si="2"/>
        <v>179.86341254999999</v>
      </c>
      <c r="AV9" s="359">
        <f t="shared" si="2"/>
        <v>73.13476627</v>
      </c>
      <c r="AW9" s="359">
        <f t="shared" si="2"/>
        <v>113.63742763000002</v>
      </c>
      <c r="AX9" s="359">
        <f t="shared" si="2"/>
        <v>118.41472816</v>
      </c>
      <c r="AY9" s="359">
        <f t="shared" si="2"/>
        <v>485.05033460999999</v>
      </c>
      <c r="AZ9" s="359">
        <f t="shared" si="2"/>
        <v>115.35925492999999</v>
      </c>
      <c r="BA9" s="359">
        <f t="shared" si="2"/>
        <v>154.42907284</v>
      </c>
      <c r="BB9" s="359">
        <f t="shared" si="2"/>
        <v>156.14543606000001</v>
      </c>
      <c r="BC9" s="359">
        <f t="shared" si="2"/>
        <v>189.29005354</v>
      </c>
      <c r="BD9" s="359">
        <f t="shared" si="2"/>
        <v>615.22381737000001</v>
      </c>
      <c r="BE9" s="359">
        <f t="shared" si="2"/>
        <v>193.77779688000001</v>
      </c>
      <c r="BF9" s="359">
        <f t="shared" si="2"/>
        <v>282.15920086</v>
      </c>
      <c r="BG9" s="359">
        <f t="shared" si="2"/>
        <v>289.07948582</v>
      </c>
      <c r="BH9" s="359">
        <f t="shared" si="2"/>
        <v>225.08616635999999</v>
      </c>
      <c r="BI9" s="359">
        <f t="shared" si="2"/>
        <v>990.10264991999998</v>
      </c>
      <c r="BJ9" s="359">
        <f t="shared" si="2"/>
        <v>234.21824149999998</v>
      </c>
      <c r="BK9" s="359">
        <f t="shared" si="2"/>
        <v>325.00904278999997</v>
      </c>
      <c r="BL9" s="359">
        <f t="shared" si="2"/>
        <v>204.79798094</v>
      </c>
      <c r="BM9" s="359">
        <f t="shared" si="2"/>
        <v>238.71040438</v>
      </c>
      <c r="BN9" s="370">
        <f t="shared" si="2"/>
        <v>1002.7356696099999</v>
      </c>
    </row>
    <row r="10" spans="1:67">
      <c r="A10" s="398" t="s">
        <v>105</v>
      </c>
      <c r="B10" s="359">
        <v>152.56320299999999</v>
      </c>
      <c r="C10" s="359">
        <v>161.767404</v>
      </c>
      <c r="D10" s="359">
        <v>263.99546900000001</v>
      </c>
      <c r="E10" s="359">
        <v>256.38183099999998</v>
      </c>
      <c r="F10" s="359">
        <v>834.70790699999998</v>
      </c>
      <c r="G10" s="359">
        <v>191.692735</v>
      </c>
      <c r="H10" s="359">
        <v>187.31525600000001</v>
      </c>
      <c r="I10" s="359">
        <v>249.92810499999999</v>
      </c>
      <c r="J10" s="359">
        <v>280.61348700000002</v>
      </c>
      <c r="K10" s="359">
        <v>909.54958299999998</v>
      </c>
      <c r="L10" s="359">
        <v>146.05316999999999</v>
      </c>
      <c r="M10" s="359">
        <v>128.72674900000001</v>
      </c>
      <c r="N10" s="359">
        <v>136.709756</v>
      </c>
      <c r="O10" s="359">
        <v>167.127227</v>
      </c>
      <c r="P10" s="359">
        <v>578.61690199999998</v>
      </c>
      <c r="Q10" s="359">
        <v>81.596283</v>
      </c>
      <c r="R10" s="359">
        <v>156.673194</v>
      </c>
      <c r="S10" s="359">
        <v>142.02494200000001</v>
      </c>
      <c r="T10" s="359">
        <v>142.61091999999999</v>
      </c>
      <c r="U10" s="359">
        <v>522.90533900000003</v>
      </c>
      <c r="V10" s="359">
        <v>74.033317999999994</v>
      </c>
      <c r="W10" s="359">
        <v>84.586915000000005</v>
      </c>
      <c r="X10" s="359">
        <v>83.403734999999998</v>
      </c>
      <c r="Y10" s="359">
        <v>103.705077</v>
      </c>
      <c r="Z10" s="359">
        <v>345.72904499999999</v>
      </c>
      <c r="AA10" s="359">
        <v>71.558397999999997</v>
      </c>
      <c r="AB10" s="359">
        <v>73.580517099999994</v>
      </c>
      <c r="AC10" s="359">
        <v>86.364209000000002</v>
      </c>
      <c r="AD10" s="359">
        <v>88.868615000000005</v>
      </c>
      <c r="AE10" s="359">
        <v>320.37173910000001</v>
      </c>
      <c r="AF10" s="359">
        <v>92.621419000000003</v>
      </c>
      <c r="AG10" s="359">
        <v>70.893062</v>
      </c>
      <c r="AH10" s="359">
        <v>76.863952999999995</v>
      </c>
      <c r="AI10" s="359">
        <v>94.633149000000003</v>
      </c>
      <c r="AJ10" s="359">
        <v>335.01158299999997</v>
      </c>
      <c r="AK10" s="359">
        <v>60.400798999999999</v>
      </c>
      <c r="AL10" s="359">
        <v>74.001400000000004</v>
      </c>
      <c r="AM10" s="359">
        <v>73.188871000000006</v>
      </c>
      <c r="AN10" s="359">
        <v>89.058408999999997</v>
      </c>
      <c r="AO10" s="359">
        <v>296.64947899999999</v>
      </c>
      <c r="AP10" s="359">
        <v>82.440550999999999</v>
      </c>
      <c r="AQ10" s="359">
        <v>82.539299200000002</v>
      </c>
      <c r="AR10" s="359">
        <v>85.855591000000004</v>
      </c>
      <c r="AS10" s="359">
        <v>86.235648999999995</v>
      </c>
      <c r="AT10" s="359">
        <v>337.07109020000001</v>
      </c>
      <c r="AU10" s="359">
        <v>65.943389999999994</v>
      </c>
      <c r="AV10" s="359">
        <v>47.754353999999999</v>
      </c>
      <c r="AW10" s="359">
        <v>68.713722000000004</v>
      </c>
      <c r="AX10" s="359">
        <v>75.138296999999994</v>
      </c>
      <c r="AY10" s="359">
        <v>257.54976299999998</v>
      </c>
      <c r="AZ10" s="359">
        <v>60.109159400000003</v>
      </c>
      <c r="BA10" s="359">
        <v>57.862278000000003</v>
      </c>
      <c r="BB10" s="359">
        <v>82.202882000000002</v>
      </c>
      <c r="BC10" s="359">
        <v>87.395653999999993</v>
      </c>
      <c r="BD10" s="359">
        <v>287.56997339999998</v>
      </c>
      <c r="BE10" s="359">
        <v>61.516269000000001</v>
      </c>
      <c r="BF10" s="359">
        <v>74.525995750000007</v>
      </c>
      <c r="BG10" s="359">
        <v>89.854827</v>
      </c>
      <c r="BH10" s="359">
        <v>82.910349999999994</v>
      </c>
      <c r="BI10" s="359">
        <v>308.80744175000001</v>
      </c>
      <c r="BJ10" s="359">
        <v>71.607544000000004</v>
      </c>
      <c r="BK10" s="359">
        <v>82.542691000000005</v>
      </c>
      <c r="BL10" s="359">
        <v>80.469346000000002</v>
      </c>
      <c r="BM10" s="359">
        <v>88.722567999999995</v>
      </c>
      <c r="BN10" s="370">
        <v>323.34214900000001</v>
      </c>
    </row>
    <row r="11" spans="1:67">
      <c r="A11" s="398" t="s">
        <v>106</v>
      </c>
      <c r="B11" s="359">
        <v>0.16160842</v>
      </c>
      <c r="C11" s="359">
        <v>1.97056293</v>
      </c>
      <c r="D11" s="359">
        <v>0.10472397</v>
      </c>
      <c r="E11" s="359">
        <v>0.36325490999999999</v>
      </c>
      <c r="F11" s="359">
        <v>2.6001502300000001</v>
      </c>
      <c r="G11" s="359">
        <v>1.476599E-2</v>
      </c>
      <c r="H11" s="359">
        <v>0</v>
      </c>
      <c r="I11" s="359">
        <v>0</v>
      </c>
      <c r="J11" s="359">
        <v>6.6178970000000004E-2</v>
      </c>
      <c r="K11" s="359">
        <v>8.0944959999999996E-2</v>
      </c>
      <c r="L11" s="359">
        <v>1.5902006399999999</v>
      </c>
      <c r="M11" s="359">
        <v>0.10680000000000001</v>
      </c>
      <c r="N11" s="359">
        <v>1.78E-2</v>
      </c>
      <c r="O11" s="359">
        <v>8.1816300000000005E-3</v>
      </c>
      <c r="P11" s="359">
        <v>1.7229822699999999</v>
      </c>
      <c r="Q11" s="359">
        <v>0</v>
      </c>
      <c r="R11" s="359">
        <v>10.73780446</v>
      </c>
      <c r="S11" s="359">
        <v>0</v>
      </c>
      <c r="T11" s="359">
        <v>0</v>
      </c>
      <c r="U11" s="359">
        <v>10.73780446</v>
      </c>
      <c r="V11" s="359">
        <v>0</v>
      </c>
      <c r="W11" s="359">
        <v>0</v>
      </c>
      <c r="X11" s="359">
        <v>0</v>
      </c>
      <c r="Y11" s="359">
        <v>1.5775261300000001</v>
      </c>
      <c r="Z11" s="359">
        <v>1.5775261300000001</v>
      </c>
      <c r="AA11" s="359">
        <v>0</v>
      </c>
      <c r="AB11" s="359">
        <v>5.5749600000000003E-2</v>
      </c>
      <c r="AC11" s="359">
        <v>0.53580748</v>
      </c>
      <c r="AD11" s="359">
        <v>0</v>
      </c>
      <c r="AE11" s="359">
        <v>0.59155707999999996</v>
      </c>
      <c r="AF11" s="359">
        <v>0</v>
      </c>
      <c r="AG11" s="359">
        <v>0.22565624000000001</v>
      </c>
      <c r="AH11" s="359">
        <v>0</v>
      </c>
      <c r="AI11" s="359">
        <v>0.49951425999999999</v>
      </c>
      <c r="AJ11" s="359">
        <v>0.72517050000000005</v>
      </c>
      <c r="AK11" s="359">
        <v>2.1868639600000002</v>
      </c>
      <c r="AL11" s="359">
        <v>6.6199E-4</v>
      </c>
      <c r="AM11" s="359">
        <v>6.9375500000000007E-2</v>
      </c>
      <c r="AN11" s="359">
        <v>9.9573200000000001E-2</v>
      </c>
      <c r="AO11" s="359">
        <v>2.35647465</v>
      </c>
      <c r="AP11" s="359">
        <v>1.2111389100000001</v>
      </c>
      <c r="AQ11" s="359">
        <v>0.69373613999999995</v>
      </c>
      <c r="AR11" s="359">
        <v>1.5904805099999999</v>
      </c>
      <c r="AS11" s="359">
        <v>2.7323520600000002</v>
      </c>
      <c r="AT11" s="359">
        <v>6.2277076200000003</v>
      </c>
      <c r="AU11" s="359">
        <v>2.1873440000000001E-2</v>
      </c>
      <c r="AV11" s="359">
        <v>1.8079689999999999E-2</v>
      </c>
      <c r="AW11" s="359">
        <v>6.5459404000000001</v>
      </c>
      <c r="AX11" s="359">
        <v>0.24611833</v>
      </c>
      <c r="AY11" s="359">
        <v>6.8320118599999997</v>
      </c>
      <c r="AZ11" s="359">
        <v>0.26050118</v>
      </c>
      <c r="BA11" s="359">
        <v>34.903778330000002</v>
      </c>
      <c r="BB11" s="359">
        <v>9.7090671999999998</v>
      </c>
      <c r="BC11" s="359">
        <v>11.863638440000001</v>
      </c>
      <c r="BD11" s="359">
        <v>56.736985150000002</v>
      </c>
      <c r="BE11" s="359">
        <v>6.1286840000000002E-2</v>
      </c>
      <c r="BF11" s="359">
        <v>22.81358281</v>
      </c>
      <c r="BG11" s="359">
        <v>56.880322530000001</v>
      </c>
      <c r="BH11" s="359">
        <v>2.2882473299999999</v>
      </c>
      <c r="BI11" s="359">
        <v>82.043439509999999</v>
      </c>
      <c r="BJ11" s="359">
        <v>3.5410049999999998E-2</v>
      </c>
      <c r="BK11" s="359">
        <v>3.5962242600000001</v>
      </c>
      <c r="BL11" s="359">
        <v>7.4962057</v>
      </c>
      <c r="BM11" s="359">
        <v>3.5115196100000001</v>
      </c>
      <c r="BN11" s="370">
        <v>14.63935962</v>
      </c>
    </row>
    <row r="12" spans="1:67">
      <c r="A12" s="398" t="s">
        <v>57</v>
      </c>
      <c r="B12" s="359">
        <v>162.97489759000001</v>
      </c>
      <c r="C12" s="359">
        <v>165.42867511</v>
      </c>
      <c r="D12" s="359">
        <v>137.36923676999999</v>
      </c>
      <c r="E12" s="359">
        <v>146.58129819999999</v>
      </c>
      <c r="F12" s="359">
        <v>612.35410766999996</v>
      </c>
      <c r="G12" s="359">
        <v>166.72891788000001</v>
      </c>
      <c r="H12" s="359">
        <v>125.10123068999999</v>
      </c>
      <c r="I12" s="359">
        <v>131.50557094000001</v>
      </c>
      <c r="J12" s="359">
        <v>172.04906065</v>
      </c>
      <c r="K12" s="359">
        <v>595.38478015999999</v>
      </c>
      <c r="L12" s="359">
        <v>176.45321332</v>
      </c>
      <c r="M12" s="359">
        <v>140.79171346000001</v>
      </c>
      <c r="N12" s="359">
        <v>97.641741060000001</v>
      </c>
      <c r="O12" s="359">
        <v>119.39432219</v>
      </c>
      <c r="P12" s="359">
        <v>534.28099003</v>
      </c>
      <c r="Q12" s="359">
        <v>147.57429658999999</v>
      </c>
      <c r="R12" s="359">
        <v>135.49002848999999</v>
      </c>
      <c r="S12" s="359">
        <v>138.3289638</v>
      </c>
      <c r="T12" s="359">
        <v>172.94683750999999</v>
      </c>
      <c r="U12" s="359">
        <v>594.34012639000002</v>
      </c>
      <c r="V12" s="359">
        <v>128.12245381</v>
      </c>
      <c r="W12" s="359">
        <v>86.813310220000005</v>
      </c>
      <c r="X12" s="359">
        <v>75.638646120000004</v>
      </c>
      <c r="Y12" s="359">
        <v>91.972274959999993</v>
      </c>
      <c r="Z12" s="359">
        <v>382.54668511</v>
      </c>
      <c r="AA12" s="359">
        <v>57.803870259999997</v>
      </c>
      <c r="AB12" s="359">
        <v>84.115184339999999</v>
      </c>
      <c r="AC12" s="359">
        <v>71.830498899999995</v>
      </c>
      <c r="AD12" s="359">
        <v>113.82465653</v>
      </c>
      <c r="AE12" s="359">
        <v>327.57421003000002</v>
      </c>
      <c r="AF12" s="359">
        <v>102.35213439</v>
      </c>
      <c r="AG12" s="359">
        <v>107.56583928000001</v>
      </c>
      <c r="AH12" s="359">
        <v>110.63685126999999</v>
      </c>
      <c r="AI12" s="359">
        <v>104.64837734</v>
      </c>
      <c r="AJ12" s="359">
        <v>425.20320228000003</v>
      </c>
      <c r="AK12" s="359">
        <v>179.2254374</v>
      </c>
      <c r="AL12" s="359">
        <v>203.46180330999999</v>
      </c>
      <c r="AM12" s="359">
        <v>191.34199419000001</v>
      </c>
      <c r="AN12" s="359">
        <v>175.91739623000001</v>
      </c>
      <c r="AO12" s="359">
        <v>749.94663113000001</v>
      </c>
      <c r="AP12" s="359">
        <v>123.23568725</v>
      </c>
      <c r="AQ12" s="359">
        <v>66.936767509999996</v>
      </c>
      <c r="AR12" s="359">
        <v>86.210749300000003</v>
      </c>
      <c r="AS12" s="359">
        <v>93.028302659999994</v>
      </c>
      <c r="AT12" s="359">
        <v>369.41150671999998</v>
      </c>
      <c r="AU12" s="359">
        <v>113.89814911000001</v>
      </c>
      <c r="AV12" s="359">
        <v>25.36233258</v>
      </c>
      <c r="AW12" s="359">
        <v>38.377765230000001</v>
      </c>
      <c r="AX12" s="359">
        <v>43.03031283</v>
      </c>
      <c r="AY12" s="359">
        <v>220.66855974999999</v>
      </c>
      <c r="AZ12" s="359">
        <v>54.989594349999997</v>
      </c>
      <c r="BA12" s="359">
        <v>61.663016509999999</v>
      </c>
      <c r="BB12" s="359">
        <v>64.233486859999999</v>
      </c>
      <c r="BC12" s="359">
        <v>90.030761100000007</v>
      </c>
      <c r="BD12" s="359">
        <v>270.91685882000002</v>
      </c>
      <c r="BE12" s="359">
        <v>132.20024104000001</v>
      </c>
      <c r="BF12" s="359">
        <v>184.81962229999999</v>
      </c>
      <c r="BG12" s="359">
        <v>142.34433629</v>
      </c>
      <c r="BH12" s="359">
        <v>139.88756903000001</v>
      </c>
      <c r="BI12" s="359">
        <v>599.25176866000004</v>
      </c>
      <c r="BJ12" s="359">
        <v>162.57528744999999</v>
      </c>
      <c r="BK12" s="359">
        <v>238.87012752999999</v>
      </c>
      <c r="BL12" s="359">
        <v>116.83242924</v>
      </c>
      <c r="BM12" s="359">
        <v>146.47631677000001</v>
      </c>
      <c r="BN12" s="370">
        <v>664.75416098999995</v>
      </c>
    </row>
    <row r="13" spans="1:67">
      <c r="A13" s="397" t="s">
        <v>107</v>
      </c>
      <c r="B13" s="359">
        <f t="shared" ref="B13:BN13" si="3">SUM(B14:B16)</f>
        <v>882.35428824999997</v>
      </c>
      <c r="C13" s="359">
        <f t="shared" si="3"/>
        <v>912.46579809000002</v>
      </c>
      <c r="D13" s="359">
        <f t="shared" si="3"/>
        <v>996.17360450000001</v>
      </c>
      <c r="E13" s="359">
        <f t="shared" si="3"/>
        <v>972.66953011999999</v>
      </c>
      <c r="F13" s="359">
        <f t="shared" si="3"/>
        <v>3763.6632209599998</v>
      </c>
      <c r="G13" s="359">
        <f t="shared" si="3"/>
        <v>973.68484843999988</v>
      </c>
      <c r="H13" s="359">
        <f t="shared" si="3"/>
        <v>960.47816559</v>
      </c>
      <c r="I13" s="359">
        <f t="shared" si="3"/>
        <v>1005.9725710499999</v>
      </c>
      <c r="J13" s="359">
        <f t="shared" si="3"/>
        <v>1060.2541394499999</v>
      </c>
      <c r="K13" s="359">
        <f t="shared" si="3"/>
        <v>4000.38972453</v>
      </c>
      <c r="L13" s="359">
        <f t="shared" si="3"/>
        <v>923.83799107999994</v>
      </c>
      <c r="M13" s="359">
        <f t="shared" si="3"/>
        <v>801.11384551000003</v>
      </c>
      <c r="N13" s="359">
        <f t="shared" si="3"/>
        <v>793.03689185000007</v>
      </c>
      <c r="O13" s="359">
        <f t="shared" si="3"/>
        <v>849.56383757999993</v>
      </c>
      <c r="P13" s="359">
        <f t="shared" si="3"/>
        <v>3367.5525660200001</v>
      </c>
      <c r="Q13" s="359">
        <f t="shared" si="3"/>
        <v>769.96515355999998</v>
      </c>
      <c r="R13" s="359">
        <f t="shared" si="3"/>
        <v>788.56953798999996</v>
      </c>
      <c r="S13" s="359">
        <f t="shared" si="3"/>
        <v>852.18486854999992</v>
      </c>
      <c r="T13" s="359">
        <f t="shared" si="3"/>
        <v>822.26399720999996</v>
      </c>
      <c r="U13" s="359">
        <f t="shared" si="3"/>
        <v>3232.9835573099999</v>
      </c>
      <c r="V13" s="359">
        <f t="shared" si="3"/>
        <v>641.01475311000002</v>
      </c>
      <c r="W13" s="359">
        <f t="shared" si="3"/>
        <v>693.17927154000006</v>
      </c>
      <c r="X13" s="359">
        <f t="shared" si="3"/>
        <v>661.72320614</v>
      </c>
      <c r="Y13" s="359">
        <f t="shared" si="3"/>
        <v>722.17395035000004</v>
      </c>
      <c r="Z13" s="359">
        <f t="shared" si="3"/>
        <v>2718.0911811399997</v>
      </c>
      <c r="AA13" s="359">
        <f t="shared" si="3"/>
        <v>574.56618242000002</v>
      </c>
      <c r="AB13" s="359">
        <f t="shared" si="3"/>
        <v>613.99824935000004</v>
      </c>
      <c r="AC13" s="359">
        <f t="shared" si="3"/>
        <v>645.53994688</v>
      </c>
      <c r="AD13" s="359">
        <f t="shared" si="3"/>
        <v>718.99044641</v>
      </c>
      <c r="AE13" s="359">
        <f t="shared" si="3"/>
        <v>2553.0948250599999</v>
      </c>
      <c r="AF13" s="359">
        <f t="shared" si="3"/>
        <v>674.62297683000008</v>
      </c>
      <c r="AG13" s="359">
        <f t="shared" si="3"/>
        <v>593.1242722799999</v>
      </c>
      <c r="AH13" s="359">
        <f t="shared" si="3"/>
        <v>633.50646844999994</v>
      </c>
      <c r="AI13" s="359">
        <f t="shared" si="3"/>
        <v>728.05730884000002</v>
      </c>
      <c r="AJ13" s="359">
        <f t="shared" si="3"/>
        <v>2629.3110264000002</v>
      </c>
      <c r="AK13" s="359">
        <f t="shared" si="3"/>
        <v>656.44657324000002</v>
      </c>
      <c r="AL13" s="359">
        <f t="shared" si="3"/>
        <v>812.68474177999997</v>
      </c>
      <c r="AM13" s="359">
        <f t="shared" si="3"/>
        <v>765.99894114999995</v>
      </c>
      <c r="AN13" s="359">
        <f t="shared" si="3"/>
        <v>909.99619862999987</v>
      </c>
      <c r="AO13" s="359">
        <f t="shared" si="3"/>
        <v>3145.1264547999999</v>
      </c>
      <c r="AP13" s="359">
        <f t="shared" si="3"/>
        <v>639.75956351000002</v>
      </c>
      <c r="AQ13" s="359">
        <f t="shared" si="3"/>
        <v>651.69230567</v>
      </c>
      <c r="AR13" s="359">
        <f t="shared" si="3"/>
        <v>664.27420864999999</v>
      </c>
      <c r="AS13" s="359">
        <f t="shared" si="3"/>
        <v>660.17610575000003</v>
      </c>
      <c r="AT13" s="359">
        <f t="shared" si="3"/>
        <v>2615.9021835799999</v>
      </c>
      <c r="AU13" s="359">
        <f t="shared" si="3"/>
        <v>617.14505901999996</v>
      </c>
      <c r="AV13" s="359">
        <f t="shared" si="3"/>
        <v>394.01536880999998</v>
      </c>
      <c r="AW13" s="359">
        <f t="shared" si="3"/>
        <v>532.94760449</v>
      </c>
      <c r="AX13" s="359">
        <f t="shared" si="3"/>
        <v>620.62764375999996</v>
      </c>
      <c r="AY13" s="359">
        <f t="shared" si="3"/>
        <v>2164.7356760800003</v>
      </c>
      <c r="AZ13" s="359">
        <f t="shared" si="3"/>
        <v>523.17713304999995</v>
      </c>
      <c r="BA13" s="359">
        <f t="shared" si="3"/>
        <v>576.57581976000006</v>
      </c>
      <c r="BB13" s="359">
        <f t="shared" si="3"/>
        <v>735.59129558999996</v>
      </c>
      <c r="BC13" s="359">
        <f t="shared" si="3"/>
        <v>819.83911340000009</v>
      </c>
      <c r="BD13" s="359">
        <f t="shared" si="3"/>
        <v>2655.1833618000001</v>
      </c>
      <c r="BE13" s="359">
        <f t="shared" si="3"/>
        <v>778.34990888000004</v>
      </c>
      <c r="BF13" s="359">
        <f t="shared" si="3"/>
        <v>1003.16291183</v>
      </c>
      <c r="BG13" s="359">
        <f t="shared" si="3"/>
        <v>956.19190223999999</v>
      </c>
      <c r="BH13" s="359">
        <f t="shared" si="3"/>
        <v>890.25952361999998</v>
      </c>
      <c r="BI13" s="359">
        <f t="shared" si="3"/>
        <v>3627.9642465699999</v>
      </c>
      <c r="BJ13" s="359">
        <f t="shared" si="3"/>
        <v>797.85678410000003</v>
      </c>
      <c r="BK13" s="359">
        <f t="shared" si="3"/>
        <v>773.94511440000008</v>
      </c>
      <c r="BL13" s="359">
        <f t="shared" si="3"/>
        <v>886.79555326999991</v>
      </c>
      <c r="BM13" s="359">
        <f t="shared" si="3"/>
        <v>816.7994390099999</v>
      </c>
      <c r="BN13" s="370">
        <f t="shared" si="3"/>
        <v>3275.3968907799999</v>
      </c>
    </row>
    <row r="14" spans="1:67">
      <c r="A14" s="398" t="s">
        <v>105</v>
      </c>
      <c r="B14" s="359">
        <v>587.54856877999998</v>
      </c>
      <c r="C14" s="359">
        <v>649.34480012999995</v>
      </c>
      <c r="D14" s="359">
        <v>686.30047026</v>
      </c>
      <c r="E14" s="359">
        <v>688.73966232999999</v>
      </c>
      <c r="F14" s="359">
        <v>2611.9335015000001</v>
      </c>
      <c r="G14" s="359">
        <v>660.57255497999995</v>
      </c>
      <c r="H14" s="359">
        <v>696.11145959999999</v>
      </c>
      <c r="I14" s="359">
        <v>723.09683923</v>
      </c>
      <c r="J14" s="359">
        <v>765.12562488000003</v>
      </c>
      <c r="K14" s="359">
        <v>2844.9064786899999</v>
      </c>
      <c r="L14" s="359">
        <v>642.47395159999996</v>
      </c>
      <c r="M14" s="359">
        <v>540.98102024000002</v>
      </c>
      <c r="N14" s="359">
        <v>579.44574459</v>
      </c>
      <c r="O14" s="359">
        <v>616.94517343999996</v>
      </c>
      <c r="P14" s="359">
        <v>2379.8458898700001</v>
      </c>
      <c r="Q14" s="359">
        <v>511.10630451999998</v>
      </c>
      <c r="R14" s="359">
        <v>552.87469173</v>
      </c>
      <c r="S14" s="359">
        <v>631.71929096999997</v>
      </c>
      <c r="T14" s="359">
        <v>620.99565190999999</v>
      </c>
      <c r="U14" s="359">
        <v>2316.6959391300002</v>
      </c>
      <c r="V14" s="359">
        <v>495.53953209000002</v>
      </c>
      <c r="W14" s="359">
        <v>543.97038176000001</v>
      </c>
      <c r="X14" s="359">
        <v>547.72524508000004</v>
      </c>
      <c r="Y14" s="359">
        <v>573.32699041000001</v>
      </c>
      <c r="Z14" s="359">
        <v>2160.5621493399999</v>
      </c>
      <c r="AA14" s="359">
        <v>496.49709960000001</v>
      </c>
      <c r="AB14" s="359">
        <v>507.82942530000003</v>
      </c>
      <c r="AC14" s="359">
        <v>531.55451659000005</v>
      </c>
      <c r="AD14" s="359">
        <v>562.69637920000002</v>
      </c>
      <c r="AE14" s="359">
        <v>2098.5774206900001</v>
      </c>
      <c r="AF14" s="359">
        <v>517.10948611000003</v>
      </c>
      <c r="AG14" s="359">
        <v>484.78396838999998</v>
      </c>
      <c r="AH14" s="359">
        <v>472.16118184999999</v>
      </c>
      <c r="AI14" s="359">
        <v>618.39029592999998</v>
      </c>
      <c r="AJ14" s="359">
        <v>2092.4449322800001</v>
      </c>
      <c r="AK14" s="359">
        <v>504.04530883000001</v>
      </c>
      <c r="AL14" s="359">
        <v>532.71056162000002</v>
      </c>
      <c r="AM14" s="359">
        <v>532.19329262999997</v>
      </c>
      <c r="AN14" s="359">
        <v>570.56509679999999</v>
      </c>
      <c r="AO14" s="359">
        <v>2139.5142598799998</v>
      </c>
      <c r="AP14" s="359">
        <v>479.92934510999999</v>
      </c>
      <c r="AQ14" s="359">
        <v>492.74904579000003</v>
      </c>
      <c r="AR14" s="359">
        <v>507.73140890000002</v>
      </c>
      <c r="AS14" s="359">
        <v>539.56244083000001</v>
      </c>
      <c r="AT14" s="359">
        <v>2019.97224063</v>
      </c>
      <c r="AU14" s="359">
        <v>452.74082251999999</v>
      </c>
      <c r="AV14" s="359">
        <v>322.93378322000001</v>
      </c>
      <c r="AW14" s="359">
        <v>446.54015378000003</v>
      </c>
      <c r="AX14" s="359">
        <v>487.78183293000001</v>
      </c>
      <c r="AY14" s="359">
        <v>1709.99659245</v>
      </c>
      <c r="AZ14" s="359">
        <v>416.74300313999998</v>
      </c>
      <c r="BA14" s="359">
        <v>423.75982406000003</v>
      </c>
      <c r="BB14" s="359">
        <v>497.86619252000003</v>
      </c>
      <c r="BC14" s="359">
        <v>570.08322796000004</v>
      </c>
      <c r="BD14" s="359">
        <v>1908.45224768</v>
      </c>
      <c r="BE14" s="359">
        <v>515.50036475000002</v>
      </c>
      <c r="BF14" s="359">
        <v>595.93100711</v>
      </c>
      <c r="BG14" s="359">
        <v>598.01759835999997</v>
      </c>
      <c r="BH14" s="359">
        <v>658.37198096999998</v>
      </c>
      <c r="BI14" s="359">
        <v>2367.82095119</v>
      </c>
      <c r="BJ14" s="359">
        <v>537.10325899999998</v>
      </c>
      <c r="BK14" s="359">
        <v>571.07263766000005</v>
      </c>
      <c r="BL14" s="359">
        <v>590.38719618000005</v>
      </c>
      <c r="BM14" s="359">
        <v>613.97401881999997</v>
      </c>
      <c r="BN14" s="370">
        <v>2312.5371116599999</v>
      </c>
    </row>
    <row r="15" spans="1:67">
      <c r="A15" s="398" t="s">
        <v>106</v>
      </c>
      <c r="B15" s="359">
        <v>285.88193537000001</v>
      </c>
      <c r="C15" s="359">
        <v>249.34862079999999</v>
      </c>
      <c r="D15" s="359">
        <v>290.65522506999997</v>
      </c>
      <c r="E15" s="359">
        <v>269.27126621999997</v>
      </c>
      <c r="F15" s="359">
        <v>1095.1570474600001</v>
      </c>
      <c r="G15" s="359">
        <v>303.26580139999999</v>
      </c>
      <c r="H15" s="359">
        <v>245.84177636000001</v>
      </c>
      <c r="I15" s="359">
        <v>263.60135478000001</v>
      </c>
      <c r="J15" s="359">
        <v>271.12567897999998</v>
      </c>
      <c r="K15" s="359">
        <v>1083.83461152</v>
      </c>
      <c r="L15" s="359">
        <v>260.79671145999998</v>
      </c>
      <c r="M15" s="359">
        <v>244.43034381999999</v>
      </c>
      <c r="N15" s="359">
        <v>197.57346985000001</v>
      </c>
      <c r="O15" s="359">
        <v>223.28056351000001</v>
      </c>
      <c r="P15" s="359">
        <v>926.08108863999996</v>
      </c>
      <c r="Q15" s="359">
        <v>248.83037329000001</v>
      </c>
      <c r="R15" s="359">
        <v>224.28224215</v>
      </c>
      <c r="S15" s="359">
        <v>211.27415314000001</v>
      </c>
      <c r="T15" s="359">
        <v>191.43135176000001</v>
      </c>
      <c r="U15" s="359">
        <v>875.81812033999995</v>
      </c>
      <c r="V15" s="359">
        <v>137.09138736</v>
      </c>
      <c r="W15" s="359">
        <v>140.00691667000001</v>
      </c>
      <c r="X15" s="359">
        <v>111.20925595999999</v>
      </c>
      <c r="Y15" s="359">
        <v>144.50091182</v>
      </c>
      <c r="Z15" s="359">
        <v>532.80847181000001</v>
      </c>
      <c r="AA15" s="359">
        <v>74.628872749999999</v>
      </c>
      <c r="AB15" s="359">
        <v>99.281340779999994</v>
      </c>
      <c r="AC15" s="359">
        <v>106.24070536000001</v>
      </c>
      <c r="AD15" s="359">
        <v>150.13516915</v>
      </c>
      <c r="AE15" s="359">
        <v>430.28608803999998</v>
      </c>
      <c r="AF15" s="359">
        <v>152.36184345999999</v>
      </c>
      <c r="AG15" s="359">
        <v>104.83228722</v>
      </c>
      <c r="AH15" s="359">
        <v>159.87492567000001</v>
      </c>
      <c r="AI15" s="359">
        <v>108.94522841</v>
      </c>
      <c r="AJ15" s="359">
        <v>526.01428476000001</v>
      </c>
      <c r="AK15" s="359">
        <v>150.75256963000001</v>
      </c>
      <c r="AL15" s="359">
        <v>277.47490643999998</v>
      </c>
      <c r="AM15" s="359">
        <v>231.07554057999999</v>
      </c>
      <c r="AN15" s="359">
        <v>338.08943793999998</v>
      </c>
      <c r="AO15" s="359">
        <v>997.39245459000006</v>
      </c>
      <c r="AP15" s="359">
        <v>159.38265104000001</v>
      </c>
      <c r="AQ15" s="359">
        <v>158.15664383999999</v>
      </c>
      <c r="AR15" s="359">
        <v>156.2733284</v>
      </c>
      <c r="AS15" s="359">
        <v>114.72620679000001</v>
      </c>
      <c r="AT15" s="359">
        <v>588.53883007000002</v>
      </c>
      <c r="AU15" s="359">
        <v>160.94239769999999</v>
      </c>
      <c r="AV15" s="359">
        <v>70.984400210000004</v>
      </c>
      <c r="AW15" s="359">
        <v>85.863498849999999</v>
      </c>
      <c r="AX15" s="359">
        <v>131.80915253000001</v>
      </c>
      <c r="AY15" s="359">
        <v>449.59944929</v>
      </c>
      <c r="AZ15" s="359">
        <v>103.19239935</v>
      </c>
      <c r="BA15" s="359">
        <v>149.34115491</v>
      </c>
      <c r="BB15" s="359">
        <v>237.60388483</v>
      </c>
      <c r="BC15" s="359">
        <v>249.30463649999999</v>
      </c>
      <c r="BD15" s="359">
        <v>739.44207558999994</v>
      </c>
      <c r="BE15" s="359">
        <v>261.45252635999998</v>
      </c>
      <c r="BF15" s="359">
        <v>402.62868913</v>
      </c>
      <c r="BG15" s="359">
        <v>357.21703059999999</v>
      </c>
      <c r="BH15" s="359">
        <v>229.79354889000001</v>
      </c>
      <c r="BI15" s="359">
        <v>1251.09179498</v>
      </c>
      <c r="BJ15" s="359">
        <v>259.99157432999999</v>
      </c>
      <c r="BK15" s="359">
        <v>198.85980452000001</v>
      </c>
      <c r="BL15" s="359">
        <v>290.29205030999998</v>
      </c>
      <c r="BM15" s="359">
        <v>196.77197866</v>
      </c>
      <c r="BN15" s="370">
        <v>945.91540782000004</v>
      </c>
    </row>
    <row r="16" spans="1:67">
      <c r="A16" s="398" t="s">
        <v>57</v>
      </c>
      <c r="B16" s="359">
        <v>8.9237841000000007</v>
      </c>
      <c r="C16" s="359">
        <v>13.77237716</v>
      </c>
      <c r="D16" s="359">
        <v>19.217909169999999</v>
      </c>
      <c r="E16" s="359">
        <v>14.65860157</v>
      </c>
      <c r="F16" s="359">
        <v>56.572671999999997</v>
      </c>
      <c r="G16" s="359">
        <v>9.8464920599999992</v>
      </c>
      <c r="H16" s="359">
        <v>18.524929629999999</v>
      </c>
      <c r="I16" s="359">
        <v>19.274377040000001</v>
      </c>
      <c r="J16" s="359">
        <v>24.00283559</v>
      </c>
      <c r="K16" s="359">
        <v>71.648634319999999</v>
      </c>
      <c r="L16" s="359">
        <v>20.567328020000001</v>
      </c>
      <c r="M16" s="359">
        <v>15.702481450000001</v>
      </c>
      <c r="N16" s="359">
        <v>16.017677410000001</v>
      </c>
      <c r="O16" s="359">
        <v>9.3381006299999996</v>
      </c>
      <c r="P16" s="359">
        <v>61.625587510000003</v>
      </c>
      <c r="Q16" s="359">
        <v>10.02847575</v>
      </c>
      <c r="R16" s="359">
        <v>11.41260411</v>
      </c>
      <c r="S16" s="359">
        <v>9.1914244400000005</v>
      </c>
      <c r="T16" s="359">
        <v>9.8369935399999999</v>
      </c>
      <c r="U16" s="359">
        <v>40.469497840000002</v>
      </c>
      <c r="V16" s="359">
        <v>8.3838336600000005</v>
      </c>
      <c r="W16" s="359">
        <v>9.2019731100000008</v>
      </c>
      <c r="X16" s="359">
        <v>2.7887051</v>
      </c>
      <c r="Y16" s="359">
        <v>4.3460481199999998</v>
      </c>
      <c r="Z16" s="359">
        <v>24.720559990000002</v>
      </c>
      <c r="AA16" s="359">
        <v>3.44021007</v>
      </c>
      <c r="AB16" s="359">
        <v>6.8874832699999997</v>
      </c>
      <c r="AC16" s="359">
        <v>7.7447249300000003</v>
      </c>
      <c r="AD16" s="359">
        <v>6.1588980600000003</v>
      </c>
      <c r="AE16" s="359">
        <v>24.231316329999999</v>
      </c>
      <c r="AF16" s="359">
        <v>5.1516472599999998</v>
      </c>
      <c r="AG16" s="359">
        <v>3.5080166699999999</v>
      </c>
      <c r="AH16" s="359">
        <v>1.47036093</v>
      </c>
      <c r="AI16" s="359">
        <v>0.72178450000000005</v>
      </c>
      <c r="AJ16" s="359">
        <v>10.851809360000001</v>
      </c>
      <c r="AK16" s="359">
        <v>1.64869478</v>
      </c>
      <c r="AL16" s="359">
        <v>2.4992737200000001</v>
      </c>
      <c r="AM16" s="359">
        <v>2.7301079399999999</v>
      </c>
      <c r="AN16" s="359">
        <v>1.34166389</v>
      </c>
      <c r="AO16" s="359">
        <v>8.2197403300000005</v>
      </c>
      <c r="AP16" s="359">
        <v>0.44756736000000003</v>
      </c>
      <c r="AQ16" s="359">
        <v>0.78661603999999996</v>
      </c>
      <c r="AR16" s="359">
        <v>0.26947135</v>
      </c>
      <c r="AS16" s="359">
        <v>5.8874581299999997</v>
      </c>
      <c r="AT16" s="359">
        <v>7.3911128799999997</v>
      </c>
      <c r="AU16" s="359">
        <v>3.4618388000000002</v>
      </c>
      <c r="AV16" s="359">
        <v>9.7185380000000002E-2</v>
      </c>
      <c r="AW16" s="359">
        <v>0.54395185999999995</v>
      </c>
      <c r="AX16" s="359">
        <v>1.0366583</v>
      </c>
      <c r="AY16" s="359">
        <v>5.1396343399999997</v>
      </c>
      <c r="AZ16" s="359">
        <v>3.2417305600000001</v>
      </c>
      <c r="BA16" s="359">
        <v>3.47484079</v>
      </c>
      <c r="BB16" s="359">
        <v>0.12121824</v>
      </c>
      <c r="BC16" s="359">
        <v>0.45124893999999999</v>
      </c>
      <c r="BD16" s="359">
        <v>7.28903853</v>
      </c>
      <c r="BE16" s="359">
        <v>1.3970177699999999</v>
      </c>
      <c r="BF16" s="359">
        <v>4.6032155899999996</v>
      </c>
      <c r="BG16" s="359">
        <v>0.95727328</v>
      </c>
      <c r="BH16" s="359">
        <v>2.09399376</v>
      </c>
      <c r="BI16" s="359">
        <v>9.0515004000000001</v>
      </c>
      <c r="BJ16" s="359">
        <v>0.76195077</v>
      </c>
      <c r="BK16" s="359">
        <v>4.0126722199999998</v>
      </c>
      <c r="BL16" s="359">
        <v>6.1163067800000004</v>
      </c>
      <c r="BM16" s="359">
        <v>6.0534415299999997</v>
      </c>
      <c r="BN16" s="370">
        <v>16.9443713</v>
      </c>
    </row>
    <row r="17" spans="1:66" s="386" customFormat="1">
      <c r="A17" s="399"/>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71"/>
    </row>
    <row r="18" spans="1:66" ht="13.5">
      <c r="A18" s="396" t="s">
        <v>45</v>
      </c>
      <c r="B18" s="358">
        <f t="shared" ref="B18:BN18" si="4">SUM(B19,B23,B26,B47,B50)-SUM(B21,B24,B36,B48,B57)</f>
        <v>230.67009726999993</v>
      </c>
      <c r="C18" s="358">
        <f t="shared" si="4"/>
        <v>192.92193014999998</v>
      </c>
      <c r="D18" s="358">
        <f t="shared" si="4"/>
        <v>205.12196759999995</v>
      </c>
      <c r="E18" s="358">
        <f t="shared" si="4"/>
        <v>220.48928825999997</v>
      </c>
      <c r="F18" s="358">
        <f t="shared" si="4"/>
        <v>849.20328328000005</v>
      </c>
      <c r="G18" s="358">
        <f t="shared" si="4"/>
        <v>397.39042386000006</v>
      </c>
      <c r="H18" s="358">
        <f t="shared" si="4"/>
        <v>253.02250649999996</v>
      </c>
      <c r="I18" s="358">
        <f t="shared" si="4"/>
        <v>265.95463454000003</v>
      </c>
      <c r="J18" s="358">
        <f t="shared" si="4"/>
        <v>305.52056091000003</v>
      </c>
      <c r="K18" s="358">
        <f t="shared" si="4"/>
        <v>1221.8881258100005</v>
      </c>
      <c r="L18" s="358">
        <f t="shared" si="4"/>
        <v>321.89961498999992</v>
      </c>
      <c r="M18" s="358">
        <f t="shared" si="4"/>
        <v>241.02664057000004</v>
      </c>
      <c r="N18" s="358">
        <f t="shared" si="4"/>
        <v>380.76004981999995</v>
      </c>
      <c r="O18" s="358">
        <f t="shared" si="4"/>
        <v>293.2425827400001</v>
      </c>
      <c r="P18" s="358">
        <f t="shared" si="4"/>
        <v>1236.92888812</v>
      </c>
      <c r="Q18" s="358">
        <f t="shared" si="4"/>
        <v>346.86351636999996</v>
      </c>
      <c r="R18" s="358">
        <f t="shared" si="4"/>
        <v>323.6993070499999</v>
      </c>
      <c r="S18" s="358">
        <f t="shared" si="4"/>
        <v>331.47060630999988</v>
      </c>
      <c r="T18" s="358">
        <f t="shared" si="4"/>
        <v>350.42561949000003</v>
      </c>
      <c r="U18" s="358">
        <f t="shared" si="4"/>
        <v>1352.4590492199998</v>
      </c>
      <c r="V18" s="358">
        <f t="shared" si="4"/>
        <v>342.87505973000003</v>
      </c>
      <c r="W18" s="358">
        <f t="shared" si="4"/>
        <v>256.36794373999999</v>
      </c>
      <c r="X18" s="358">
        <f t="shared" si="4"/>
        <v>390.50888818000004</v>
      </c>
      <c r="Y18" s="358">
        <f t="shared" si="4"/>
        <v>306.87216564999994</v>
      </c>
      <c r="Z18" s="358">
        <f t="shared" si="4"/>
        <v>1296.6240573</v>
      </c>
      <c r="AA18" s="358">
        <f t="shared" si="4"/>
        <v>319.17353193999986</v>
      </c>
      <c r="AB18" s="358">
        <f t="shared" si="4"/>
        <v>225.15266291000006</v>
      </c>
      <c r="AC18" s="358">
        <f t="shared" si="4"/>
        <v>342.32881333999995</v>
      </c>
      <c r="AD18" s="358">
        <f t="shared" si="4"/>
        <v>247.5040538799999</v>
      </c>
      <c r="AE18" s="358">
        <f t="shared" si="4"/>
        <v>1134.1590620700003</v>
      </c>
      <c r="AF18" s="358">
        <f t="shared" si="4"/>
        <v>259.56041353999996</v>
      </c>
      <c r="AG18" s="358">
        <f t="shared" si="4"/>
        <v>122.79442473999995</v>
      </c>
      <c r="AH18" s="358">
        <f t="shared" si="4"/>
        <v>148.47928080999992</v>
      </c>
      <c r="AI18" s="358">
        <f t="shared" si="4"/>
        <v>144.23068276999993</v>
      </c>
      <c r="AJ18" s="358">
        <f t="shared" si="4"/>
        <v>675.06480185999999</v>
      </c>
      <c r="AK18" s="358">
        <f t="shared" si="4"/>
        <v>190.51723254999996</v>
      </c>
      <c r="AL18" s="358">
        <f t="shared" si="4"/>
        <v>126.00846765999995</v>
      </c>
      <c r="AM18" s="358">
        <f t="shared" si="4"/>
        <v>168.36138711000007</v>
      </c>
      <c r="AN18" s="358">
        <f t="shared" si="4"/>
        <v>160.58000797999995</v>
      </c>
      <c r="AO18" s="358">
        <f t="shared" si="4"/>
        <v>645.46709530000021</v>
      </c>
      <c r="AP18" s="358">
        <f t="shared" si="4"/>
        <v>263.59642055000012</v>
      </c>
      <c r="AQ18" s="358">
        <f t="shared" si="4"/>
        <v>196.62683042000003</v>
      </c>
      <c r="AR18" s="358">
        <f t="shared" si="4"/>
        <v>168.35373769</v>
      </c>
      <c r="AS18" s="358">
        <f t="shared" si="4"/>
        <v>279.03296545000006</v>
      </c>
      <c r="AT18" s="358">
        <f t="shared" si="4"/>
        <v>907.60995411000022</v>
      </c>
      <c r="AU18" s="358">
        <f t="shared" si="4"/>
        <v>187.4436169600001</v>
      </c>
      <c r="AV18" s="358">
        <f t="shared" si="4"/>
        <v>32.367303069999991</v>
      </c>
      <c r="AW18" s="358">
        <f t="shared" si="4"/>
        <v>78.741648339999983</v>
      </c>
      <c r="AX18" s="358">
        <f t="shared" si="4"/>
        <v>138.00889119000001</v>
      </c>
      <c r="AY18" s="358">
        <f t="shared" si="4"/>
        <v>436.56145956</v>
      </c>
      <c r="AZ18" s="358">
        <f t="shared" si="4"/>
        <v>85.187270649999988</v>
      </c>
      <c r="BA18" s="358">
        <f t="shared" si="4"/>
        <v>158.23755044000001</v>
      </c>
      <c r="BB18" s="358">
        <f t="shared" si="4"/>
        <v>318.69616463</v>
      </c>
      <c r="BC18" s="358">
        <f t="shared" si="4"/>
        <v>499.68251940999994</v>
      </c>
      <c r="BD18" s="358">
        <f t="shared" si="4"/>
        <v>1061.8035051299998</v>
      </c>
      <c r="BE18" s="358">
        <f t="shared" si="4"/>
        <v>342.83131903999993</v>
      </c>
      <c r="BF18" s="358">
        <f t="shared" si="4"/>
        <v>236.64185896999999</v>
      </c>
      <c r="BG18" s="358">
        <f t="shared" si="4"/>
        <v>234.32732577999997</v>
      </c>
      <c r="BH18" s="358">
        <f t="shared" si="4"/>
        <v>311.96319814000003</v>
      </c>
      <c r="BI18" s="358">
        <f t="shared" si="4"/>
        <v>1125.7637019300003</v>
      </c>
      <c r="BJ18" s="358">
        <f t="shared" si="4"/>
        <v>310.89074718999996</v>
      </c>
      <c r="BK18" s="358">
        <f t="shared" si="4"/>
        <v>241.98317083999996</v>
      </c>
      <c r="BL18" s="358">
        <f t="shared" si="4"/>
        <v>243.10653239999999</v>
      </c>
      <c r="BM18" s="358">
        <f t="shared" si="4"/>
        <v>299.29974646999995</v>
      </c>
      <c r="BN18" s="369">
        <f t="shared" si="4"/>
        <v>1095.2801968999997</v>
      </c>
    </row>
    <row r="19" spans="1:66">
      <c r="A19" s="400" t="s">
        <v>108</v>
      </c>
      <c r="B19" s="359">
        <v>114.77544362</v>
      </c>
      <c r="C19" s="359">
        <v>94.554101000000003</v>
      </c>
      <c r="D19" s="359">
        <v>110.61940097</v>
      </c>
      <c r="E19" s="359">
        <v>124.81617258</v>
      </c>
      <c r="F19" s="359">
        <v>444.76511816999999</v>
      </c>
      <c r="G19" s="359">
        <v>133.31893500000001</v>
      </c>
      <c r="H19" s="359">
        <v>155.83232949999999</v>
      </c>
      <c r="I19" s="359">
        <v>158.47921696</v>
      </c>
      <c r="J19" s="359">
        <v>172.42413497999999</v>
      </c>
      <c r="K19" s="359">
        <v>620.05461644000002</v>
      </c>
      <c r="L19" s="359">
        <v>122.57207852000001</v>
      </c>
      <c r="M19" s="359">
        <v>139.23405048000001</v>
      </c>
      <c r="N19" s="359">
        <v>117.186847</v>
      </c>
      <c r="O19" s="359">
        <v>122.8295036</v>
      </c>
      <c r="P19" s="359">
        <v>501.82247960000001</v>
      </c>
      <c r="Q19" s="359">
        <v>138.28258656</v>
      </c>
      <c r="R19" s="359">
        <v>170.69423535999999</v>
      </c>
      <c r="S19" s="359">
        <v>139.36103392000001</v>
      </c>
      <c r="T19" s="359">
        <v>93.103583060000005</v>
      </c>
      <c r="U19" s="359">
        <v>541.44143889999998</v>
      </c>
      <c r="V19" s="359">
        <v>150.89445552000001</v>
      </c>
      <c r="W19" s="359">
        <v>153.72946431</v>
      </c>
      <c r="X19" s="359">
        <v>154.09412983999999</v>
      </c>
      <c r="Y19" s="359">
        <v>156.09674602999999</v>
      </c>
      <c r="Z19" s="359">
        <v>614.81479569999999</v>
      </c>
      <c r="AA19" s="359">
        <v>108.44581003</v>
      </c>
      <c r="AB19" s="359">
        <v>111.80361053999999</v>
      </c>
      <c r="AC19" s="359">
        <v>145.96551285999999</v>
      </c>
      <c r="AD19" s="359">
        <v>120.32051138</v>
      </c>
      <c r="AE19" s="359">
        <v>486.53544481</v>
      </c>
      <c r="AF19" s="359">
        <v>138.41708399999999</v>
      </c>
      <c r="AG19" s="359">
        <v>95.175214199999999</v>
      </c>
      <c r="AH19" s="359">
        <v>111.57159376</v>
      </c>
      <c r="AI19" s="359">
        <v>94.602001999999999</v>
      </c>
      <c r="AJ19" s="359">
        <v>439.76589396000003</v>
      </c>
      <c r="AK19" s="359">
        <v>82.989059999999995</v>
      </c>
      <c r="AL19" s="359">
        <v>70.401301000000004</v>
      </c>
      <c r="AM19" s="359">
        <v>78.782747459999996</v>
      </c>
      <c r="AN19" s="359">
        <v>45.927803009999998</v>
      </c>
      <c r="AO19" s="359">
        <v>278.10091147000003</v>
      </c>
      <c r="AP19" s="359">
        <v>42.432219000000003</v>
      </c>
      <c r="AQ19" s="359">
        <v>37.188096000000002</v>
      </c>
      <c r="AR19" s="359">
        <v>53.983308999999998</v>
      </c>
      <c r="AS19" s="359">
        <v>46.261318000000003</v>
      </c>
      <c r="AT19" s="359">
        <v>179.86494200000001</v>
      </c>
      <c r="AU19" s="359">
        <v>7.3006070000000003</v>
      </c>
      <c r="AV19" s="359">
        <v>1.188418</v>
      </c>
      <c r="AW19" s="359">
        <v>2.4130319999999998</v>
      </c>
      <c r="AX19" s="359">
        <v>5.6630099999999999</v>
      </c>
      <c r="AY19" s="359">
        <v>16.565066999999999</v>
      </c>
      <c r="AZ19" s="359">
        <v>0.18204400000000001</v>
      </c>
      <c r="BA19" s="359">
        <v>0.121105</v>
      </c>
      <c r="BB19" s="359">
        <v>0.176681</v>
      </c>
      <c r="BC19" s="359">
        <v>0.21726599999999999</v>
      </c>
      <c r="BD19" s="359">
        <v>0.69709600000000005</v>
      </c>
      <c r="BE19" s="359">
        <v>0.10204199999999999</v>
      </c>
      <c r="BF19" s="359">
        <v>0.197431</v>
      </c>
      <c r="BG19" s="359">
        <v>0.29443999999999998</v>
      </c>
      <c r="BH19" s="359">
        <v>0.28774</v>
      </c>
      <c r="BI19" s="359">
        <v>0.88165300000000002</v>
      </c>
      <c r="BJ19" s="359">
        <v>0.363257</v>
      </c>
      <c r="BK19" s="359">
        <v>0.36077799999999999</v>
      </c>
      <c r="BL19" s="359">
        <v>0.331565</v>
      </c>
      <c r="BM19" s="359">
        <v>0.45907300000000001</v>
      </c>
      <c r="BN19" s="370">
        <v>1.5146729999999999</v>
      </c>
    </row>
    <row r="20" spans="1:66">
      <c r="A20" s="398" t="s">
        <v>59</v>
      </c>
      <c r="B20" s="359">
        <v>111.23178061999999</v>
      </c>
      <c r="C20" s="359">
        <v>89</v>
      </c>
      <c r="D20" s="359">
        <v>103.02983596999999</v>
      </c>
      <c r="E20" s="359">
        <v>115.66531958</v>
      </c>
      <c r="F20" s="359">
        <v>418.92693616999998</v>
      </c>
      <c r="G20" s="359">
        <v>127.90786</v>
      </c>
      <c r="H20" s="359">
        <v>144.98374150000001</v>
      </c>
      <c r="I20" s="359">
        <v>152.48818896</v>
      </c>
      <c r="J20" s="359">
        <v>161.44152298</v>
      </c>
      <c r="K20" s="359">
        <v>586.82131344000004</v>
      </c>
      <c r="L20" s="359">
        <v>118.61517352</v>
      </c>
      <c r="M20" s="359">
        <v>130.85733647999999</v>
      </c>
      <c r="N20" s="359">
        <v>109.062275</v>
      </c>
      <c r="O20" s="359">
        <v>117.2797776</v>
      </c>
      <c r="P20" s="359">
        <v>475.81456259999999</v>
      </c>
      <c r="Q20" s="359">
        <v>134.65324355999999</v>
      </c>
      <c r="R20" s="359">
        <v>163.25790536</v>
      </c>
      <c r="S20" s="359">
        <v>134.34079592000001</v>
      </c>
      <c r="T20" s="359">
        <v>86.189515060000005</v>
      </c>
      <c r="U20" s="359">
        <v>518.44145990000004</v>
      </c>
      <c r="V20" s="359">
        <v>146.15589452</v>
      </c>
      <c r="W20" s="359">
        <v>146.13618631</v>
      </c>
      <c r="X20" s="359">
        <v>143.01783684</v>
      </c>
      <c r="Y20" s="359">
        <v>145.86393203</v>
      </c>
      <c r="Z20" s="359">
        <v>581.17384970000001</v>
      </c>
      <c r="AA20" s="359">
        <v>102.20587802999999</v>
      </c>
      <c r="AB20" s="359">
        <v>103.89266053999999</v>
      </c>
      <c r="AC20" s="359">
        <v>138.32130986000001</v>
      </c>
      <c r="AD20" s="359">
        <v>116.49128537999999</v>
      </c>
      <c r="AE20" s="359">
        <v>460.91113381000002</v>
      </c>
      <c r="AF20" s="359">
        <v>129.08436800000001</v>
      </c>
      <c r="AG20" s="359">
        <v>79.083821999999998</v>
      </c>
      <c r="AH20" s="359">
        <v>101.45021176</v>
      </c>
      <c r="AI20" s="359">
        <v>86.573485000000005</v>
      </c>
      <c r="AJ20" s="359">
        <v>396.19188675999999</v>
      </c>
      <c r="AK20" s="359">
        <v>75.521578000000005</v>
      </c>
      <c r="AL20" s="359">
        <v>59.447234000000002</v>
      </c>
      <c r="AM20" s="359">
        <v>55.930386460000001</v>
      </c>
      <c r="AN20" s="359">
        <v>40.000000010000001</v>
      </c>
      <c r="AO20" s="359">
        <v>230.89919846999999</v>
      </c>
      <c r="AP20" s="359">
        <v>37.9</v>
      </c>
      <c r="AQ20" s="359">
        <v>32</v>
      </c>
      <c r="AR20" s="359">
        <v>43.999000000000002</v>
      </c>
      <c r="AS20" s="359">
        <v>35</v>
      </c>
      <c r="AT20" s="359">
        <v>148.899</v>
      </c>
      <c r="AU20" s="359">
        <v>0</v>
      </c>
      <c r="AV20" s="359">
        <v>0</v>
      </c>
      <c r="AW20" s="359">
        <v>0</v>
      </c>
      <c r="AX20" s="359">
        <v>0</v>
      </c>
      <c r="AY20" s="359">
        <v>0</v>
      </c>
      <c r="AZ20" s="359">
        <v>0</v>
      </c>
      <c r="BA20" s="359">
        <v>0</v>
      </c>
      <c r="BB20" s="359">
        <v>0</v>
      </c>
      <c r="BC20" s="359">
        <v>0</v>
      </c>
      <c r="BD20" s="359">
        <v>0</v>
      </c>
      <c r="BE20" s="359">
        <v>0</v>
      </c>
      <c r="BF20" s="359">
        <v>0</v>
      </c>
      <c r="BG20" s="359">
        <v>0</v>
      </c>
      <c r="BH20" s="359">
        <v>0</v>
      </c>
      <c r="BI20" s="359">
        <v>0</v>
      </c>
      <c r="BJ20" s="359">
        <v>0</v>
      </c>
      <c r="BK20" s="359">
        <v>0</v>
      </c>
      <c r="BL20" s="359">
        <v>0</v>
      </c>
      <c r="BM20" s="359">
        <v>0</v>
      </c>
      <c r="BN20" s="370">
        <v>0</v>
      </c>
    </row>
    <row r="21" spans="1:66">
      <c r="A21" s="400" t="s">
        <v>109</v>
      </c>
      <c r="B21" s="359">
        <v>5.5208060000000003</v>
      </c>
      <c r="C21" s="359">
        <v>4.6651689999999997</v>
      </c>
      <c r="D21" s="359">
        <v>6.0350039999999998</v>
      </c>
      <c r="E21" s="359">
        <v>4.163513</v>
      </c>
      <c r="F21" s="359">
        <v>20.384492000000002</v>
      </c>
      <c r="G21" s="359">
        <v>3.9712459999999998</v>
      </c>
      <c r="H21" s="359">
        <v>4.0557359999999996</v>
      </c>
      <c r="I21" s="359">
        <v>5.1181840000000003</v>
      </c>
      <c r="J21" s="359">
        <v>7.4660640000000003</v>
      </c>
      <c r="K21" s="359">
        <v>20.611229999999999</v>
      </c>
      <c r="L21" s="359">
        <v>3.0479430000000001</v>
      </c>
      <c r="M21" s="359">
        <v>23.300792999999999</v>
      </c>
      <c r="N21" s="359">
        <v>4.2354770000000004</v>
      </c>
      <c r="O21" s="359">
        <v>3.4997569999999998</v>
      </c>
      <c r="P21" s="359">
        <v>34.083970000000001</v>
      </c>
      <c r="Q21" s="359">
        <v>2.7030940000000001</v>
      </c>
      <c r="R21" s="359">
        <v>5.6010070000000001</v>
      </c>
      <c r="S21" s="359">
        <v>5.2379249999999997</v>
      </c>
      <c r="T21" s="359">
        <v>5.2738339999999999</v>
      </c>
      <c r="U21" s="359">
        <v>18.815860000000001</v>
      </c>
      <c r="V21" s="359">
        <v>3.4031530000000001</v>
      </c>
      <c r="W21" s="359">
        <v>1.641375</v>
      </c>
      <c r="X21" s="359">
        <v>4.9702390000000003</v>
      </c>
      <c r="Y21" s="359">
        <v>2.6504690000000002</v>
      </c>
      <c r="Z21" s="359">
        <v>12.665236</v>
      </c>
      <c r="AA21" s="359">
        <v>0.91531700000000005</v>
      </c>
      <c r="AB21" s="359">
        <v>2.2897479999999999</v>
      </c>
      <c r="AC21" s="359">
        <v>3.4993439999999998</v>
      </c>
      <c r="AD21" s="359">
        <v>1.3665670000000001</v>
      </c>
      <c r="AE21" s="359">
        <v>8.0709759999999999</v>
      </c>
      <c r="AF21" s="359">
        <v>2.045887</v>
      </c>
      <c r="AG21" s="359">
        <v>6.1271139999999997</v>
      </c>
      <c r="AH21" s="359">
        <v>1.5508439999999999</v>
      </c>
      <c r="AI21" s="359">
        <v>4.3599670000000001</v>
      </c>
      <c r="AJ21" s="359">
        <v>14.083812</v>
      </c>
      <c r="AK21" s="359">
        <v>18.046755999999998</v>
      </c>
      <c r="AL21" s="359">
        <v>15.631364</v>
      </c>
      <c r="AM21" s="359">
        <v>6.2703480000000003</v>
      </c>
      <c r="AN21" s="359">
        <v>14.716642</v>
      </c>
      <c r="AO21" s="359">
        <v>54.665109999999999</v>
      </c>
      <c r="AP21" s="359">
        <v>12.930899999999999</v>
      </c>
      <c r="AQ21" s="359">
        <v>20.940826000000001</v>
      </c>
      <c r="AR21" s="359">
        <v>18.996006000000001</v>
      </c>
      <c r="AS21" s="359">
        <v>8.2823460000000004</v>
      </c>
      <c r="AT21" s="359">
        <v>61.150078000000001</v>
      </c>
      <c r="AU21" s="359">
        <v>13.381696</v>
      </c>
      <c r="AV21" s="359">
        <v>4.6352960000000003</v>
      </c>
      <c r="AW21" s="359">
        <v>7.9583640000000004</v>
      </c>
      <c r="AX21" s="359">
        <v>2.90124</v>
      </c>
      <c r="AY21" s="359">
        <v>28.876595999999999</v>
      </c>
      <c r="AZ21" s="359">
        <v>0.42433700000000002</v>
      </c>
      <c r="BA21" s="359">
        <v>0.66294699999999995</v>
      </c>
      <c r="BB21" s="359">
        <v>0.86693699999999996</v>
      </c>
      <c r="BC21" s="359">
        <v>0.70555299999999999</v>
      </c>
      <c r="BD21" s="359">
        <v>2.6597740000000001</v>
      </c>
      <c r="BE21" s="359">
        <v>0.68249700000000002</v>
      </c>
      <c r="BF21" s="359">
        <v>1.109219</v>
      </c>
      <c r="BG21" s="359">
        <v>1.19024</v>
      </c>
      <c r="BH21" s="359">
        <v>1.657327</v>
      </c>
      <c r="BI21" s="359">
        <v>4.6392829999999998</v>
      </c>
      <c r="BJ21" s="359">
        <v>1.2741340000000001</v>
      </c>
      <c r="BK21" s="359">
        <v>1.4629110000000001</v>
      </c>
      <c r="BL21" s="359">
        <v>0.70030400000000004</v>
      </c>
      <c r="BM21" s="359">
        <v>0.75775599999999999</v>
      </c>
      <c r="BN21" s="370">
        <v>4.1951049999999999</v>
      </c>
    </row>
    <row r="22" spans="1:66" ht="13.5">
      <c r="A22" s="401"/>
      <c r="B22" s="358"/>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69"/>
    </row>
    <row r="23" spans="1:66">
      <c r="A23" s="400" t="s">
        <v>110</v>
      </c>
      <c r="B23" s="359">
        <v>34.519652309999998</v>
      </c>
      <c r="C23" s="359">
        <v>44.253944709999999</v>
      </c>
      <c r="D23" s="359">
        <v>73.955058469999997</v>
      </c>
      <c r="E23" s="359">
        <v>57.796589619999999</v>
      </c>
      <c r="F23" s="359">
        <v>210.52524510999999</v>
      </c>
      <c r="G23" s="359">
        <v>28.504928079999999</v>
      </c>
      <c r="H23" s="359">
        <v>35.979891299999998</v>
      </c>
      <c r="I23" s="359">
        <v>26.121993230000001</v>
      </c>
      <c r="J23" s="359">
        <v>30.37865377</v>
      </c>
      <c r="K23" s="359">
        <v>120.98546638000001</v>
      </c>
      <c r="L23" s="359">
        <v>19.956435469999999</v>
      </c>
      <c r="M23" s="359">
        <v>35.464128969999997</v>
      </c>
      <c r="N23" s="359">
        <v>31.611383889999999</v>
      </c>
      <c r="O23" s="359">
        <v>26.219517939999999</v>
      </c>
      <c r="P23" s="359">
        <v>113.25146626999999</v>
      </c>
      <c r="Q23" s="359">
        <v>17.419924330000001</v>
      </c>
      <c r="R23" s="359">
        <v>22.137528</v>
      </c>
      <c r="S23" s="359">
        <v>18.300326460000001</v>
      </c>
      <c r="T23" s="359">
        <v>29.83037667</v>
      </c>
      <c r="U23" s="359">
        <v>87.688155460000004</v>
      </c>
      <c r="V23" s="359">
        <v>19.540545470000001</v>
      </c>
      <c r="W23" s="359">
        <v>21.368750469999998</v>
      </c>
      <c r="X23" s="359">
        <v>8.1731035199999997</v>
      </c>
      <c r="Y23" s="359">
        <v>22.643919109999999</v>
      </c>
      <c r="Z23" s="359">
        <v>71.726318570000004</v>
      </c>
      <c r="AA23" s="359">
        <v>25.863678570000001</v>
      </c>
      <c r="AB23" s="359">
        <v>15.51856499</v>
      </c>
      <c r="AC23" s="359">
        <v>10.71743901</v>
      </c>
      <c r="AD23" s="359">
        <v>23.752947729999999</v>
      </c>
      <c r="AE23" s="359">
        <v>75.852630300000001</v>
      </c>
      <c r="AF23" s="359">
        <v>20.167950919999999</v>
      </c>
      <c r="AG23" s="359">
        <v>10.038754020000001</v>
      </c>
      <c r="AH23" s="359">
        <v>6.8196810000000001</v>
      </c>
      <c r="AI23" s="359">
        <v>12.81820259</v>
      </c>
      <c r="AJ23" s="359">
        <v>49.844588530000003</v>
      </c>
      <c r="AK23" s="359">
        <v>26.794101659999999</v>
      </c>
      <c r="AL23" s="359">
        <v>28.339358499999999</v>
      </c>
      <c r="AM23" s="359">
        <v>24.92242705</v>
      </c>
      <c r="AN23" s="359">
        <v>9.1345499100000005</v>
      </c>
      <c r="AO23" s="359">
        <v>89.190437119999999</v>
      </c>
      <c r="AP23" s="359">
        <v>31.30587272</v>
      </c>
      <c r="AQ23" s="359">
        <v>52.696538660000002</v>
      </c>
      <c r="AR23" s="359">
        <v>24.188886759999999</v>
      </c>
      <c r="AS23" s="359">
        <v>46.115295709999998</v>
      </c>
      <c r="AT23" s="359">
        <v>154.30659385000001</v>
      </c>
      <c r="AU23" s="359">
        <v>11.95306278</v>
      </c>
      <c r="AV23" s="359">
        <v>10.92180538</v>
      </c>
      <c r="AW23" s="359">
        <v>15.256911799999999</v>
      </c>
      <c r="AX23" s="359">
        <v>28.81014454</v>
      </c>
      <c r="AY23" s="359">
        <v>66.941924499999999</v>
      </c>
      <c r="AZ23" s="359">
        <v>14.467254430000001</v>
      </c>
      <c r="BA23" s="359">
        <v>23.116876000000001</v>
      </c>
      <c r="BB23" s="359">
        <v>24.5977</v>
      </c>
      <c r="BC23" s="359">
        <v>29.000335079999999</v>
      </c>
      <c r="BD23" s="359">
        <v>91.182165510000004</v>
      </c>
      <c r="BE23" s="359">
        <v>32.594908609999997</v>
      </c>
      <c r="BF23" s="359">
        <v>4.5292312399999997</v>
      </c>
      <c r="BG23" s="359">
        <v>5.87139408</v>
      </c>
      <c r="BH23" s="359">
        <v>4.5646006000000003</v>
      </c>
      <c r="BI23" s="359">
        <v>47.560134529999999</v>
      </c>
      <c r="BJ23" s="359">
        <v>5.8027346499999997</v>
      </c>
      <c r="BK23" s="359">
        <v>3.9243049399999999</v>
      </c>
      <c r="BL23" s="359">
        <v>4.3631123799999996</v>
      </c>
      <c r="BM23" s="359">
        <v>9.3858829200000002</v>
      </c>
      <c r="BN23" s="370">
        <v>23.476034890000001</v>
      </c>
    </row>
    <row r="24" spans="1:66">
      <c r="A24" s="400" t="s">
        <v>111</v>
      </c>
      <c r="B24" s="359">
        <v>3.5439978000000001</v>
      </c>
      <c r="C24" s="359">
        <v>10.581903069999999</v>
      </c>
      <c r="D24" s="359">
        <v>8.5593815099999997</v>
      </c>
      <c r="E24" s="359">
        <v>12.72513253</v>
      </c>
      <c r="F24" s="359">
        <v>35.41041491</v>
      </c>
      <c r="G24" s="359">
        <v>7.7226559899999998</v>
      </c>
      <c r="H24" s="359">
        <v>0</v>
      </c>
      <c r="I24" s="359">
        <v>0</v>
      </c>
      <c r="J24" s="359">
        <v>0.55975156000000004</v>
      </c>
      <c r="K24" s="359">
        <v>8.2824075500000003</v>
      </c>
      <c r="L24" s="359">
        <v>6.5727266599999998</v>
      </c>
      <c r="M24" s="359">
        <v>6.5737690000000001E-2</v>
      </c>
      <c r="N24" s="359">
        <v>2.0645210000000001E-2</v>
      </c>
      <c r="O24" s="359">
        <v>7.44811E-3</v>
      </c>
      <c r="P24" s="359">
        <v>6.6665576700000004</v>
      </c>
      <c r="Q24" s="359">
        <v>6.1425899999999999E-3</v>
      </c>
      <c r="R24" s="359">
        <v>1.4815974199999999</v>
      </c>
      <c r="S24" s="359">
        <v>1.27389055</v>
      </c>
      <c r="T24" s="359">
        <v>5.3251889300000004</v>
      </c>
      <c r="U24" s="359">
        <v>8.0868194899999999</v>
      </c>
      <c r="V24" s="359">
        <v>3.2570128199999999</v>
      </c>
      <c r="W24" s="359">
        <v>2.918682</v>
      </c>
      <c r="X24" s="359">
        <v>2.7367430000000001</v>
      </c>
      <c r="Y24" s="359">
        <v>2.006443</v>
      </c>
      <c r="Z24" s="359">
        <v>10.91888082</v>
      </c>
      <c r="AA24" s="359">
        <v>0.34643405999999999</v>
      </c>
      <c r="AB24" s="359">
        <v>0.52528300000000006</v>
      </c>
      <c r="AC24" s="359">
        <v>0.22531358000000001</v>
      </c>
      <c r="AD24" s="359">
        <v>0.16645847999999999</v>
      </c>
      <c r="AE24" s="359">
        <v>1.26348912</v>
      </c>
      <c r="AF24" s="359">
        <v>0.96095206</v>
      </c>
      <c r="AG24" s="359">
        <v>1.03156973</v>
      </c>
      <c r="AH24" s="359">
        <v>0.67657177000000002</v>
      </c>
      <c r="AI24" s="359">
        <v>5.4447460000000003E-2</v>
      </c>
      <c r="AJ24" s="359">
        <v>2.7235410199999999</v>
      </c>
      <c r="AK24" s="359">
        <v>1.49888412</v>
      </c>
      <c r="AL24" s="359">
        <v>3.6528997200000002</v>
      </c>
      <c r="AM24" s="359">
        <v>0.44091277000000001</v>
      </c>
      <c r="AN24" s="359">
        <v>0.35467629000000001</v>
      </c>
      <c r="AO24" s="359">
        <v>5.9473729000000004</v>
      </c>
      <c r="AP24" s="359">
        <v>0.95363242999999998</v>
      </c>
      <c r="AQ24" s="359">
        <v>0.50879476999999995</v>
      </c>
      <c r="AR24" s="359">
        <v>0.60861695999999998</v>
      </c>
      <c r="AS24" s="359">
        <v>0.25470129000000002</v>
      </c>
      <c r="AT24" s="359">
        <v>2.3257454499999999</v>
      </c>
      <c r="AU24" s="359">
        <v>0.32251655000000001</v>
      </c>
      <c r="AV24" s="359">
        <v>0.16566025000000001</v>
      </c>
      <c r="AW24" s="359">
        <v>0.40216352999999999</v>
      </c>
      <c r="AX24" s="359">
        <v>0.83167336999999997</v>
      </c>
      <c r="AY24" s="359">
        <v>1.7220137</v>
      </c>
      <c r="AZ24" s="359">
        <v>1.315012E-2</v>
      </c>
      <c r="BA24" s="359">
        <v>0.93833487000000004</v>
      </c>
      <c r="BB24" s="359">
        <v>1.46124155</v>
      </c>
      <c r="BC24" s="359">
        <v>1.4298789700000001</v>
      </c>
      <c r="BD24" s="359">
        <v>3.8426055099999998</v>
      </c>
      <c r="BE24" s="359">
        <v>1.75041476</v>
      </c>
      <c r="BF24" s="359">
        <v>2.72215206</v>
      </c>
      <c r="BG24" s="359">
        <v>2.9848622200000001</v>
      </c>
      <c r="BH24" s="359">
        <v>1.10399158</v>
      </c>
      <c r="BI24" s="359">
        <v>8.5614206199999998</v>
      </c>
      <c r="BJ24" s="359">
        <v>2.7198326800000001</v>
      </c>
      <c r="BK24" s="359">
        <v>1.5639706</v>
      </c>
      <c r="BL24" s="359">
        <v>3.9191925099999998</v>
      </c>
      <c r="BM24" s="359">
        <v>3.49446828</v>
      </c>
      <c r="BN24" s="370">
        <v>11.697464070000001</v>
      </c>
    </row>
    <row r="25" spans="1:66" ht="13.5">
      <c r="A25" s="401"/>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69"/>
    </row>
    <row r="26" spans="1:66">
      <c r="A26" s="400" t="s">
        <v>112</v>
      </c>
      <c r="B26" s="359">
        <f t="shared" ref="B26:BN26" si="5">SUM(B27,B31,B35)</f>
        <v>56.552121729999996</v>
      </c>
      <c r="C26" s="359">
        <f t="shared" si="5"/>
        <v>72.754166330000004</v>
      </c>
      <c r="D26" s="359">
        <f t="shared" si="5"/>
        <v>69.002050350000005</v>
      </c>
      <c r="E26" s="359">
        <f t="shared" si="5"/>
        <v>60.26917255</v>
      </c>
      <c r="F26" s="359">
        <f t="shared" si="5"/>
        <v>258.57751095999998</v>
      </c>
      <c r="G26" s="359">
        <f t="shared" si="5"/>
        <v>67.427113800000001</v>
      </c>
      <c r="H26" s="359">
        <f t="shared" si="5"/>
        <v>89.12895254</v>
      </c>
      <c r="I26" s="359">
        <f t="shared" si="5"/>
        <v>93.573135020000009</v>
      </c>
      <c r="J26" s="359">
        <f t="shared" si="5"/>
        <v>92.697242629999991</v>
      </c>
      <c r="K26" s="359">
        <f t="shared" si="5"/>
        <v>342.82644398999997</v>
      </c>
      <c r="L26" s="359">
        <f t="shared" si="5"/>
        <v>98.429109510000018</v>
      </c>
      <c r="M26" s="359">
        <f t="shared" si="5"/>
        <v>117.92317405000001</v>
      </c>
      <c r="N26" s="359">
        <f t="shared" si="5"/>
        <v>119.70956993</v>
      </c>
      <c r="O26" s="359">
        <f t="shared" si="5"/>
        <v>111.78672886000001</v>
      </c>
      <c r="P26" s="359">
        <f t="shared" si="5"/>
        <v>447.84858235000002</v>
      </c>
      <c r="Q26" s="359">
        <f t="shared" si="5"/>
        <v>85.097511740000002</v>
      </c>
      <c r="R26" s="359">
        <f t="shared" si="5"/>
        <v>110.81818011</v>
      </c>
      <c r="S26" s="359">
        <f t="shared" si="5"/>
        <v>126.35303699999999</v>
      </c>
      <c r="T26" s="359">
        <f t="shared" si="5"/>
        <v>114.89293091</v>
      </c>
      <c r="U26" s="359">
        <f t="shared" si="5"/>
        <v>437.16165976000002</v>
      </c>
      <c r="V26" s="359">
        <f t="shared" si="5"/>
        <v>87.345393360000003</v>
      </c>
      <c r="W26" s="359">
        <f t="shared" si="5"/>
        <v>89.194763789999996</v>
      </c>
      <c r="X26" s="359">
        <f t="shared" si="5"/>
        <v>56.11831127</v>
      </c>
      <c r="Y26" s="359">
        <f t="shared" si="5"/>
        <v>61.774135489999992</v>
      </c>
      <c r="Z26" s="359">
        <f t="shared" si="5"/>
        <v>294.43260391000001</v>
      </c>
      <c r="AA26" s="359">
        <f t="shared" si="5"/>
        <v>62.511249819999996</v>
      </c>
      <c r="AB26" s="359">
        <f t="shared" si="5"/>
        <v>60.70838208</v>
      </c>
      <c r="AC26" s="359">
        <f t="shared" si="5"/>
        <v>56.620124619999991</v>
      </c>
      <c r="AD26" s="359">
        <f t="shared" si="5"/>
        <v>63.293213640000005</v>
      </c>
      <c r="AE26" s="359">
        <f t="shared" si="5"/>
        <v>243.13297015999999</v>
      </c>
      <c r="AF26" s="359">
        <f t="shared" si="5"/>
        <v>43.552551769999994</v>
      </c>
      <c r="AG26" s="359">
        <f t="shared" si="5"/>
        <v>31.876911199999999</v>
      </c>
      <c r="AH26" s="359">
        <f t="shared" si="5"/>
        <v>33.697945230000002</v>
      </c>
      <c r="AI26" s="359">
        <f t="shared" si="5"/>
        <v>31.744665489999999</v>
      </c>
      <c r="AJ26" s="359">
        <f t="shared" si="5"/>
        <v>140.87207369000001</v>
      </c>
      <c r="AK26" s="359">
        <f t="shared" si="5"/>
        <v>26.772383690000002</v>
      </c>
      <c r="AL26" s="359">
        <f t="shared" si="5"/>
        <v>27.012878959999998</v>
      </c>
      <c r="AM26" s="359">
        <f t="shared" si="5"/>
        <v>21.47155119</v>
      </c>
      <c r="AN26" s="359">
        <f t="shared" si="5"/>
        <v>17.964826380000002</v>
      </c>
      <c r="AO26" s="359">
        <f t="shared" si="5"/>
        <v>93.221640220000012</v>
      </c>
      <c r="AP26" s="359">
        <f t="shared" si="5"/>
        <v>24.296560589999999</v>
      </c>
      <c r="AQ26" s="359">
        <f t="shared" si="5"/>
        <v>24.784963329999997</v>
      </c>
      <c r="AR26" s="359">
        <f t="shared" si="5"/>
        <v>20.52463955</v>
      </c>
      <c r="AS26" s="359">
        <f t="shared" si="5"/>
        <v>26.908448739999997</v>
      </c>
      <c r="AT26" s="359">
        <f t="shared" si="5"/>
        <v>96.514612209999996</v>
      </c>
      <c r="AU26" s="359">
        <f t="shared" si="5"/>
        <v>25.143784910000001</v>
      </c>
      <c r="AV26" s="359">
        <f t="shared" si="5"/>
        <v>20.486716459999997</v>
      </c>
      <c r="AW26" s="359">
        <f t="shared" si="5"/>
        <v>20.03945083</v>
      </c>
      <c r="AX26" s="359">
        <f t="shared" si="5"/>
        <v>22.105395709999996</v>
      </c>
      <c r="AY26" s="359">
        <f t="shared" si="5"/>
        <v>87.775347909999994</v>
      </c>
      <c r="AZ26" s="359">
        <f t="shared" si="5"/>
        <v>17.6645605</v>
      </c>
      <c r="BA26" s="359">
        <f t="shared" si="5"/>
        <v>14.102453429999999</v>
      </c>
      <c r="BB26" s="359">
        <f t="shared" si="5"/>
        <v>18.424393760000001</v>
      </c>
      <c r="BC26" s="359">
        <f t="shared" si="5"/>
        <v>22.632997979999999</v>
      </c>
      <c r="BD26" s="359">
        <f t="shared" si="5"/>
        <v>72.824405670000004</v>
      </c>
      <c r="BE26" s="359">
        <f t="shared" si="5"/>
        <v>28.01143497</v>
      </c>
      <c r="BF26" s="359">
        <f t="shared" si="5"/>
        <v>32.601421110000004</v>
      </c>
      <c r="BG26" s="359">
        <f t="shared" si="5"/>
        <v>35.069086699999993</v>
      </c>
      <c r="BH26" s="359">
        <f t="shared" si="5"/>
        <v>39.327701300000001</v>
      </c>
      <c r="BI26" s="359">
        <f t="shared" si="5"/>
        <v>135.00964408000002</v>
      </c>
      <c r="BJ26" s="359">
        <f t="shared" si="5"/>
        <v>44.11260377</v>
      </c>
      <c r="BK26" s="359">
        <f t="shared" si="5"/>
        <v>40.933725769999995</v>
      </c>
      <c r="BL26" s="359">
        <f t="shared" si="5"/>
        <v>40.164115780000003</v>
      </c>
      <c r="BM26" s="359">
        <f t="shared" si="5"/>
        <v>36.568182720000003</v>
      </c>
      <c r="BN26" s="370">
        <f t="shared" si="5"/>
        <v>161.77862804</v>
      </c>
    </row>
    <row r="27" spans="1:66">
      <c r="A27" s="398" t="s">
        <v>113</v>
      </c>
      <c r="B27" s="359">
        <f t="shared" ref="B27:BN27" si="6">SUM(B28:B30)</f>
        <v>22.898455869999999</v>
      </c>
      <c r="C27" s="359">
        <f t="shared" si="6"/>
        <v>23.80558431</v>
      </c>
      <c r="D27" s="359">
        <f t="shared" si="6"/>
        <v>22.301790090000001</v>
      </c>
      <c r="E27" s="359">
        <f t="shared" si="6"/>
        <v>19.493598949999999</v>
      </c>
      <c r="F27" s="359">
        <f t="shared" si="6"/>
        <v>88.49942922000001</v>
      </c>
      <c r="G27" s="359">
        <f t="shared" si="6"/>
        <v>21.631349660000001</v>
      </c>
      <c r="H27" s="359">
        <f t="shared" si="6"/>
        <v>24.955804409999999</v>
      </c>
      <c r="I27" s="359">
        <f t="shared" si="6"/>
        <v>27.006980409999997</v>
      </c>
      <c r="J27" s="359">
        <f t="shared" si="6"/>
        <v>24.065400499999999</v>
      </c>
      <c r="K27" s="359">
        <f t="shared" si="6"/>
        <v>97.659534980000004</v>
      </c>
      <c r="L27" s="359">
        <f t="shared" si="6"/>
        <v>20.359551960000001</v>
      </c>
      <c r="M27" s="359">
        <f t="shared" si="6"/>
        <v>19.624554360000001</v>
      </c>
      <c r="N27" s="359">
        <f t="shared" si="6"/>
        <v>26.601928040000001</v>
      </c>
      <c r="O27" s="359">
        <f t="shared" si="6"/>
        <v>27.05057008</v>
      </c>
      <c r="P27" s="359">
        <f t="shared" si="6"/>
        <v>93.636604439999999</v>
      </c>
      <c r="Q27" s="359">
        <f t="shared" si="6"/>
        <v>18.183005390000002</v>
      </c>
      <c r="R27" s="359">
        <f t="shared" si="6"/>
        <v>24.05852535</v>
      </c>
      <c r="S27" s="359">
        <f t="shared" si="6"/>
        <v>37.177562909999999</v>
      </c>
      <c r="T27" s="359">
        <f t="shared" si="6"/>
        <v>20.704754529999999</v>
      </c>
      <c r="U27" s="359">
        <f t="shared" si="6"/>
        <v>100.12384818</v>
      </c>
      <c r="V27" s="359">
        <f t="shared" si="6"/>
        <v>23.60206385</v>
      </c>
      <c r="W27" s="359">
        <f t="shared" si="6"/>
        <v>22.42891766</v>
      </c>
      <c r="X27" s="359">
        <f t="shared" si="6"/>
        <v>21.997689569999999</v>
      </c>
      <c r="Y27" s="359">
        <f t="shared" si="6"/>
        <v>29.21361654</v>
      </c>
      <c r="Z27" s="359">
        <f t="shared" si="6"/>
        <v>97.242287619999999</v>
      </c>
      <c r="AA27" s="359">
        <f t="shared" si="6"/>
        <v>30.243826989999999</v>
      </c>
      <c r="AB27" s="359">
        <f t="shared" si="6"/>
        <v>24.42053928</v>
      </c>
      <c r="AC27" s="359">
        <f t="shared" si="6"/>
        <v>19.693366600000001</v>
      </c>
      <c r="AD27" s="359">
        <f t="shared" si="6"/>
        <v>31.562471670000001</v>
      </c>
      <c r="AE27" s="359">
        <f t="shared" si="6"/>
        <v>105.92020454</v>
      </c>
      <c r="AF27" s="359">
        <f t="shared" si="6"/>
        <v>26.004114210000001</v>
      </c>
      <c r="AG27" s="359">
        <f t="shared" si="6"/>
        <v>25.12278676</v>
      </c>
      <c r="AH27" s="359">
        <f t="shared" si="6"/>
        <v>25.217975729999999</v>
      </c>
      <c r="AI27" s="359">
        <f t="shared" si="6"/>
        <v>21.15020569</v>
      </c>
      <c r="AJ27" s="359">
        <f t="shared" si="6"/>
        <v>97.495082389999993</v>
      </c>
      <c r="AK27" s="359">
        <f t="shared" si="6"/>
        <v>16.99284433</v>
      </c>
      <c r="AL27" s="359">
        <f t="shared" si="6"/>
        <v>18.965999479999997</v>
      </c>
      <c r="AM27" s="359">
        <f t="shared" si="6"/>
        <v>14.384512859999999</v>
      </c>
      <c r="AN27" s="359">
        <f t="shared" si="6"/>
        <v>13.24366013</v>
      </c>
      <c r="AO27" s="359">
        <f t="shared" si="6"/>
        <v>63.587016800000001</v>
      </c>
      <c r="AP27" s="359">
        <f t="shared" si="6"/>
        <v>19.841968990000002</v>
      </c>
      <c r="AQ27" s="359">
        <f t="shared" si="6"/>
        <v>18.284995889999998</v>
      </c>
      <c r="AR27" s="359">
        <f t="shared" si="6"/>
        <v>16.31108837</v>
      </c>
      <c r="AS27" s="359">
        <f t="shared" si="6"/>
        <v>22.418010669999997</v>
      </c>
      <c r="AT27" s="359">
        <f t="shared" si="6"/>
        <v>76.856063919999997</v>
      </c>
      <c r="AU27" s="359">
        <f t="shared" si="6"/>
        <v>19.7992639</v>
      </c>
      <c r="AV27" s="359">
        <f t="shared" si="6"/>
        <v>16.641136509999999</v>
      </c>
      <c r="AW27" s="359">
        <f t="shared" si="6"/>
        <v>16.01828493</v>
      </c>
      <c r="AX27" s="359">
        <f t="shared" si="6"/>
        <v>18.047559809999999</v>
      </c>
      <c r="AY27" s="359">
        <f t="shared" si="6"/>
        <v>70.506245149999998</v>
      </c>
      <c r="AZ27" s="359">
        <f t="shared" si="6"/>
        <v>13.682788589999999</v>
      </c>
      <c r="BA27" s="359">
        <f t="shared" si="6"/>
        <v>10.5490051</v>
      </c>
      <c r="BB27" s="359">
        <f t="shared" si="6"/>
        <v>13.689813429999999</v>
      </c>
      <c r="BC27" s="359">
        <f t="shared" si="6"/>
        <v>16.444939089999998</v>
      </c>
      <c r="BD27" s="359">
        <f t="shared" si="6"/>
        <v>54.366546210000003</v>
      </c>
      <c r="BE27" s="359">
        <f t="shared" si="6"/>
        <v>16.796282699999999</v>
      </c>
      <c r="BF27" s="359">
        <f t="shared" si="6"/>
        <v>16.65630376</v>
      </c>
      <c r="BG27" s="359">
        <f t="shared" si="6"/>
        <v>17.355378439999999</v>
      </c>
      <c r="BH27" s="359">
        <f t="shared" si="6"/>
        <v>20.904812150000001</v>
      </c>
      <c r="BI27" s="359">
        <f t="shared" si="6"/>
        <v>71.71277705</v>
      </c>
      <c r="BJ27" s="359">
        <f t="shared" si="6"/>
        <v>20.447973359999999</v>
      </c>
      <c r="BK27" s="359">
        <f t="shared" si="6"/>
        <v>19.55640228</v>
      </c>
      <c r="BL27" s="359">
        <f t="shared" si="6"/>
        <v>19.911592120000002</v>
      </c>
      <c r="BM27" s="359">
        <f t="shared" si="6"/>
        <v>16.703600730000002</v>
      </c>
      <c r="BN27" s="370">
        <f t="shared" si="6"/>
        <v>76.619568490000006</v>
      </c>
    </row>
    <row r="28" spans="1:66">
      <c r="A28" s="402" t="s">
        <v>114</v>
      </c>
      <c r="B28" s="359">
        <v>6.7695500000000006E-2</v>
      </c>
      <c r="C28" s="359">
        <v>2.1871430000000001E-2</v>
      </c>
      <c r="D28" s="359">
        <v>0</v>
      </c>
      <c r="E28" s="359">
        <v>0</v>
      </c>
      <c r="F28" s="359">
        <v>8.9566930000000003E-2</v>
      </c>
      <c r="G28" s="359">
        <v>0</v>
      </c>
      <c r="H28" s="359">
        <v>0</v>
      </c>
      <c r="I28" s="359">
        <v>1.3622520000000001E-2</v>
      </c>
      <c r="J28" s="359">
        <v>0</v>
      </c>
      <c r="K28" s="359">
        <v>1.3622520000000001E-2</v>
      </c>
      <c r="L28" s="359">
        <v>0</v>
      </c>
      <c r="M28" s="359">
        <v>0</v>
      </c>
      <c r="N28" s="359">
        <v>1.7095119999999998E-2</v>
      </c>
      <c r="O28" s="359">
        <v>0</v>
      </c>
      <c r="P28" s="359">
        <v>1.7095119999999998E-2</v>
      </c>
      <c r="Q28" s="359">
        <v>0</v>
      </c>
      <c r="R28" s="359">
        <v>0</v>
      </c>
      <c r="S28" s="359">
        <v>1.4673250000000001E-2</v>
      </c>
      <c r="T28" s="359">
        <v>3.1796419999999999E-2</v>
      </c>
      <c r="U28" s="359">
        <v>4.6469669999999998E-2</v>
      </c>
      <c r="V28" s="359">
        <v>0</v>
      </c>
      <c r="W28" s="359">
        <v>0</v>
      </c>
      <c r="X28" s="359">
        <v>1.713319E-2</v>
      </c>
      <c r="Y28" s="359">
        <v>0</v>
      </c>
      <c r="Z28" s="359">
        <v>1.713319E-2</v>
      </c>
      <c r="AA28" s="359">
        <v>0</v>
      </c>
      <c r="AB28" s="359">
        <v>0</v>
      </c>
      <c r="AC28" s="359">
        <v>0</v>
      </c>
      <c r="AD28" s="359">
        <v>0</v>
      </c>
      <c r="AE28" s="359">
        <v>0</v>
      </c>
      <c r="AF28" s="359">
        <v>0</v>
      </c>
      <c r="AG28" s="359">
        <v>0</v>
      </c>
      <c r="AH28" s="359">
        <v>0</v>
      </c>
      <c r="AI28" s="359">
        <v>0</v>
      </c>
      <c r="AJ28" s="359">
        <v>0</v>
      </c>
      <c r="AK28" s="359">
        <v>6.6614700000000001E-3</v>
      </c>
      <c r="AL28" s="359">
        <v>0.11198708</v>
      </c>
      <c r="AM28" s="359">
        <v>2.2092649999999998E-2</v>
      </c>
      <c r="AN28" s="359">
        <v>0</v>
      </c>
      <c r="AO28" s="359">
        <v>0.14074120000000001</v>
      </c>
      <c r="AP28" s="359">
        <v>1.4435999999999999E-2</v>
      </c>
      <c r="AQ28" s="359">
        <v>2.4573629999999999E-2</v>
      </c>
      <c r="AR28" s="359">
        <v>8.1811499999999999E-3</v>
      </c>
      <c r="AS28" s="359">
        <v>0.15767239999999999</v>
      </c>
      <c r="AT28" s="359">
        <v>0.20486318000000001</v>
      </c>
      <c r="AU28" s="359">
        <v>0.17817585999999999</v>
      </c>
      <c r="AV28" s="359">
        <v>0</v>
      </c>
      <c r="AW28" s="359">
        <v>0</v>
      </c>
      <c r="AX28" s="359">
        <v>0</v>
      </c>
      <c r="AY28" s="359">
        <v>0.17817585999999999</v>
      </c>
      <c r="AZ28" s="359">
        <v>0</v>
      </c>
      <c r="BA28" s="359">
        <v>0</v>
      </c>
      <c r="BB28" s="359">
        <v>0</v>
      </c>
      <c r="BC28" s="359">
        <v>0</v>
      </c>
      <c r="BD28" s="359">
        <v>0</v>
      </c>
      <c r="BE28" s="359">
        <v>0</v>
      </c>
      <c r="BF28" s="359">
        <v>0</v>
      </c>
      <c r="BG28" s="359">
        <v>0</v>
      </c>
      <c r="BH28" s="359">
        <v>0</v>
      </c>
      <c r="BI28" s="359">
        <v>0</v>
      </c>
      <c r="BJ28" s="359">
        <v>0</v>
      </c>
      <c r="BK28" s="359">
        <v>0</v>
      </c>
      <c r="BL28" s="359">
        <v>0</v>
      </c>
      <c r="BM28" s="359">
        <v>0</v>
      </c>
      <c r="BN28" s="370">
        <v>0</v>
      </c>
    </row>
    <row r="29" spans="1:66">
      <c r="A29" s="402" t="s">
        <v>115</v>
      </c>
      <c r="B29" s="359">
        <v>0</v>
      </c>
      <c r="C29" s="359">
        <v>0</v>
      </c>
      <c r="D29" s="359">
        <v>0</v>
      </c>
      <c r="E29" s="359">
        <v>0</v>
      </c>
      <c r="F29" s="359">
        <v>0</v>
      </c>
      <c r="G29" s="359">
        <v>0</v>
      </c>
      <c r="H29" s="359">
        <v>0</v>
      </c>
      <c r="I29" s="359">
        <v>0</v>
      </c>
      <c r="J29" s="359">
        <v>0</v>
      </c>
      <c r="K29" s="359">
        <v>0</v>
      </c>
      <c r="L29" s="359">
        <v>0</v>
      </c>
      <c r="M29" s="359">
        <v>0</v>
      </c>
      <c r="N29" s="359">
        <v>0</v>
      </c>
      <c r="O29" s="359">
        <v>0</v>
      </c>
      <c r="P29" s="359">
        <v>0</v>
      </c>
      <c r="Q29" s="359">
        <v>0</v>
      </c>
      <c r="R29" s="359">
        <v>0</v>
      </c>
      <c r="S29" s="359">
        <v>0</v>
      </c>
      <c r="T29" s="359">
        <v>0</v>
      </c>
      <c r="U29" s="359">
        <v>0</v>
      </c>
      <c r="V29" s="359">
        <v>0</v>
      </c>
      <c r="W29" s="359">
        <v>0</v>
      </c>
      <c r="X29" s="359">
        <v>0</v>
      </c>
      <c r="Y29" s="359">
        <v>0</v>
      </c>
      <c r="Z29" s="359">
        <v>0</v>
      </c>
      <c r="AA29" s="359">
        <v>0</v>
      </c>
      <c r="AB29" s="359">
        <v>0</v>
      </c>
      <c r="AC29" s="359">
        <v>0</v>
      </c>
      <c r="AD29" s="359">
        <v>0</v>
      </c>
      <c r="AE29" s="359">
        <v>0</v>
      </c>
      <c r="AF29" s="359">
        <v>0</v>
      </c>
      <c r="AG29" s="359">
        <v>0</v>
      </c>
      <c r="AH29" s="359">
        <v>0</v>
      </c>
      <c r="AI29" s="359">
        <v>0</v>
      </c>
      <c r="AJ29" s="359">
        <v>0</v>
      </c>
      <c r="AK29" s="359">
        <v>0</v>
      </c>
      <c r="AL29" s="359">
        <v>0</v>
      </c>
      <c r="AM29" s="359">
        <v>0</v>
      </c>
      <c r="AN29" s="359">
        <v>0</v>
      </c>
      <c r="AO29" s="359">
        <v>0</v>
      </c>
      <c r="AP29" s="359">
        <v>0</v>
      </c>
      <c r="AQ29" s="359">
        <v>0</v>
      </c>
      <c r="AR29" s="359">
        <v>0</v>
      </c>
      <c r="AS29" s="359">
        <v>0</v>
      </c>
      <c r="AT29" s="359">
        <v>0</v>
      </c>
      <c r="AU29" s="359">
        <v>0</v>
      </c>
      <c r="AV29" s="359">
        <v>0</v>
      </c>
      <c r="AW29" s="359">
        <v>0</v>
      </c>
      <c r="AX29" s="359">
        <v>0</v>
      </c>
      <c r="AY29" s="359">
        <v>0</v>
      </c>
      <c r="AZ29" s="359">
        <v>0</v>
      </c>
      <c r="BA29" s="359">
        <v>0</v>
      </c>
      <c r="BB29" s="359">
        <v>0</v>
      </c>
      <c r="BC29" s="359">
        <v>0</v>
      </c>
      <c r="BD29" s="359">
        <v>0</v>
      </c>
      <c r="BE29" s="359">
        <v>0</v>
      </c>
      <c r="BF29" s="359">
        <v>0</v>
      </c>
      <c r="BG29" s="359">
        <v>0</v>
      </c>
      <c r="BH29" s="359">
        <v>0</v>
      </c>
      <c r="BI29" s="359">
        <v>0</v>
      </c>
      <c r="BJ29" s="359">
        <v>0</v>
      </c>
      <c r="BK29" s="359">
        <v>0</v>
      </c>
      <c r="BL29" s="359">
        <v>0</v>
      </c>
      <c r="BM29" s="359">
        <v>0</v>
      </c>
      <c r="BN29" s="370">
        <v>0</v>
      </c>
    </row>
    <row r="30" spans="1:66">
      <c r="A30" s="402" t="s">
        <v>116</v>
      </c>
      <c r="B30" s="359">
        <v>22.83076037</v>
      </c>
      <c r="C30" s="359">
        <v>23.78371288</v>
      </c>
      <c r="D30" s="359">
        <v>22.301790090000001</v>
      </c>
      <c r="E30" s="359">
        <v>19.493598949999999</v>
      </c>
      <c r="F30" s="359">
        <v>88.409862290000007</v>
      </c>
      <c r="G30" s="359">
        <v>21.631349660000001</v>
      </c>
      <c r="H30" s="359">
        <v>24.955804409999999</v>
      </c>
      <c r="I30" s="359">
        <v>26.993357889999999</v>
      </c>
      <c r="J30" s="359">
        <v>24.065400499999999</v>
      </c>
      <c r="K30" s="359">
        <v>97.645912460000005</v>
      </c>
      <c r="L30" s="359">
        <v>20.359551960000001</v>
      </c>
      <c r="M30" s="359">
        <v>19.624554360000001</v>
      </c>
      <c r="N30" s="359">
        <v>26.58483292</v>
      </c>
      <c r="O30" s="359">
        <v>27.05057008</v>
      </c>
      <c r="P30" s="359">
        <v>93.619509320000006</v>
      </c>
      <c r="Q30" s="359">
        <v>18.183005390000002</v>
      </c>
      <c r="R30" s="359">
        <v>24.05852535</v>
      </c>
      <c r="S30" s="359">
        <v>37.162889659999998</v>
      </c>
      <c r="T30" s="359">
        <v>20.67295811</v>
      </c>
      <c r="U30" s="359">
        <v>100.07737851</v>
      </c>
      <c r="V30" s="359">
        <v>23.60206385</v>
      </c>
      <c r="W30" s="359">
        <v>22.42891766</v>
      </c>
      <c r="X30" s="359">
        <v>21.980556379999999</v>
      </c>
      <c r="Y30" s="359">
        <v>29.21361654</v>
      </c>
      <c r="Z30" s="359">
        <v>97.225154430000003</v>
      </c>
      <c r="AA30" s="359">
        <v>30.243826989999999</v>
      </c>
      <c r="AB30" s="359">
        <v>24.42053928</v>
      </c>
      <c r="AC30" s="359">
        <v>19.693366600000001</v>
      </c>
      <c r="AD30" s="359">
        <v>31.562471670000001</v>
      </c>
      <c r="AE30" s="359">
        <v>105.92020454</v>
      </c>
      <c r="AF30" s="359">
        <v>26.004114210000001</v>
      </c>
      <c r="AG30" s="359">
        <v>25.12278676</v>
      </c>
      <c r="AH30" s="359">
        <v>25.217975729999999</v>
      </c>
      <c r="AI30" s="359">
        <v>21.15020569</v>
      </c>
      <c r="AJ30" s="359">
        <v>97.495082389999993</v>
      </c>
      <c r="AK30" s="359">
        <v>16.98618286</v>
      </c>
      <c r="AL30" s="359">
        <v>18.854012399999998</v>
      </c>
      <c r="AM30" s="359">
        <v>14.36242021</v>
      </c>
      <c r="AN30" s="359">
        <v>13.24366013</v>
      </c>
      <c r="AO30" s="359">
        <v>63.4462756</v>
      </c>
      <c r="AP30" s="359">
        <v>19.827532990000002</v>
      </c>
      <c r="AQ30" s="359">
        <v>18.260422259999999</v>
      </c>
      <c r="AR30" s="359">
        <v>16.302907220000002</v>
      </c>
      <c r="AS30" s="359">
        <v>22.260338269999998</v>
      </c>
      <c r="AT30" s="359">
        <v>76.651200739999993</v>
      </c>
      <c r="AU30" s="359">
        <v>19.62108804</v>
      </c>
      <c r="AV30" s="359">
        <v>16.641136509999999</v>
      </c>
      <c r="AW30" s="359">
        <v>16.01828493</v>
      </c>
      <c r="AX30" s="359">
        <v>18.047559809999999</v>
      </c>
      <c r="AY30" s="359">
        <v>70.328069290000002</v>
      </c>
      <c r="AZ30" s="359">
        <v>13.682788589999999</v>
      </c>
      <c r="BA30" s="359">
        <v>10.5490051</v>
      </c>
      <c r="BB30" s="359">
        <v>13.689813429999999</v>
      </c>
      <c r="BC30" s="359">
        <v>16.444939089999998</v>
      </c>
      <c r="BD30" s="359">
        <v>54.366546210000003</v>
      </c>
      <c r="BE30" s="359">
        <v>16.796282699999999</v>
      </c>
      <c r="BF30" s="359">
        <v>16.65630376</v>
      </c>
      <c r="BG30" s="359">
        <v>17.355378439999999</v>
      </c>
      <c r="BH30" s="359">
        <v>20.904812150000001</v>
      </c>
      <c r="BI30" s="359">
        <v>71.71277705</v>
      </c>
      <c r="BJ30" s="359">
        <v>20.447973359999999</v>
      </c>
      <c r="BK30" s="359">
        <v>19.55640228</v>
      </c>
      <c r="BL30" s="359">
        <v>19.911592120000002</v>
      </c>
      <c r="BM30" s="359">
        <v>16.703600730000002</v>
      </c>
      <c r="BN30" s="370">
        <v>76.619568490000006</v>
      </c>
    </row>
    <row r="31" spans="1:66">
      <c r="A31" s="398" t="s">
        <v>117</v>
      </c>
      <c r="B31" s="359">
        <f t="shared" ref="B31:BN31" si="7">SUM(B32:B34)</f>
        <v>32.472026409999998</v>
      </c>
      <c r="C31" s="359">
        <f t="shared" si="7"/>
        <v>48.643152729999997</v>
      </c>
      <c r="D31" s="359">
        <f t="shared" si="7"/>
        <v>46.386744980000003</v>
      </c>
      <c r="E31" s="359">
        <f t="shared" si="7"/>
        <v>39.897325260000002</v>
      </c>
      <c r="F31" s="359">
        <f t="shared" si="7"/>
        <v>167.39924937999999</v>
      </c>
      <c r="G31" s="359">
        <f t="shared" si="7"/>
        <v>45.121092130000001</v>
      </c>
      <c r="H31" s="359">
        <f t="shared" si="7"/>
        <v>63.835896939999998</v>
      </c>
      <c r="I31" s="359">
        <f t="shared" si="7"/>
        <v>66.158768480000006</v>
      </c>
      <c r="J31" s="359">
        <f t="shared" si="7"/>
        <v>68.296251949999998</v>
      </c>
      <c r="K31" s="359">
        <f t="shared" si="7"/>
        <v>243.41200950000001</v>
      </c>
      <c r="L31" s="359">
        <f t="shared" si="7"/>
        <v>77.721634230000006</v>
      </c>
      <c r="M31" s="359">
        <f t="shared" si="7"/>
        <v>98.08710434000001</v>
      </c>
      <c r="N31" s="359">
        <f t="shared" si="7"/>
        <v>92.90344322</v>
      </c>
      <c r="O31" s="359">
        <f t="shared" si="7"/>
        <v>84.484051380000011</v>
      </c>
      <c r="P31" s="359">
        <f t="shared" si="7"/>
        <v>353.19623317000003</v>
      </c>
      <c r="Q31" s="359">
        <f t="shared" si="7"/>
        <v>66.710141949999993</v>
      </c>
      <c r="R31" s="359">
        <f t="shared" si="7"/>
        <v>86.486580360000005</v>
      </c>
      <c r="S31" s="359">
        <f t="shared" si="7"/>
        <v>88.939100809999999</v>
      </c>
      <c r="T31" s="359">
        <f t="shared" si="7"/>
        <v>93.844445899999997</v>
      </c>
      <c r="U31" s="359">
        <f t="shared" si="7"/>
        <v>335.98026902000004</v>
      </c>
      <c r="V31" s="359">
        <f t="shared" si="7"/>
        <v>63.517745939999998</v>
      </c>
      <c r="W31" s="359">
        <f t="shared" si="7"/>
        <v>66.318188599999999</v>
      </c>
      <c r="X31" s="359">
        <f t="shared" si="7"/>
        <v>33.78631729</v>
      </c>
      <c r="Y31" s="359">
        <f t="shared" si="7"/>
        <v>32.427250059999999</v>
      </c>
      <c r="Z31" s="359">
        <f t="shared" si="7"/>
        <v>196.04950189000002</v>
      </c>
      <c r="AA31" s="359">
        <f t="shared" si="7"/>
        <v>31.85489351</v>
      </c>
      <c r="AB31" s="359">
        <f t="shared" si="7"/>
        <v>35.768515540000003</v>
      </c>
      <c r="AC31" s="359">
        <f t="shared" si="7"/>
        <v>36.339306389999997</v>
      </c>
      <c r="AD31" s="359">
        <f t="shared" si="7"/>
        <v>29.126710500000002</v>
      </c>
      <c r="AE31" s="359">
        <f t="shared" si="7"/>
        <v>133.08942593999998</v>
      </c>
      <c r="AF31" s="359">
        <f t="shared" si="7"/>
        <v>17.169364479999999</v>
      </c>
      <c r="AG31" s="359">
        <f t="shared" si="7"/>
        <v>6.4804434099999995</v>
      </c>
      <c r="AH31" s="359">
        <f t="shared" si="7"/>
        <v>7.9671235099999995</v>
      </c>
      <c r="AI31" s="359">
        <f t="shared" si="7"/>
        <v>9.9160936100000008</v>
      </c>
      <c r="AJ31" s="359">
        <f t="shared" si="7"/>
        <v>41.533025010000003</v>
      </c>
      <c r="AK31" s="359">
        <f t="shared" si="7"/>
        <v>9.6490349200000018</v>
      </c>
      <c r="AL31" s="359">
        <f t="shared" si="7"/>
        <v>7.5142289800000004</v>
      </c>
      <c r="AM31" s="359">
        <f t="shared" si="7"/>
        <v>6.1614423000000009</v>
      </c>
      <c r="AN31" s="359">
        <f t="shared" si="7"/>
        <v>4.1259197200000006</v>
      </c>
      <c r="AO31" s="359">
        <f t="shared" si="7"/>
        <v>27.45062592</v>
      </c>
      <c r="AP31" s="359">
        <f t="shared" si="7"/>
        <v>4.4542073200000001</v>
      </c>
      <c r="AQ31" s="359">
        <f t="shared" si="7"/>
        <v>5.7089543700000007</v>
      </c>
      <c r="AR31" s="359">
        <f t="shared" si="7"/>
        <v>2.6554563099999999</v>
      </c>
      <c r="AS31" s="359">
        <f t="shared" si="7"/>
        <v>3.1875298399999998</v>
      </c>
      <c r="AT31" s="359">
        <f t="shared" si="7"/>
        <v>16.006147840000001</v>
      </c>
      <c r="AU31" s="359">
        <f t="shared" si="7"/>
        <v>4.4802319400000004</v>
      </c>
      <c r="AV31" s="359">
        <f t="shared" si="7"/>
        <v>2.8221630800000002</v>
      </c>
      <c r="AW31" s="359">
        <f t="shared" si="7"/>
        <v>2.8276630700000003</v>
      </c>
      <c r="AX31" s="359">
        <f t="shared" si="7"/>
        <v>2.9380990099999997</v>
      </c>
      <c r="AY31" s="359">
        <f t="shared" si="7"/>
        <v>13.068157100000001</v>
      </c>
      <c r="AZ31" s="359">
        <f t="shared" si="7"/>
        <v>2.9144193899999999</v>
      </c>
      <c r="BA31" s="359">
        <f t="shared" si="7"/>
        <v>3.0569167699999999</v>
      </c>
      <c r="BB31" s="359">
        <f t="shared" si="7"/>
        <v>4.5330417300000008</v>
      </c>
      <c r="BC31" s="359">
        <f t="shared" si="7"/>
        <v>5.8881238199999997</v>
      </c>
      <c r="BD31" s="359">
        <f t="shared" si="7"/>
        <v>16.392501710000001</v>
      </c>
      <c r="BE31" s="359">
        <f t="shared" si="7"/>
        <v>10.848321330000001</v>
      </c>
      <c r="BF31" s="359">
        <f t="shared" si="7"/>
        <v>15.612924639999999</v>
      </c>
      <c r="BG31" s="359">
        <f t="shared" si="7"/>
        <v>16.582766329999998</v>
      </c>
      <c r="BH31" s="359">
        <f t="shared" si="7"/>
        <v>17.191436339999999</v>
      </c>
      <c r="BI31" s="359">
        <f t="shared" si="7"/>
        <v>60.235448640000001</v>
      </c>
      <c r="BJ31" s="359">
        <f t="shared" si="7"/>
        <v>20.634776510000002</v>
      </c>
      <c r="BK31" s="359">
        <f t="shared" si="7"/>
        <v>20.21989151</v>
      </c>
      <c r="BL31" s="359">
        <f t="shared" si="7"/>
        <v>19.000728459999998</v>
      </c>
      <c r="BM31" s="359">
        <f t="shared" si="7"/>
        <v>18.501641100000001</v>
      </c>
      <c r="BN31" s="370">
        <f t="shared" si="7"/>
        <v>78.357037579999997</v>
      </c>
    </row>
    <row r="32" spans="1:66">
      <c r="A32" s="402" t="s">
        <v>114</v>
      </c>
      <c r="B32" s="359">
        <v>29.44431634</v>
      </c>
      <c r="C32" s="359">
        <v>44.359331730000001</v>
      </c>
      <c r="D32" s="359">
        <v>44.271079640000004</v>
      </c>
      <c r="E32" s="359">
        <v>38.140340270000003</v>
      </c>
      <c r="F32" s="359">
        <v>156.21506797999999</v>
      </c>
      <c r="G32" s="359">
        <v>43.618865929999998</v>
      </c>
      <c r="H32" s="359">
        <v>62.670082319999999</v>
      </c>
      <c r="I32" s="359">
        <v>65.081695640000007</v>
      </c>
      <c r="J32" s="359">
        <v>67.175300710000002</v>
      </c>
      <c r="K32" s="359">
        <v>238.54594460000001</v>
      </c>
      <c r="L32" s="359">
        <v>76.553422780000005</v>
      </c>
      <c r="M32" s="359">
        <v>97.053098390000002</v>
      </c>
      <c r="N32" s="359">
        <v>92.025815699999995</v>
      </c>
      <c r="O32" s="359">
        <v>82.827746500000003</v>
      </c>
      <c r="P32" s="359">
        <v>348.46008337000001</v>
      </c>
      <c r="Q32" s="359">
        <v>64.71022988</v>
      </c>
      <c r="R32" s="359">
        <v>85.249281019999998</v>
      </c>
      <c r="S32" s="359">
        <v>87.983802060000002</v>
      </c>
      <c r="T32" s="359">
        <v>92.692218299999993</v>
      </c>
      <c r="U32" s="359">
        <v>330.63553125999999</v>
      </c>
      <c r="V32" s="359">
        <v>61.844710409999998</v>
      </c>
      <c r="W32" s="359">
        <v>62.893552509999999</v>
      </c>
      <c r="X32" s="359">
        <v>32.654477829999998</v>
      </c>
      <c r="Y32" s="359">
        <v>30.962814179999999</v>
      </c>
      <c r="Z32" s="359">
        <v>188.35555493000001</v>
      </c>
      <c r="AA32" s="359">
        <v>29.987813979999999</v>
      </c>
      <c r="AB32" s="359">
        <v>34.089660039999998</v>
      </c>
      <c r="AC32" s="359">
        <v>34.804741730000003</v>
      </c>
      <c r="AD32" s="359">
        <v>27.99188032</v>
      </c>
      <c r="AE32" s="359">
        <v>126.87409606999999</v>
      </c>
      <c r="AF32" s="359">
        <v>15.84284121</v>
      </c>
      <c r="AG32" s="359">
        <v>5.6335727999999996</v>
      </c>
      <c r="AH32" s="359">
        <v>6.5492994800000002</v>
      </c>
      <c r="AI32" s="359">
        <v>8.9079435599999996</v>
      </c>
      <c r="AJ32" s="359">
        <v>36.933657050000001</v>
      </c>
      <c r="AK32" s="359">
        <v>7.0930189400000003</v>
      </c>
      <c r="AL32" s="359">
        <v>5.6926512100000002</v>
      </c>
      <c r="AM32" s="359">
        <v>4.7179121200000003</v>
      </c>
      <c r="AN32" s="359">
        <v>2.9150118200000001</v>
      </c>
      <c r="AO32" s="359">
        <v>20.418594089999999</v>
      </c>
      <c r="AP32" s="359">
        <v>2.2115026800000002</v>
      </c>
      <c r="AQ32" s="359">
        <v>1.55296648</v>
      </c>
      <c r="AR32" s="359">
        <v>0.96355212999999995</v>
      </c>
      <c r="AS32" s="359">
        <v>1.02734825</v>
      </c>
      <c r="AT32" s="359">
        <v>5.7553695400000002</v>
      </c>
      <c r="AU32" s="359">
        <v>0.93987527000000004</v>
      </c>
      <c r="AV32" s="359">
        <v>0.13418738999999999</v>
      </c>
      <c r="AW32" s="359">
        <v>0.31370630999999999</v>
      </c>
      <c r="AX32" s="359">
        <v>0.28362915999999999</v>
      </c>
      <c r="AY32" s="359">
        <v>1.67139813</v>
      </c>
      <c r="AZ32" s="359">
        <v>0.60906048999999995</v>
      </c>
      <c r="BA32" s="359">
        <v>0.89802945999999995</v>
      </c>
      <c r="BB32" s="359">
        <v>1.51433149</v>
      </c>
      <c r="BC32" s="359">
        <v>2.02311475</v>
      </c>
      <c r="BD32" s="359">
        <v>5.0445361899999996</v>
      </c>
      <c r="BE32" s="359">
        <v>2.0257257200000001</v>
      </c>
      <c r="BF32" s="359">
        <v>3.6209455899999998</v>
      </c>
      <c r="BG32" s="359">
        <v>3.97285961</v>
      </c>
      <c r="BH32" s="359">
        <v>3.4882597500000001</v>
      </c>
      <c r="BI32" s="359">
        <v>13.10779067</v>
      </c>
      <c r="BJ32" s="359">
        <v>5.1939505800000001</v>
      </c>
      <c r="BK32" s="359">
        <v>3.7251430600000002</v>
      </c>
      <c r="BL32" s="359">
        <v>4.4790026300000001</v>
      </c>
      <c r="BM32" s="359">
        <v>3.9376729199999998</v>
      </c>
      <c r="BN32" s="370">
        <v>17.335769190000001</v>
      </c>
    </row>
    <row r="33" spans="1:66">
      <c r="A33" s="402" t="s">
        <v>115</v>
      </c>
      <c r="B33" s="359">
        <v>1.5386711</v>
      </c>
      <c r="C33" s="359">
        <v>2.3800772299999999</v>
      </c>
      <c r="D33" s="359">
        <v>0.75293054999999998</v>
      </c>
      <c r="E33" s="359">
        <v>0.36927289000000002</v>
      </c>
      <c r="F33" s="359">
        <v>5.0409517700000004</v>
      </c>
      <c r="G33" s="359">
        <v>0.28647041000000001</v>
      </c>
      <c r="H33" s="359">
        <v>0.21374292</v>
      </c>
      <c r="I33" s="359">
        <v>2.880303E-2</v>
      </c>
      <c r="J33" s="359">
        <v>0.11031985</v>
      </c>
      <c r="K33" s="359">
        <v>0.63933620999999996</v>
      </c>
      <c r="L33" s="359">
        <v>9.2640990000000006E-2</v>
      </c>
      <c r="M33" s="359">
        <v>0.13436587999999999</v>
      </c>
      <c r="N33" s="359">
        <v>1.5893770000000002E-2</v>
      </c>
      <c r="O33" s="359">
        <v>0.15338553999999999</v>
      </c>
      <c r="P33" s="359">
        <v>0.39628617999999999</v>
      </c>
      <c r="Q33" s="359">
        <v>8.855238E-2</v>
      </c>
      <c r="R33" s="359">
        <v>3.092282E-2</v>
      </c>
      <c r="S33" s="359">
        <v>0.11405783999999999</v>
      </c>
      <c r="T33" s="359">
        <v>0.36983305999999999</v>
      </c>
      <c r="U33" s="359">
        <v>0.60336610000000002</v>
      </c>
      <c r="V33" s="359">
        <v>0.15167781999999999</v>
      </c>
      <c r="W33" s="359">
        <v>0.31478073000000001</v>
      </c>
      <c r="X33" s="359">
        <v>0.21176360999999999</v>
      </c>
      <c r="Y33" s="359">
        <v>0.23502890000000001</v>
      </c>
      <c r="Z33" s="359">
        <v>0.91325106</v>
      </c>
      <c r="AA33" s="359">
        <v>0.44541437</v>
      </c>
      <c r="AB33" s="359">
        <v>0.20156724000000001</v>
      </c>
      <c r="AC33" s="359">
        <v>0.44804211999999999</v>
      </c>
      <c r="AD33" s="359">
        <v>0</v>
      </c>
      <c r="AE33" s="359">
        <v>1.0950237300000001</v>
      </c>
      <c r="AF33" s="359">
        <v>0.30617178</v>
      </c>
      <c r="AG33" s="359">
        <v>0.24786783000000001</v>
      </c>
      <c r="AH33" s="359">
        <v>0.30213006999999997</v>
      </c>
      <c r="AI33" s="359">
        <v>0.20966990999999999</v>
      </c>
      <c r="AJ33" s="359">
        <v>1.0658395899999999</v>
      </c>
      <c r="AK33" s="359">
        <v>0.37924538000000002</v>
      </c>
      <c r="AL33" s="359">
        <v>0.38137746</v>
      </c>
      <c r="AM33" s="359">
        <v>0.30984951999999999</v>
      </c>
      <c r="AN33" s="359">
        <v>0.12684395000000001</v>
      </c>
      <c r="AO33" s="359">
        <v>1.1973163099999999</v>
      </c>
      <c r="AP33" s="359">
        <v>0.57270483999999999</v>
      </c>
      <c r="AQ33" s="359">
        <v>0.45223207999999998</v>
      </c>
      <c r="AR33" s="359">
        <v>0.27778195</v>
      </c>
      <c r="AS33" s="359">
        <v>0.17461442999999999</v>
      </c>
      <c r="AT33" s="359">
        <v>1.4773333</v>
      </c>
      <c r="AU33" s="359">
        <v>0.32878209000000003</v>
      </c>
      <c r="AV33" s="359">
        <v>0.13486681</v>
      </c>
      <c r="AW33" s="359">
        <v>5.2753889999999998E-2</v>
      </c>
      <c r="AX33" s="359">
        <v>0.19060004</v>
      </c>
      <c r="AY33" s="359">
        <v>0.70700282999999997</v>
      </c>
      <c r="AZ33" s="359">
        <v>5.8406479999999997E-2</v>
      </c>
      <c r="BA33" s="359">
        <v>0.11928809999999999</v>
      </c>
      <c r="BB33" s="359">
        <v>0.16189555</v>
      </c>
      <c r="BC33" s="359">
        <v>0.37749685999999999</v>
      </c>
      <c r="BD33" s="359">
        <v>0.71708698999999998</v>
      </c>
      <c r="BE33" s="359">
        <v>0.36472732000000002</v>
      </c>
      <c r="BF33" s="359">
        <v>0.84322216000000005</v>
      </c>
      <c r="BG33" s="359">
        <v>0.30662527000000001</v>
      </c>
      <c r="BH33" s="359">
        <v>0.38889027999999998</v>
      </c>
      <c r="BI33" s="359">
        <v>1.90346503</v>
      </c>
      <c r="BJ33" s="359">
        <v>0.27261891999999999</v>
      </c>
      <c r="BK33" s="359">
        <v>0.24364148999999999</v>
      </c>
      <c r="BL33" s="359">
        <v>0.20568104000000001</v>
      </c>
      <c r="BM33" s="359">
        <v>0.61049207000000005</v>
      </c>
      <c r="BN33" s="370">
        <v>1.3324335199999999</v>
      </c>
    </row>
    <row r="34" spans="1:66">
      <c r="A34" s="402" t="s">
        <v>116</v>
      </c>
      <c r="B34" s="359">
        <v>1.48903897</v>
      </c>
      <c r="C34" s="359">
        <v>1.9037437699999999</v>
      </c>
      <c r="D34" s="359">
        <v>1.36273479</v>
      </c>
      <c r="E34" s="359">
        <v>1.3877120999999999</v>
      </c>
      <c r="F34" s="359">
        <v>6.1432296300000004</v>
      </c>
      <c r="G34" s="359">
        <v>1.21575579</v>
      </c>
      <c r="H34" s="359">
        <v>0.95207169999999997</v>
      </c>
      <c r="I34" s="359">
        <v>1.0482698100000001</v>
      </c>
      <c r="J34" s="359">
        <v>1.0106313899999999</v>
      </c>
      <c r="K34" s="359">
        <v>4.2267286899999998</v>
      </c>
      <c r="L34" s="359">
        <v>1.07557046</v>
      </c>
      <c r="M34" s="359">
        <v>0.89964007000000001</v>
      </c>
      <c r="N34" s="359">
        <v>0.86173374999999997</v>
      </c>
      <c r="O34" s="359">
        <v>1.50291934</v>
      </c>
      <c r="P34" s="359">
        <v>4.33986362</v>
      </c>
      <c r="Q34" s="359">
        <v>1.9113596900000001</v>
      </c>
      <c r="R34" s="359">
        <v>1.2063765200000001</v>
      </c>
      <c r="S34" s="359">
        <v>0.84124091000000001</v>
      </c>
      <c r="T34" s="359">
        <v>0.78239453999999997</v>
      </c>
      <c r="U34" s="359">
        <v>4.7413716600000004</v>
      </c>
      <c r="V34" s="359">
        <v>1.52135771</v>
      </c>
      <c r="W34" s="359">
        <v>3.1098553600000001</v>
      </c>
      <c r="X34" s="359">
        <v>0.92007585000000003</v>
      </c>
      <c r="Y34" s="359">
        <v>1.22940698</v>
      </c>
      <c r="Z34" s="359">
        <v>6.7806959000000004</v>
      </c>
      <c r="AA34" s="359">
        <v>1.4216651600000001</v>
      </c>
      <c r="AB34" s="359">
        <v>1.4772882599999999</v>
      </c>
      <c r="AC34" s="359">
        <v>1.08652254</v>
      </c>
      <c r="AD34" s="359">
        <v>1.13483018</v>
      </c>
      <c r="AE34" s="359">
        <v>5.1203061400000003</v>
      </c>
      <c r="AF34" s="359">
        <v>1.0203514899999999</v>
      </c>
      <c r="AG34" s="359">
        <v>0.59900277999999996</v>
      </c>
      <c r="AH34" s="359">
        <v>1.11569396</v>
      </c>
      <c r="AI34" s="359">
        <v>0.79848014</v>
      </c>
      <c r="AJ34" s="359">
        <v>3.53352837</v>
      </c>
      <c r="AK34" s="359">
        <v>2.1767706000000002</v>
      </c>
      <c r="AL34" s="359">
        <v>1.44020031</v>
      </c>
      <c r="AM34" s="359">
        <v>1.13368066</v>
      </c>
      <c r="AN34" s="359">
        <v>1.08406395</v>
      </c>
      <c r="AO34" s="359">
        <v>5.8347155199999996</v>
      </c>
      <c r="AP34" s="359">
        <v>1.6699998</v>
      </c>
      <c r="AQ34" s="359">
        <v>3.7037558100000001</v>
      </c>
      <c r="AR34" s="359">
        <v>1.41412223</v>
      </c>
      <c r="AS34" s="359">
        <v>1.98556716</v>
      </c>
      <c r="AT34" s="359">
        <v>8.7734450000000006</v>
      </c>
      <c r="AU34" s="359">
        <v>3.2115745800000002</v>
      </c>
      <c r="AV34" s="359">
        <v>2.5531088799999999</v>
      </c>
      <c r="AW34" s="359">
        <v>2.4612028700000002</v>
      </c>
      <c r="AX34" s="359">
        <v>2.4638698099999998</v>
      </c>
      <c r="AY34" s="359">
        <v>10.68975614</v>
      </c>
      <c r="AZ34" s="359">
        <v>2.24695242</v>
      </c>
      <c r="BA34" s="359">
        <v>2.03959921</v>
      </c>
      <c r="BB34" s="359">
        <v>2.8568146900000002</v>
      </c>
      <c r="BC34" s="359">
        <v>3.4875122099999998</v>
      </c>
      <c r="BD34" s="359">
        <v>10.63087853</v>
      </c>
      <c r="BE34" s="359">
        <v>8.4578682900000004</v>
      </c>
      <c r="BF34" s="359">
        <v>11.14875689</v>
      </c>
      <c r="BG34" s="359">
        <v>12.30328145</v>
      </c>
      <c r="BH34" s="359">
        <v>13.31428631</v>
      </c>
      <c r="BI34" s="359">
        <v>45.224192940000002</v>
      </c>
      <c r="BJ34" s="359">
        <v>15.16820701</v>
      </c>
      <c r="BK34" s="359">
        <v>16.251106960000001</v>
      </c>
      <c r="BL34" s="359">
        <v>14.316044789999999</v>
      </c>
      <c r="BM34" s="359">
        <v>13.95347611</v>
      </c>
      <c r="BN34" s="370">
        <v>59.688834870000001</v>
      </c>
    </row>
    <row r="35" spans="1:66">
      <c r="A35" s="398" t="s">
        <v>118</v>
      </c>
      <c r="B35" s="359">
        <v>1.18163945</v>
      </c>
      <c r="C35" s="359">
        <v>0.30542929000000002</v>
      </c>
      <c r="D35" s="359">
        <v>0.31351528000000001</v>
      </c>
      <c r="E35" s="359">
        <v>0.87824833999999996</v>
      </c>
      <c r="F35" s="359">
        <v>2.6788323599999999</v>
      </c>
      <c r="G35" s="359">
        <v>0.67467200999999999</v>
      </c>
      <c r="H35" s="359">
        <v>0.33725118999999998</v>
      </c>
      <c r="I35" s="359">
        <v>0.40738613000000001</v>
      </c>
      <c r="J35" s="359">
        <v>0.33559018000000002</v>
      </c>
      <c r="K35" s="359">
        <v>1.75489951</v>
      </c>
      <c r="L35" s="359">
        <v>0.34792331999999998</v>
      </c>
      <c r="M35" s="359">
        <v>0.21151534999999999</v>
      </c>
      <c r="N35" s="359">
        <v>0.20419867</v>
      </c>
      <c r="O35" s="359">
        <v>0.25210739999999998</v>
      </c>
      <c r="P35" s="359">
        <v>1.0157447399999999</v>
      </c>
      <c r="Q35" s="359">
        <v>0.2043644</v>
      </c>
      <c r="R35" s="359">
        <v>0.27307439999999999</v>
      </c>
      <c r="S35" s="359">
        <v>0.23637327999999999</v>
      </c>
      <c r="T35" s="359">
        <v>0.34373048</v>
      </c>
      <c r="U35" s="359">
        <v>1.0575425599999999</v>
      </c>
      <c r="V35" s="359">
        <v>0.22558357000000001</v>
      </c>
      <c r="W35" s="359">
        <v>0.44765753000000003</v>
      </c>
      <c r="X35" s="359">
        <v>0.33430441</v>
      </c>
      <c r="Y35" s="359">
        <v>0.13326889</v>
      </c>
      <c r="Z35" s="359">
        <v>1.1408144</v>
      </c>
      <c r="AA35" s="359">
        <v>0.41252931999999998</v>
      </c>
      <c r="AB35" s="359">
        <v>0.51932725999999996</v>
      </c>
      <c r="AC35" s="359">
        <v>0.58745163</v>
      </c>
      <c r="AD35" s="359">
        <v>2.6040314699999998</v>
      </c>
      <c r="AE35" s="359">
        <v>4.12333968</v>
      </c>
      <c r="AF35" s="359">
        <v>0.37907308000000001</v>
      </c>
      <c r="AG35" s="359">
        <v>0.27368102999999999</v>
      </c>
      <c r="AH35" s="359">
        <v>0.51284598999999997</v>
      </c>
      <c r="AI35" s="359">
        <v>0.67836618999999998</v>
      </c>
      <c r="AJ35" s="359">
        <v>1.84396629</v>
      </c>
      <c r="AK35" s="359">
        <v>0.13050444</v>
      </c>
      <c r="AL35" s="359">
        <v>0.53265050000000003</v>
      </c>
      <c r="AM35" s="359">
        <v>0.92559603000000001</v>
      </c>
      <c r="AN35" s="359">
        <v>0.59524653000000005</v>
      </c>
      <c r="AO35" s="359">
        <v>2.1839974999999998</v>
      </c>
      <c r="AP35" s="359">
        <v>3.8427999999999997E-4</v>
      </c>
      <c r="AQ35" s="359">
        <v>0.79101306999999998</v>
      </c>
      <c r="AR35" s="359">
        <v>1.5580948699999999</v>
      </c>
      <c r="AS35" s="359">
        <v>1.3029082299999999</v>
      </c>
      <c r="AT35" s="359">
        <v>3.65240045</v>
      </c>
      <c r="AU35" s="359">
        <v>0.86428906999999999</v>
      </c>
      <c r="AV35" s="359">
        <v>1.0234168699999999</v>
      </c>
      <c r="AW35" s="359">
        <v>1.1935028299999999</v>
      </c>
      <c r="AX35" s="359">
        <v>1.11973689</v>
      </c>
      <c r="AY35" s="359">
        <v>4.2009456600000004</v>
      </c>
      <c r="AZ35" s="359">
        <v>1.06735252</v>
      </c>
      <c r="BA35" s="359">
        <v>0.49653155999999998</v>
      </c>
      <c r="BB35" s="359">
        <v>0.20153860000000001</v>
      </c>
      <c r="BC35" s="359">
        <v>0.29993507000000003</v>
      </c>
      <c r="BD35" s="359">
        <v>2.06535775</v>
      </c>
      <c r="BE35" s="359">
        <v>0.36683093999999999</v>
      </c>
      <c r="BF35" s="359">
        <v>0.33219271</v>
      </c>
      <c r="BG35" s="359">
        <v>1.1309419300000001</v>
      </c>
      <c r="BH35" s="359">
        <v>1.23145281</v>
      </c>
      <c r="BI35" s="359">
        <v>3.06141839</v>
      </c>
      <c r="BJ35" s="359">
        <v>3.0298539</v>
      </c>
      <c r="BK35" s="359">
        <v>1.1574319799999999</v>
      </c>
      <c r="BL35" s="359">
        <v>1.2517952000000001</v>
      </c>
      <c r="BM35" s="359">
        <v>1.36294089</v>
      </c>
      <c r="BN35" s="370">
        <v>6.8020219700000002</v>
      </c>
    </row>
    <row r="36" spans="1:66">
      <c r="A36" s="400" t="s">
        <v>119</v>
      </c>
      <c r="B36" s="359">
        <f t="shared" ref="B36:BN36" si="8">SUM(B37,B41,B45)</f>
        <v>50.565323259999992</v>
      </c>
      <c r="C36" s="359">
        <f t="shared" si="8"/>
        <v>57.332881890000003</v>
      </c>
      <c r="D36" s="359">
        <f t="shared" si="8"/>
        <v>61.046967130000006</v>
      </c>
      <c r="E36" s="359">
        <f t="shared" si="8"/>
        <v>55.41261849</v>
      </c>
      <c r="F36" s="359">
        <f t="shared" si="8"/>
        <v>224.35779077000001</v>
      </c>
      <c r="G36" s="359">
        <f t="shared" si="8"/>
        <v>63.426691030000001</v>
      </c>
      <c r="H36" s="359">
        <f t="shared" si="8"/>
        <v>69.343480659999997</v>
      </c>
      <c r="I36" s="359">
        <f t="shared" si="8"/>
        <v>70.193995009999995</v>
      </c>
      <c r="J36" s="359">
        <f t="shared" si="8"/>
        <v>67.201016890000005</v>
      </c>
      <c r="K36" s="359">
        <f t="shared" si="8"/>
        <v>270.16518358999997</v>
      </c>
      <c r="L36" s="359">
        <f t="shared" si="8"/>
        <v>58.694009510000001</v>
      </c>
      <c r="M36" s="359">
        <f t="shared" si="8"/>
        <v>60.68905333</v>
      </c>
      <c r="N36" s="359">
        <f t="shared" si="8"/>
        <v>73.696687670000003</v>
      </c>
      <c r="O36" s="359">
        <f t="shared" si="8"/>
        <v>57.756909190000002</v>
      </c>
      <c r="P36" s="359">
        <f t="shared" si="8"/>
        <v>250.83665970000001</v>
      </c>
      <c r="Q36" s="359">
        <f t="shared" si="8"/>
        <v>53.72684615</v>
      </c>
      <c r="R36" s="359">
        <f t="shared" si="8"/>
        <v>66.56416827000001</v>
      </c>
      <c r="S36" s="359">
        <f t="shared" si="8"/>
        <v>66.353103160000003</v>
      </c>
      <c r="T36" s="359">
        <f t="shared" si="8"/>
        <v>57.492693200000005</v>
      </c>
      <c r="U36" s="359">
        <f t="shared" si="8"/>
        <v>244.13681078000002</v>
      </c>
      <c r="V36" s="359">
        <f t="shared" si="8"/>
        <v>48.503566989999996</v>
      </c>
      <c r="W36" s="359">
        <f t="shared" si="8"/>
        <v>55.976477100000004</v>
      </c>
      <c r="X36" s="359">
        <f t="shared" si="8"/>
        <v>60.031090650000003</v>
      </c>
      <c r="Y36" s="359">
        <f t="shared" si="8"/>
        <v>55.710238000000004</v>
      </c>
      <c r="Z36" s="359">
        <f t="shared" si="8"/>
        <v>220.22137273999999</v>
      </c>
      <c r="AA36" s="359">
        <f t="shared" si="8"/>
        <v>45.058978320000001</v>
      </c>
      <c r="AB36" s="359">
        <f t="shared" si="8"/>
        <v>54.120453869999999</v>
      </c>
      <c r="AC36" s="359">
        <f t="shared" si="8"/>
        <v>57.945497940000003</v>
      </c>
      <c r="AD36" s="359">
        <f t="shared" si="8"/>
        <v>51.019811109999999</v>
      </c>
      <c r="AE36" s="359">
        <f t="shared" si="8"/>
        <v>208.14474123999997</v>
      </c>
      <c r="AF36" s="359">
        <f t="shared" si="8"/>
        <v>57.291123079999998</v>
      </c>
      <c r="AG36" s="359">
        <f t="shared" si="8"/>
        <v>58.839593199999996</v>
      </c>
      <c r="AH36" s="359">
        <f t="shared" si="8"/>
        <v>56.43320026</v>
      </c>
      <c r="AI36" s="359">
        <f t="shared" si="8"/>
        <v>57.177570460000005</v>
      </c>
      <c r="AJ36" s="359">
        <f t="shared" si="8"/>
        <v>229.74148700000001</v>
      </c>
      <c r="AK36" s="359">
        <f t="shared" si="8"/>
        <v>49.278387299999999</v>
      </c>
      <c r="AL36" s="359">
        <f t="shared" si="8"/>
        <v>58.624691690000006</v>
      </c>
      <c r="AM36" s="359">
        <f t="shared" si="8"/>
        <v>51.507974439999998</v>
      </c>
      <c r="AN36" s="359">
        <f t="shared" si="8"/>
        <v>38.905916989999994</v>
      </c>
      <c r="AO36" s="359">
        <f t="shared" si="8"/>
        <v>198.31697041999999</v>
      </c>
      <c r="AP36" s="359">
        <f t="shared" si="8"/>
        <v>54.631979369999996</v>
      </c>
      <c r="AQ36" s="359">
        <f t="shared" si="8"/>
        <v>54.723981179999996</v>
      </c>
      <c r="AR36" s="359">
        <f t="shared" si="8"/>
        <v>57.048852420000003</v>
      </c>
      <c r="AS36" s="359">
        <f t="shared" si="8"/>
        <v>58.547827409999996</v>
      </c>
      <c r="AT36" s="359">
        <f t="shared" si="8"/>
        <v>224.95264037999999</v>
      </c>
      <c r="AU36" s="359">
        <f t="shared" si="8"/>
        <v>44.055794550000002</v>
      </c>
      <c r="AV36" s="359">
        <f t="shared" si="8"/>
        <v>21.829496719999998</v>
      </c>
      <c r="AW36" s="359">
        <f t="shared" si="8"/>
        <v>34.243686009999998</v>
      </c>
      <c r="AX36" s="359">
        <f t="shared" si="8"/>
        <v>30.156326539999995</v>
      </c>
      <c r="AY36" s="359">
        <f t="shared" si="8"/>
        <v>130.28530382</v>
      </c>
      <c r="AZ36" s="359">
        <f t="shared" si="8"/>
        <v>27.311016330000005</v>
      </c>
      <c r="BA36" s="359">
        <f t="shared" si="8"/>
        <v>31.772690359999999</v>
      </c>
      <c r="BB36" s="359">
        <f t="shared" si="8"/>
        <v>46.651614729999999</v>
      </c>
      <c r="BC36" s="359">
        <f t="shared" si="8"/>
        <v>40.170530759999998</v>
      </c>
      <c r="BD36" s="359">
        <f t="shared" si="8"/>
        <v>145.90585218000001</v>
      </c>
      <c r="BE36" s="359">
        <f t="shared" si="8"/>
        <v>34.698218740000002</v>
      </c>
      <c r="BF36" s="359">
        <f t="shared" si="8"/>
        <v>45.921032390000001</v>
      </c>
      <c r="BG36" s="359">
        <f t="shared" si="8"/>
        <v>58.050673109999991</v>
      </c>
      <c r="BH36" s="359">
        <f t="shared" si="8"/>
        <v>47.230551049999995</v>
      </c>
      <c r="BI36" s="359">
        <f t="shared" si="8"/>
        <v>185.90047529</v>
      </c>
      <c r="BJ36" s="359">
        <f t="shared" si="8"/>
        <v>43.186173439999997</v>
      </c>
      <c r="BK36" s="359">
        <f t="shared" si="8"/>
        <v>48.332575349999999</v>
      </c>
      <c r="BL36" s="359">
        <f t="shared" si="8"/>
        <v>60.689435049999986</v>
      </c>
      <c r="BM36" s="359">
        <f t="shared" si="8"/>
        <v>48.79239097</v>
      </c>
      <c r="BN36" s="370">
        <f t="shared" si="8"/>
        <v>201.00057480999999</v>
      </c>
    </row>
    <row r="37" spans="1:66">
      <c r="A37" s="398" t="s">
        <v>113</v>
      </c>
      <c r="B37" s="359">
        <f t="shared" ref="B37:BN37" si="9">SUM(B38:B40)</f>
        <v>25.489487869999998</v>
      </c>
      <c r="C37" s="359">
        <f t="shared" si="9"/>
        <v>25.876868330000001</v>
      </c>
      <c r="D37" s="359">
        <f t="shared" si="9"/>
        <v>27.858342050000001</v>
      </c>
      <c r="E37" s="359">
        <f t="shared" si="9"/>
        <v>26.52171482</v>
      </c>
      <c r="F37" s="359">
        <f>SUM(F38:F40)</f>
        <v>105.74641306999999</v>
      </c>
      <c r="G37" s="359">
        <f t="shared" si="9"/>
        <v>27.52211505</v>
      </c>
      <c r="H37" s="359">
        <f t="shared" si="9"/>
        <v>26.943386619999998</v>
      </c>
      <c r="I37" s="359">
        <f t="shared" si="9"/>
        <v>26.312591209999997</v>
      </c>
      <c r="J37" s="359">
        <f t="shared" si="9"/>
        <v>28.024770630000003</v>
      </c>
      <c r="K37" s="359">
        <f t="shared" si="9"/>
        <v>108.80286351000001</v>
      </c>
      <c r="L37" s="359">
        <f t="shared" si="9"/>
        <v>25.084232060000001</v>
      </c>
      <c r="M37" s="359">
        <f t="shared" si="9"/>
        <v>21.777315479999999</v>
      </c>
      <c r="N37" s="359">
        <f t="shared" si="9"/>
        <v>23.42593381</v>
      </c>
      <c r="O37" s="359">
        <f t="shared" si="9"/>
        <v>24.140678569999999</v>
      </c>
      <c r="P37" s="359">
        <f t="shared" si="9"/>
        <v>94.428159920000013</v>
      </c>
      <c r="Q37" s="359">
        <f t="shared" si="9"/>
        <v>21.751885520000002</v>
      </c>
      <c r="R37" s="359">
        <f t="shared" si="9"/>
        <v>22.715025390000001</v>
      </c>
      <c r="S37" s="359">
        <f t="shared" si="9"/>
        <v>23.528806730000003</v>
      </c>
      <c r="T37" s="359">
        <f t="shared" si="9"/>
        <v>23.375821600000002</v>
      </c>
      <c r="U37" s="359">
        <f t="shared" si="9"/>
        <v>91.371539240000004</v>
      </c>
      <c r="V37" s="359">
        <f t="shared" si="9"/>
        <v>18.501776669999998</v>
      </c>
      <c r="W37" s="359">
        <f t="shared" si="9"/>
        <v>18.472923739999999</v>
      </c>
      <c r="X37" s="359">
        <f t="shared" si="9"/>
        <v>17.529288640000001</v>
      </c>
      <c r="Y37" s="359">
        <f t="shared" si="9"/>
        <v>20.017367970000002</v>
      </c>
      <c r="Z37" s="359">
        <f t="shared" si="9"/>
        <v>74.521357019999996</v>
      </c>
      <c r="AA37" s="359">
        <f t="shared" si="9"/>
        <v>15.041030580000001</v>
      </c>
      <c r="AB37" s="359">
        <f t="shared" si="9"/>
        <v>16.631921219999999</v>
      </c>
      <c r="AC37" s="359">
        <f t="shared" si="9"/>
        <v>17.69878808</v>
      </c>
      <c r="AD37" s="359">
        <f t="shared" si="9"/>
        <v>20.266483269999998</v>
      </c>
      <c r="AE37" s="359">
        <f t="shared" si="9"/>
        <v>69.638223149999988</v>
      </c>
      <c r="AF37" s="359">
        <f t="shared" si="9"/>
        <v>19.14910033</v>
      </c>
      <c r="AG37" s="359">
        <f t="shared" si="9"/>
        <v>18.184625839999999</v>
      </c>
      <c r="AH37" s="359">
        <f t="shared" si="9"/>
        <v>19.319866049999998</v>
      </c>
      <c r="AI37" s="359">
        <f t="shared" si="9"/>
        <v>19.959775929999999</v>
      </c>
      <c r="AJ37" s="359">
        <f t="shared" si="9"/>
        <v>76.613368149999999</v>
      </c>
      <c r="AK37" s="359">
        <f t="shared" si="9"/>
        <v>15.45410914</v>
      </c>
      <c r="AL37" s="359">
        <f t="shared" si="9"/>
        <v>15.151242360000001</v>
      </c>
      <c r="AM37" s="359">
        <f t="shared" si="9"/>
        <v>15.647707819999999</v>
      </c>
      <c r="AN37" s="359">
        <f t="shared" si="9"/>
        <v>19.22007387</v>
      </c>
      <c r="AO37" s="359">
        <f t="shared" si="9"/>
        <v>65.473133189999999</v>
      </c>
      <c r="AP37" s="359">
        <f t="shared" si="9"/>
        <v>22.9565445</v>
      </c>
      <c r="AQ37" s="359">
        <f t="shared" si="9"/>
        <v>21.444131840000001</v>
      </c>
      <c r="AR37" s="359">
        <f t="shared" si="9"/>
        <v>20.10958368</v>
      </c>
      <c r="AS37" s="359">
        <f t="shared" si="9"/>
        <v>23.017895359999997</v>
      </c>
      <c r="AT37" s="359">
        <f t="shared" si="9"/>
        <v>87.528155380000001</v>
      </c>
      <c r="AU37" s="359">
        <f t="shared" si="9"/>
        <v>21.586327609999998</v>
      </c>
      <c r="AV37" s="359">
        <f t="shared" si="9"/>
        <v>17.437341809999999</v>
      </c>
      <c r="AW37" s="359">
        <f t="shared" si="9"/>
        <v>17.606351230000001</v>
      </c>
      <c r="AX37" s="359">
        <f t="shared" si="9"/>
        <v>19.507851209999998</v>
      </c>
      <c r="AY37" s="359">
        <f t="shared" si="9"/>
        <v>76.137871860000004</v>
      </c>
      <c r="AZ37" s="359">
        <f t="shared" si="9"/>
        <v>17.539703110000001</v>
      </c>
      <c r="BA37" s="359">
        <f t="shared" si="9"/>
        <v>15.27366192</v>
      </c>
      <c r="BB37" s="359">
        <f t="shared" si="9"/>
        <v>17.105626839999999</v>
      </c>
      <c r="BC37" s="359">
        <f t="shared" si="9"/>
        <v>18.126190639999997</v>
      </c>
      <c r="BD37" s="359">
        <f t="shared" si="9"/>
        <v>68.045182510000004</v>
      </c>
      <c r="BE37" s="359">
        <f t="shared" si="9"/>
        <v>13.99443552</v>
      </c>
      <c r="BF37" s="359">
        <f t="shared" si="9"/>
        <v>16.512803509999998</v>
      </c>
      <c r="BG37" s="359">
        <f t="shared" si="9"/>
        <v>16.75154324</v>
      </c>
      <c r="BH37" s="359">
        <f t="shared" si="9"/>
        <v>18.573005909999999</v>
      </c>
      <c r="BI37" s="359">
        <f t="shared" si="9"/>
        <v>65.831788180000004</v>
      </c>
      <c r="BJ37" s="359">
        <f t="shared" si="9"/>
        <v>15.13831798</v>
      </c>
      <c r="BK37" s="359">
        <f t="shared" si="9"/>
        <v>15.827512109999999</v>
      </c>
      <c r="BL37" s="359">
        <f t="shared" si="9"/>
        <v>16.172019989999999</v>
      </c>
      <c r="BM37" s="359">
        <f t="shared" si="9"/>
        <v>18.2123676</v>
      </c>
      <c r="BN37" s="370">
        <f t="shared" si="9"/>
        <v>65.35021768</v>
      </c>
    </row>
    <row r="38" spans="1:66">
      <c r="A38" s="402" t="s">
        <v>114</v>
      </c>
      <c r="B38" s="359">
        <v>0.12592254</v>
      </c>
      <c r="C38" s="359">
        <v>0.15691846000000001</v>
      </c>
      <c r="D38" s="359">
        <v>0.36156429000000001</v>
      </c>
      <c r="E38" s="359">
        <v>9.0550580000000006E-2</v>
      </c>
      <c r="F38" s="359">
        <v>0.73495586999999996</v>
      </c>
      <c r="G38" s="359">
        <v>2.8930089999999999E-2</v>
      </c>
      <c r="H38" s="359">
        <v>0.18857678999999999</v>
      </c>
      <c r="I38" s="359">
        <v>5.5544530000000002E-2</v>
      </c>
      <c r="J38" s="359">
        <v>9.6602700000000003E-3</v>
      </c>
      <c r="K38" s="359">
        <v>0.28271168000000002</v>
      </c>
      <c r="L38" s="359">
        <v>4.225574E-2</v>
      </c>
      <c r="M38" s="359">
        <v>0.12453577</v>
      </c>
      <c r="N38" s="359">
        <v>0.30768317000000001</v>
      </c>
      <c r="O38" s="359">
        <v>0.25250830000000002</v>
      </c>
      <c r="P38" s="359">
        <v>0.72698297999999995</v>
      </c>
      <c r="Q38" s="359">
        <v>0.17016044</v>
      </c>
      <c r="R38" s="359">
        <v>0.67733971999999998</v>
      </c>
      <c r="S38" s="359">
        <v>0.45758927999999999</v>
      </c>
      <c r="T38" s="359">
        <v>0.35141307999999999</v>
      </c>
      <c r="U38" s="359">
        <v>1.6565025200000001</v>
      </c>
      <c r="V38" s="359">
        <v>0.19989867</v>
      </c>
      <c r="W38" s="359">
        <v>0.12593893</v>
      </c>
      <c r="X38" s="359">
        <v>0.27748561999999999</v>
      </c>
      <c r="Y38" s="359">
        <v>0.29913624999999999</v>
      </c>
      <c r="Z38" s="359">
        <v>0.90245947000000004</v>
      </c>
      <c r="AA38" s="359">
        <v>8.884562E-2</v>
      </c>
      <c r="AB38" s="359">
        <v>0.16479851000000001</v>
      </c>
      <c r="AC38" s="359">
        <v>7.7785489999999999E-2</v>
      </c>
      <c r="AD38" s="359">
        <v>5.9728000000000003E-3</v>
      </c>
      <c r="AE38" s="359">
        <v>0.33740241999999998</v>
      </c>
      <c r="AF38" s="359">
        <v>2.4958319999999999E-2</v>
      </c>
      <c r="AG38" s="359">
        <v>9.783799E-2</v>
      </c>
      <c r="AH38" s="359">
        <v>0.49318703000000003</v>
      </c>
      <c r="AI38" s="359">
        <v>4.9718799999999997E-3</v>
      </c>
      <c r="AJ38" s="359">
        <v>0.62095522000000003</v>
      </c>
      <c r="AK38" s="359">
        <v>0.29610586</v>
      </c>
      <c r="AL38" s="359">
        <v>0.14852578999999999</v>
      </c>
      <c r="AM38" s="359">
        <v>0.49300166000000001</v>
      </c>
      <c r="AN38" s="359">
        <v>0.11740767000000001</v>
      </c>
      <c r="AO38" s="359">
        <v>1.05504098</v>
      </c>
      <c r="AP38" s="359">
        <v>5.1623969999999998E-2</v>
      </c>
      <c r="AQ38" s="359">
        <v>0.2542896</v>
      </c>
      <c r="AR38" s="359">
        <v>0.78076756999999997</v>
      </c>
      <c r="AS38" s="359">
        <v>4.4805699999999997E-2</v>
      </c>
      <c r="AT38" s="359">
        <v>1.13148684</v>
      </c>
      <c r="AU38" s="359">
        <v>6.7851289999999995E-2</v>
      </c>
      <c r="AV38" s="359">
        <v>0</v>
      </c>
      <c r="AW38" s="359">
        <v>5.0869000000000001E-3</v>
      </c>
      <c r="AX38" s="359">
        <v>5.1439569999999997E-2</v>
      </c>
      <c r="AY38" s="359">
        <v>0.12437776</v>
      </c>
      <c r="AZ38" s="359">
        <v>5.3574459999999997E-2</v>
      </c>
      <c r="BA38" s="359">
        <v>0.39224505999999998</v>
      </c>
      <c r="BB38" s="359">
        <v>0</v>
      </c>
      <c r="BC38" s="359">
        <v>0</v>
      </c>
      <c r="BD38" s="359">
        <v>0.44581952000000002</v>
      </c>
      <c r="BE38" s="359">
        <v>0</v>
      </c>
      <c r="BF38" s="359">
        <v>3.0082959999999999E-2</v>
      </c>
      <c r="BG38" s="359">
        <v>7.7642589999999997E-2</v>
      </c>
      <c r="BH38" s="359">
        <v>7.4214000000000002E-2</v>
      </c>
      <c r="BI38" s="359">
        <v>0.18193955000000001</v>
      </c>
      <c r="BJ38" s="359">
        <v>1.057227E-2</v>
      </c>
      <c r="BK38" s="359">
        <v>0</v>
      </c>
      <c r="BL38" s="359">
        <v>0</v>
      </c>
      <c r="BM38" s="359">
        <v>0</v>
      </c>
      <c r="BN38" s="370">
        <v>1.057227E-2</v>
      </c>
    </row>
    <row r="39" spans="1:66">
      <c r="A39" s="402" t="s">
        <v>115</v>
      </c>
      <c r="B39" s="359">
        <v>20.259988799999999</v>
      </c>
      <c r="C39" s="359">
        <v>20.849283379999999</v>
      </c>
      <c r="D39" s="359">
        <v>22.661346080000001</v>
      </c>
      <c r="E39" s="359">
        <v>22.221905450000001</v>
      </c>
      <c r="F39" s="359">
        <v>85.99252371</v>
      </c>
      <c r="G39" s="359">
        <v>22.357077740000001</v>
      </c>
      <c r="H39" s="359">
        <v>21.84943329</v>
      </c>
      <c r="I39" s="359">
        <v>22.88733186</v>
      </c>
      <c r="J39" s="359">
        <v>24.03675965</v>
      </c>
      <c r="K39" s="359">
        <v>91.130602539999998</v>
      </c>
      <c r="L39" s="359">
        <v>20.952156909999999</v>
      </c>
      <c r="M39" s="359">
        <v>18.218307159999998</v>
      </c>
      <c r="N39" s="359">
        <v>18.02364386</v>
      </c>
      <c r="O39" s="359">
        <v>19.489775170000001</v>
      </c>
      <c r="P39" s="359">
        <v>76.683883100000003</v>
      </c>
      <c r="Q39" s="359">
        <v>17.627399560000001</v>
      </c>
      <c r="R39" s="359">
        <v>18.02683863</v>
      </c>
      <c r="S39" s="359">
        <v>19.553973880000001</v>
      </c>
      <c r="T39" s="359">
        <v>18.844958760000001</v>
      </c>
      <c r="U39" s="359">
        <v>74.053170829999999</v>
      </c>
      <c r="V39" s="359">
        <v>14.674430989999999</v>
      </c>
      <c r="W39" s="359">
        <v>15.8654554</v>
      </c>
      <c r="X39" s="359">
        <v>15.28456564</v>
      </c>
      <c r="Y39" s="359">
        <v>16.650649860000001</v>
      </c>
      <c r="Z39" s="359">
        <v>62.475101889999998</v>
      </c>
      <c r="AA39" s="359">
        <v>13.24776995</v>
      </c>
      <c r="AB39" s="359">
        <v>14.082468799999999</v>
      </c>
      <c r="AC39" s="359">
        <v>14.80469864</v>
      </c>
      <c r="AD39" s="359">
        <v>16.53475504</v>
      </c>
      <c r="AE39" s="359">
        <v>58.669692429999998</v>
      </c>
      <c r="AF39" s="359">
        <v>15.528976699999999</v>
      </c>
      <c r="AG39" s="359">
        <v>13.67666837</v>
      </c>
      <c r="AH39" s="359">
        <v>14.660633839999999</v>
      </c>
      <c r="AI39" s="359">
        <v>16.87118774</v>
      </c>
      <c r="AJ39" s="359">
        <v>60.737466650000002</v>
      </c>
      <c r="AK39" s="359">
        <v>11.69177519</v>
      </c>
      <c r="AL39" s="359">
        <v>12.35669092</v>
      </c>
      <c r="AM39" s="359">
        <v>12.3446923</v>
      </c>
      <c r="AN39" s="359">
        <v>13.234760319999999</v>
      </c>
      <c r="AO39" s="359">
        <v>49.627918729999998</v>
      </c>
      <c r="AP39" s="359">
        <v>11.132130829999999</v>
      </c>
      <c r="AQ39" s="359">
        <v>11.42974843</v>
      </c>
      <c r="AR39" s="359">
        <v>11.77696108</v>
      </c>
      <c r="AS39" s="359">
        <v>12.515626409999999</v>
      </c>
      <c r="AT39" s="359">
        <v>46.85446675</v>
      </c>
      <c r="AU39" s="359">
        <v>10.50172259</v>
      </c>
      <c r="AV39" s="359">
        <v>7.4907341900000004</v>
      </c>
      <c r="AW39" s="359">
        <v>10.357892619999999</v>
      </c>
      <c r="AX39" s="359">
        <v>11.314529459999999</v>
      </c>
      <c r="AY39" s="359">
        <v>39.664878860000002</v>
      </c>
      <c r="AZ39" s="359">
        <v>9.66672157</v>
      </c>
      <c r="BA39" s="359">
        <v>9.8294827199999997</v>
      </c>
      <c r="BB39" s="359">
        <v>11.54844525</v>
      </c>
      <c r="BC39" s="359">
        <v>13.223582479999999</v>
      </c>
      <c r="BD39" s="359">
        <v>44.268232019999999</v>
      </c>
      <c r="BE39" s="359">
        <v>11.9574851</v>
      </c>
      <c r="BF39" s="359">
        <v>13.82314424</v>
      </c>
      <c r="BG39" s="359">
        <v>13.87154454</v>
      </c>
      <c r="BH39" s="359">
        <v>15.27151759</v>
      </c>
      <c r="BI39" s="359">
        <v>54.923691470000001</v>
      </c>
      <c r="BJ39" s="359">
        <v>12.45858297</v>
      </c>
      <c r="BK39" s="359">
        <v>13.246532759999999</v>
      </c>
      <c r="BL39" s="359">
        <v>13.69455084</v>
      </c>
      <c r="BM39" s="359">
        <v>14.241668020000001</v>
      </c>
      <c r="BN39" s="370">
        <v>53.64133459</v>
      </c>
    </row>
    <row r="40" spans="1:66">
      <c r="A40" s="402" t="s">
        <v>116</v>
      </c>
      <c r="B40" s="359">
        <v>5.1035765299999998</v>
      </c>
      <c r="C40" s="359">
        <v>4.8706664899999996</v>
      </c>
      <c r="D40" s="359">
        <v>4.8354316800000001</v>
      </c>
      <c r="E40" s="359">
        <v>4.2092587899999998</v>
      </c>
      <c r="F40" s="359">
        <v>19.018933489999998</v>
      </c>
      <c r="G40" s="359">
        <v>5.1361072200000004</v>
      </c>
      <c r="H40" s="359">
        <v>4.9053765399999998</v>
      </c>
      <c r="I40" s="359">
        <v>3.36971482</v>
      </c>
      <c r="J40" s="359">
        <v>3.97835071</v>
      </c>
      <c r="K40" s="359">
        <v>17.389549290000001</v>
      </c>
      <c r="L40" s="359">
        <v>4.0898194099999996</v>
      </c>
      <c r="M40" s="359">
        <v>3.4344725500000002</v>
      </c>
      <c r="N40" s="359">
        <v>5.0946067800000003</v>
      </c>
      <c r="O40" s="359">
        <v>4.3983951000000001</v>
      </c>
      <c r="P40" s="359">
        <v>17.017293840000001</v>
      </c>
      <c r="Q40" s="359">
        <v>3.9543255199999998</v>
      </c>
      <c r="R40" s="359">
        <v>4.0108470399999998</v>
      </c>
      <c r="S40" s="359">
        <v>3.5172435700000002</v>
      </c>
      <c r="T40" s="359">
        <v>4.1794497599999998</v>
      </c>
      <c r="U40" s="359">
        <v>15.66186589</v>
      </c>
      <c r="V40" s="359">
        <v>3.62744701</v>
      </c>
      <c r="W40" s="359">
        <v>2.4815294099999998</v>
      </c>
      <c r="X40" s="359">
        <v>1.96723738</v>
      </c>
      <c r="Y40" s="359">
        <v>3.0675818600000002</v>
      </c>
      <c r="Z40" s="359">
        <v>11.14379566</v>
      </c>
      <c r="AA40" s="359">
        <v>1.70441501</v>
      </c>
      <c r="AB40" s="359">
        <v>2.3846539099999999</v>
      </c>
      <c r="AC40" s="359">
        <v>2.81630395</v>
      </c>
      <c r="AD40" s="359">
        <v>3.72575543</v>
      </c>
      <c r="AE40" s="359">
        <v>10.6311283</v>
      </c>
      <c r="AF40" s="359">
        <v>3.5951653100000001</v>
      </c>
      <c r="AG40" s="359">
        <v>4.4101194799999996</v>
      </c>
      <c r="AH40" s="359">
        <v>4.1660451800000002</v>
      </c>
      <c r="AI40" s="359">
        <v>3.08361631</v>
      </c>
      <c r="AJ40" s="359">
        <v>15.25494628</v>
      </c>
      <c r="AK40" s="359">
        <v>3.46622809</v>
      </c>
      <c r="AL40" s="359">
        <v>2.6460256499999999</v>
      </c>
      <c r="AM40" s="359">
        <v>2.8100138600000002</v>
      </c>
      <c r="AN40" s="359">
        <v>5.8679058800000004</v>
      </c>
      <c r="AO40" s="359">
        <v>14.79017348</v>
      </c>
      <c r="AP40" s="359">
        <v>11.772789700000001</v>
      </c>
      <c r="AQ40" s="359">
        <v>9.7600938100000008</v>
      </c>
      <c r="AR40" s="359">
        <v>7.5518550299999996</v>
      </c>
      <c r="AS40" s="359">
        <v>10.45746325</v>
      </c>
      <c r="AT40" s="359">
        <v>39.54220179</v>
      </c>
      <c r="AU40" s="359">
        <v>11.01675373</v>
      </c>
      <c r="AV40" s="359">
        <v>9.94660762</v>
      </c>
      <c r="AW40" s="359">
        <v>7.2433717099999999</v>
      </c>
      <c r="AX40" s="359">
        <v>8.1418821799999996</v>
      </c>
      <c r="AY40" s="359">
        <v>36.348615240000001</v>
      </c>
      <c r="AZ40" s="359">
        <v>7.8194070800000004</v>
      </c>
      <c r="BA40" s="359">
        <v>5.0519341400000002</v>
      </c>
      <c r="BB40" s="359">
        <v>5.5571815899999999</v>
      </c>
      <c r="BC40" s="359">
        <v>4.9026081599999998</v>
      </c>
      <c r="BD40" s="359">
        <v>23.33113097</v>
      </c>
      <c r="BE40" s="359">
        <v>2.0369504200000002</v>
      </c>
      <c r="BF40" s="359">
        <v>2.6595763099999998</v>
      </c>
      <c r="BG40" s="359">
        <v>2.8023561099999998</v>
      </c>
      <c r="BH40" s="359">
        <v>3.2272743199999998</v>
      </c>
      <c r="BI40" s="359">
        <v>10.72615716</v>
      </c>
      <c r="BJ40" s="359">
        <v>2.66916274</v>
      </c>
      <c r="BK40" s="359">
        <v>2.5809793499999998</v>
      </c>
      <c r="BL40" s="359">
        <v>2.4774691500000001</v>
      </c>
      <c r="BM40" s="359">
        <v>3.9706995799999998</v>
      </c>
      <c r="BN40" s="370">
        <v>11.69831082</v>
      </c>
    </row>
    <row r="41" spans="1:66">
      <c r="A41" s="398" t="s">
        <v>117</v>
      </c>
      <c r="B41" s="359">
        <f t="shared" ref="B41:BN41" si="10">SUM(B42:B44)</f>
        <v>24.923877689999998</v>
      </c>
      <c r="C41" s="359">
        <f t="shared" si="10"/>
        <v>31.29228406</v>
      </c>
      <c r="D41" s="359">
        <f t="shared" si="10"/>
        <v>32.987707659999998</v>
      </c>
      <c r="E41" s="359">
        <f t="shared" si="10"/>
        <v>28.552720290000003</v>
      </c>
      <c r="F41" s="359">
        <f t="shared" si="10"/>
        <v>117.75658970000001</v>
      </c>
      <c r="G41" s="359">
        <f t="shared" si="10"/>
        <v>35.895263900000003</v>
      </c>
      <c r="H41" s="359">
        <f t="shared" si="10"/>
        <v>42.454570609999998</v>
      </c>
      <c r="I41" s="359">
        <f t="shared" si="10"/>
        <v>43.832345969999999</v>
      </c>
      <c r="J41" s="359">
        <f t="shared" si="10"/>
        <v>39.171225460000002</v>
      </c>
      <c r="K41" s="359">
        <f t="shared" si="10"/>
        <v>161.35340593999999</v>
      </c>
      <c r="L41" s="359">
        <f t="shared" si="10"/>
        <v>33.597132709999997</v>
      </c>
      <c r="M41" s="359">
        <f t="shared" si="10"/>
        <v>38.750294719999999</v>
      </c>
      <c r="N41" s="359">
        <f t="shared" si="10"/>
        <v>50.102280960000002</v>
      </c>
      <c r="O41" s="359">
        <f t="shared" si="10"/>
        <v>33.54760418</v>
      </c>
      <c r="P41" s="359">
        <f t="shared" si="10"/>
        <v>155.99731256999999</v>
      </c>
      <c r="Q41" s="359">
        <f t="shared" si="10"/>
        <v>31.974960629999998</v>
      </c>
      <c r="R41" s="359">
        <f t="shared" si="10"/>
        <v>43.763874570000006</v>
      </c>
      <c r="S41" s="359">
        <f t="shared" si="10"/>
        <v>42.814827080000001</v>
      </c>
      <c r="T41" s="359">
        <f t="shared" si="10"/>
        <v>34.032379210000002</v>
      </c>
      <c r="U41" s="359">
        <f t="shared" si="10"/>
        <v>152.58604149000001</v>
      </c>
      <c r="V41" s="359">
        <f t="shared" si="10"/>
        <v>29.83680133</v>
      </c>
      <c r="W41" s="359">
        <f t="shared" si="10"/>
        <v>37.503553360000005</v>
      </c>
      <c r="X41" s="359">
        <f t="shared" si="10"/>
        <v>42.562717980000002</v>
      </c>
      <c r="Y41" s="359">
        <f t="shared" si="10"/>
        <v>35.412590030000004</v>
      </c>
      <c r="Z41" s="359">
        <f t="shared" si="10"/>
        <v>145.31566269999999</v>
      </c>
      <c r="AA41" s="359">
        <f t="shared" si="10"/>
        <v>29.948757449999999</v>
      </c>
      <c r="AB41" s="359">
        <f t="shared" si="10"/>
        <v>37.295856740000005</v>
      </c>
      <c r="AC41" s="359">
        <f t="shared" si="10"/>
        <v>40.151066590000006</v>
      </c>
      <c r="AD41" s="359">
        <f t="shared" si="10"/>
        <v>30.408493799999999</v>
      </c>
      <c r="AE41" s="359">
        <f t="shared" si="10"/>
        <v>137.80417457999999</v>
      </c>
      <c r="AF41" s="359">
        <f t="shared" si="10"/>
        <v>38.045474470000002</v>
      </c>
      <c r="AG41" s="359">
        <f t="shared" si="10"/>
        <v>40.652109150000001</v>
      </c>
      <c r="AH41" s="359">
        <f t="shared" si="10"/>
        <v>37.100736049999995</v>
      </c>
      <c r="AI41" s="359">
        <f t="shared" si="10"/>
        <v>37.163212370000004</v>
      </c>
      <c r="AJ41" s="359">
        <f t="shared" si="10"/>
        <v>152.96153204000001</v>
      </c>
      <c r="AK41" s="359">
        <f t="shared" si="10"/>
        <v>33.749037430000001</v>
      </c>
      <c r="AL41" s="359">
        <f t="shared" si="10"/>
        <v>43.453840329999998</v>
      </c>
      <c r="AM41" s="359">
        <f t="shared" si="10"/>
        <v>35.703963639999998</v>
      </c>
      <c r="AN41" s="359">
        <f t="shared" si="10"/>
        <v>19.46832453</v>
      </c>
      <c r="AO41" s="359">
        <f t="shared" si="10"/>
        <v>132.37516592999998</v>
      </c>
      <c r="AP41" s="359">
        <f t="shared" si="10"/>
        <v>31.456579869999999</v>
      </c>
      <c r="AQ41" s="359">
        <f t="shared" si="10"/>
        <v>32.884401740000001</v>
      </c>
      <c r="AR41" s="359">
        <f t="shared" si="10"/>
        <v>36.00092764</v>
      </c>
      <c r="AS41" s="359">
        <f t="shared" si="10"/>
        <v>34.094876280000001</v>
      </c>
      <c r="AT41" s="359">
        <f t="shared" si="10"/>
        <v>134.43678553000001</v>
      </c>
      <c r="AU41" s="359">
        <f t="shared" si="10"/>
        <v>22.288839660000001</v>
      </c>
      <c r="AV41" s="359">
        <f t="shared" si="10"/>
        <v>4.0818682600000002</v>
      </c>
      <c r="AW41" s="359">
        <f t="shared" si="10"/>
        <v>16.092106829999999</v>
      </c>
      <c r="AX41" s="359">
        <f t="shared" si="10"/>
        <v>10.502581409999999</v>
      </c>
      <c r="AY41" s="359">
        <f t="shared" si="10"/>
        <v>52.965396159999997</v>
      </c>
      <c r="AZ41" s="359">
        <f t="shared" si="10"/>
        <v>9.5106043099999997</v>
      </c>
      <c r="BA41" s="359">
        <f t="shared" si="10"/>
        <v>15.91370607</v>
      </c>
      <c r="BB41" s="359">
        <f t="shared" si="10"/>
        <v>29.296087149999998</v>
      </c>
      <c r="BC41" s="359">
        <f t="shared" si="10"/>
        <v>21.53277327</v>
      </c>
      <c r="BD41" s="359">
        <f t="shared" si="10"/>
        <v>76.253170800000007</v>
      </c>
      <c r="BE41" s="359">
        <f t="shared" si="10"/>
        <v>20.52655764</v>
      </c>
      <c r="BF41" s="359">
        <f t="shared" si="10"/>
        <v>29.1348102</v>
      </c>
      <c r="BG41" s="359">
        <f t="shared" si="10"/>
        <v>40.773373409999998</v>
      </c>
      <c r="BH41" s="359">
        <f t="shared" si="10"/>
        <v>28.085575589999998</v>
      </c>
      <c r="BI41" s="359">
        <f t="shared" si="10"/>
        <v>118.52031683999999</v>
      </c>
      <c r="BJ41" s="359">
        <f t="shared" si="10"/>
        <v>27.779380340000003</v>
      </c>
      <c r="BK41" s="359">
        <f t="shared" si="10"/>
        <v>31.451803599999998</v>
      </c>
      <c r="BL41" s="359">
        <f t="shared" si="10"/>
        <v>44.135296209999993</v>
      </c>
      <c r="BM41" s="359">
        <f t="shared" si="10"/>
        <v>29.553302309999999</v>
      </c>
      <c r="BN41" s="370">
        <f t="shared" si="10"/>
        <v>132.91978245999999</v>
      </c>
    </row>
    <row r="42" spans="1:66">
      <c r="A42" s="402" t="s">
        <v>114</v>
      </c>
      <c r="B42" s="359">
        <v>20.584338939999999</v>
      </c>
      <c r="C42" s="359">
        <v>24.284685020000001</v>
      </c>
      <c r="D42" s="359">
        <v>29.22463823</v>
      </c>
      <c r="E42" s="359">
        <v>22.517823280000002</v>
      </c>
      <c r="F42" s="359">
        <v>96.611485470000005</v>
      </c>
      <c r="G42" s="359">
        <v>29.011917560000001</v>
      </c>
      <c r="H42" s="359">
        <v>35.744636069999999</v>
      </c>
      <c r="I42" s="359">
        <v>40.604479769999998</v>
      </c>
      <c r="J42" s="359">
        <v>35.569554840000002</v>
      </c>
      <c r="K42" s="359">
        <v>140.93058823999999</v>
      </c>
      <c r="L42" s="359">
        <v>29.479674360000001</v>
      </c>
      <c r="M42" s="359">
        <v>34.593419189999999</v>
      </c>
      <c r="N42" s="359">
        <v>45.357265550000001</v>
      </c>
      <c r="O42" s="359">
        <v>30.239504360000002</v>
      </c>
      <c r="P42" s="359">
        <v>139.66986345999999</v>
      </c>
      <c r="Q42" s="359">
        <v>27.9825552</v>
      </c>
      <c r="R42" s="359">
        <v>32.508520570000002</v>
      </c>
      <c r="S42" s="359">
        <v>38.567630600000001</v>
      </c>
      <c r="T42" s="359">
        <v>29.399566400000001</v>
      </c>
      <c r="U42" s="359">
        <v>128.45827277000001</v>
      </c>
      <c r="V42" s="359">
        <v>25.50198907</v>
      </c>
      <c r="W42" s="359">
        <v>33.141522070000001</v>
      </c>
      <c r="X42" s="359">
        <v>39.372600929999997</v>
      </c>
      <c r="Y42" s="359">
        <v>30.9747433</v>
      </c>
      <c r="Z42" s="359">
        <v>128.99085536999999</v>
      </c>
      <c r="AA42" s="359">
        <v>26.035361739999999</v>
      </c>
      <c r="AB42" s="359">
        <v>33.5408258</v>
      </c>
      <c r="AC42" s="359">
        <v>36.866052310000001</v>
      </c>
      <c r="AD42" s="359">
        <v>27.385853699999998</v>
      </c>
      <c r="AE42" s="359">
        <v>123.82809355000001</v>
      </c>
      <c r="AF42" s="359">
        <v>30.724450340000001</v>
      </c>
      <c r="AG42" s="359">
        <v>37.867596800000001</v>
      </c>
      <c r="AH42" s="359">
        <v>34.574605149999996</v>
      </c>
      <c r="AI42" s="359">
        <v>34.536622700000002</v>
      </c>
      <c r="AJ42" s="359">
        <v>137.70327499000001</v>
      </c>
      <c r="AK42" s="359">
        <v>31.027455880000002</v>
      </c>
      <c r="AL42" s="359">
        <v>40.318551229999997</v>
      </c>
      <c r="AM42" s="359">
        <v>31.887113830000001</v>
      </c>
      <c r="AN42" s="359">
        <v>17.31053459</v>
      </c>
      <c r="AO42" s="359">
        <v>120.54365553</v>
      </c>
      <c r="AP42" s="359">
        <v>28.841179669999999</v>
      </c>
      <c r="AQ42" s="359">
        <v>29.604391190000001</v>
      </c>
      <c r="AR42" s="359">
        <v>34.171537479999998</v>
      </c>
      <c r="AS42" s="359">
        <v>31.639009290000001</v>
      </c>
      <c r="AT42" s="359">
        <v>124.25611763000001</v>
      </c>
      <c r="AU42" s="359">
        <v>19.402481649999999</v>
      </c>
      <c r="AV42" s="359">
        <v>2.73270064</v>
      </c>
      <c r="AW42" s="359">
        <v>14.14331026</v>
      </c>
      <c r="AX42" s="359">
        <v>8.2648590899999999</v>
      </c>
      <c r="AY42" s="359">
        <v>44.543351639999997</v>
      </c>
      <c r="AZ42" s="359">
        <v>7.1913945500000001</v>
      </c>
      <c r="BA42" s="359">
        <v>12.605222250000001</v>
      </c>
      <c r="BB42" s="359">
        <v>25.80243991</v>
      </c>
      <c r="BC42" s="359">
        <v>18.51077849</v>
      </c>
      <c r="BD42" s="359">
        <v>64.109835200000006</v>
      </c>
      <c r="BE42" s="359">
        <v>17.773563110000001</v>
      </c>
      <c r="BF42" s="359">
        <v>25.634129080000001</v>
      </c>
      <c r="BG42" s="359">
        <v>36.379787819999997</v>
      </c>
      <c r="BH42" s="359">
        <v>23.771059009999998</v>
      </c>
      <c r="BI42" s="359">
        <v>103.55853902</v>
      </c>
      <c r="BJ42" s="359">
        <v>24.174721550000001</v>
      </c>
      <c r="BK42" s="359">
        <v>28.148147089999998</v>
      </c>
      <c r="BL42" s="359">
        <v>40.518631419999998</v>
      </c>
      <c r="BM42" s="359">
        <v>25.473624319999999</v>
      </c>
      <c r="BN42" s="370">
        <v>118.31512438</v>
      </c>
    </row>
    <row r="43" spans="1:66">
      <c r="A43" s="402" t="s">
        <v>115</v>
      </c>
      <c r="B43" s="359">
        <v>2.2511124300000001</v>
      </c>
      <c r="C43" s="359">
        <v>2.3162231499999999</v>
      </c>
      <c r="D43" s="359">
        <v>2.5179296799999999</v>
      </c>
      <c r="E43" s="359">
        <v>2.4691027999999999</v>
      </c>
      <c r="F43" s="359">
        <v>9.5543680599999998</v>
      </c>
      <c r="G43" s="359">
        <v>2.4841219400000001</v>
      </c>
      <c r="H43" s="359">
        <v>2.4277170899999998</v>
      </c>
      <c r="I43" s="359">
        <v>2.5430391999999999</v>
      </c>
      <c r="J43" s="359">
        <v>2.6707533899999998</v>
      </c>
      <c r="K43" s="359">
        <v>10.12563162</v>
      </c>
      <c r="L43" s="359">
        <v>2.3280195300000002</v>
      </c>
      <c r="M43" s="359">
        <v>2.0242584199999998</v>
      </c>
      <c r="N43" s="359">
        <v>2.0026291299999999</v>
      </c>
      <c r="O43" s="359">
        <v>2.1655331699999998</v>
      </c>
      <c r="P43" s="359">
        <v>8.52044025</v>
      </c>
      <c r="Q43" s="359">
        <v>1.95860218</v>
      </c>
      <c r="R43" s="359">
        <v>2.0029843199999999</v>
      </c>
      <c r="S43" s="359">
        <v>2.1726657399999998</v>
      </c>
      <c r="T43" s="359">
        <v>2.0944635200000001</v>
      </c>
      <c r="U43" s="359">
        <v>8.22871576</v>
      </c>
      <c r="V43" s="359">
        <v>1.6304945099999999</v>
      </c>
      <c r="W43" s="359">
        <v>1.7628306899999999</v>
      </c>
      <c r="X43" s="359">
        <v>1.69828727</v>
      </c>
      <c r="Y43" s="359">
        <v>1.8500745599999999</v>
      </c>
      <c r="Z43" s="359">
        <v>6.9416870299999998</v>
      </c>
      <c r="AA43" s="359">
        <v>1.4719766999999999</v>
      </c>
      <c r="AB43" s="359">
        <v>1.5647210499999999</v>
      </c>
      <c r="AC43" s="359">
        <v>1.6438046900000001</v>
      </c>
      <c r="AD43" s="359">
        <v>1.8371973399999999</v>
      </c>
      <c r="AE43" s="359">
        <v>6.5176997800000001</v>
      </c>
      <c r="AF43" s="359">
        <v>1.7254441300000001</v>
      </c>
      <c r="AG43" s="359">
        <v>1.5196321800000001</v>
      </c>
      <c r="AH43" s="359">
        <v>1.6289615200000001</v>
      </c>
      <c r="AI43" s="359">
        <v>1.8745789900000001</v>
      </c>
      <c r="AJ43" s="359">
        <v>6.7486168199999996</v>
      </c>
      <c r="AK43" s="359">
        <v>1.29908841</v>
      </c>
      <c r="AL43" s="359">
        <v>1.372968</v>
      </c>
      <c r="AM43" s="359">
        <v>1.3716347200000001</v>
      </c>
      <c r="AN43" s="359">
        <v>1.47053152</v>
      </c>
      <c r="AO43" s="359">
        <v>5.5142226499999998</v>
      </c>
      <c r="AP43" s="359">
        <v>1.23690557</v>
      </c>
      <c r="AQ43" s="359">
        <v>1.26997429</v>
      </c>
      <c r="AR43" s="359">
        <v>1.3085536799999999</v>
      </c>
      <c r="AS43" s="359">
        <v>1.39062763</v>
      </c>
      <c r="AT43" s="359">
        <v>5.2060611699999999</v>
      </c>
      <c r="AU43" s="359">
        <v>1.1668602699999999</v>
      </c>
      <c r="AV43" s="359">
        <v>0.83230567</v>
      </c>
      <c r="AW43" s="359">
        <v>1.15087914</v>
      </c>
      <c r="AX43" s="359">
        <v>1.2571720799999999</v>
      </c>
      <c r="AY43" s="359">
        <v>4.4072171600000001</v>
      </c>
      <c r="AZ43" s="359">
        <v>1.07408233</v>
      </c>
      <c r="BA43" s="359">
        <v>1.09216676</v>
      </c>
      <c r="BB43" s="359">
        <v>1.28316293</v>
      </c>
      <c r="BC43" s="359">
        <v>1.46928912</v>
      </c>
      <c r="BD43" s="359">
        <v>4.9187011399999996</v>
      </c>
      <c r="BE43" s="359">
        <v>1.3286115999999999</v>
      </c>
      <c r="BF43" s="359">
        <v>1.53590698</v>
      </c>
      <c r="BG43" s="359">
        <v>1.54128478</v>
      </c>
      <c r="BH43" s="359">
        <v>1.69683757</v>
      </c>
      <c r="BI43" s="359">
        <v>6.1026409299999997</v>
      </c>
      <c r="BJ43" s="359">
        <v>1.3842889700000001</v>
      </c>
      <c r="BK43" s="359">
        <v>1.4718392</v>
      </c>
      <c r="BL43" s="359">
        <v>1.5216189600000001</v>
      </c>
      <c r="BM43" s="359">
        <v>1.5824099</v>
      </c>
      <c r="BN43" s="370">
        <v>5.9601570300000004</v>
      </c>
    </row>
    <row r="44" spans="1:66">
      <c r="A44" s="402" t="s">
        <v>116</v>
      </c>
      <c r="B44" s="359">
        <v>2.0884263199999999</v>
      </c>
      <c r="C44" s="359">
        <v>4.6913758899999998</v>
      </c>
      <c r="D44" s="359">
        <v>1.2451397500000001</v>
      </c>
      <c r="E44" s="359">
        <v>3.56579421</v>
      </c>
      <c r="F44" s="359">
        <v>11.59073617</v>
      </c>
      <c r="G44" s="359">
        <v>4.3992243999999996</v>
      </c>
      <c r="H44" s="359">
        <v>4.2822174500000001</v>
      </c>
      <c r="I44" s="359">
        <v>0.68482699999999996</v>
      </c>
      <c r="J44" s="359">
        <v>0.93091723000000004</v>
      </c>
      <c r="K44" s="359">
        <v>10.297186079999999</v>
      </c>
      <c r="L44" s="359">
        <v>1.78943882</v>
      </c>
      <c r="M44" s="359">
        <v>2.13261711</v>
      </c>
      <c r="N44" s="359">
        <v>2.7423862799999998</v>
      </c>
      <c r="O44" s="359">
        <v>1.14256665</v>
      </c>
      <c r="P44" s="359">
        <v>7.8070088599999998</v>
      </c>
      <c r="Q44" s="359">
        <v>2.0338032500000001</v>
      </c>
      <c r="R44" s="359">
        <v>9.2523696799999993</v>
      </c>
      <c r="S44" s="359">
        <v>2.0745307400000002</v>
      </c>
      <c r="T44" s="359">
        <v>2.5383492900000002</v>
      </c>
      <c r="U44" s="359">
        <v>15.899052960000001</v>
      </c>
      <c r="V44" s="359">
        <v>2.70431775</v>
      </c>
      <c r="W44" s="359">
        <v>2.5992006000000001</v>
      </c>
      <c r="X44" s="359">
        <v>1.49182978</v>
      </c>
      <c r="Y44" s="359">
        <v>2.58777217</v>
      </c>
      <c r="Z44" s="359">
        <v>9.3831202999999999</v>
      </c>
      <c r="AA44" s="359">
        <v>2.4414190100000002</v>
      </c>
      <c r="AB44" s="359">
        <v>2.19030989</v>
      </c>
      <c r="AC44" s="359">
        <v>1.6412095900000001</v>
      </c>
      <c r="AD44" s="359">
        <v>1.1854427599999999</v>
      </c>
      <c r="AE44" s="359">
        <v>7.4583812500000004</v>
      </c>
      <c r="AF44" s="359">
        <v>5.59558</v>
      </c>
      <c r="AG44" s="359">
        <v>1.2648801700000001</v>
      </c>
      <c r="AH44" s="359">
        <v>0.89716938000000002</v>
      </c>
      <c r="AI44" s="359">
        <v>0.75201068000000004</v>
      </c>
      <c r="AJ44" s="359">
        <v>8.5096402300000005</v>
      </c>
      <c r="AK44" s="359">
        <v>1.42249314</v>
      </c>
      <c r="AL44" s="359">
        <v>1.7623211000000001</v>
      </c>
      <c r="AM44" s="359">
        <v>2.44521509</v>
      </c>
      <c r="AN44" s="359">
        <v>0.68725842000000004</v>
      </c>
      <c r="AO44" s="359">
        <v>6.3172877500000002</v>
      </c>
      <c r="AP44" s="359">
        <v>1.3784946300000001</v>
      </c>
      <c r="AQ44" s="359">
        <v>2.0100362600000001</v>
      </c>
      <c r="AR44" s="359">
        <v>0.52083648000000005</v>
      </c>
      <c r="AS44" s="359">
        <v>1.0652393600000001</v>
      </c>
      <c r="AT44" s="359">
        <v>4.9746067299999996</v>
      </c>
      <c r="AU44" s="359">
        <v>1.71949774</v>
      </c>
      <c r="AV44" s="359">
        <v>0.51686195000000001</v>
      </c>
      <c r="AW44" s="359">
        <v>0.79791743000000004</v>
      </c>
      <c r="AX44" s="359">
        <v>0.98055024000000002</v>
      </c>
      <c r="AY44" s="359">
        <v>4.01482736</v>
      </c>
      <c r="AZ44" s="359">
        <v>1.2451274299999999</v>
      </c>
      <c r="BA44" s="359">
        <v>2.2163170600000002</v>
      </c>
      <c r="BB44" s="359">
        <v>2.21048431</v>
      </c>
      <c r="BC44" s="359">
        <v>1.55270566</v>
      </c>
      <c r="BD44" s="359">
        <v>7.2246344599999999</v>
      </c>
      <c r="BE44" s="359">
        <v>1.4243829299999999</v>
      </c>
      <c r="BF44" s="359">
        <v>1.9647741400000001</v>
      </c>
      <c r="BG44" s="359">
        <v>2.85230081</v>
      </c>
      <c r="BH44" s="359">
        <v>2.6176790099999998</v>
      </c>
      <c r="BI44" s="359">
        <v>8.8591368900000003</v>
      </c>
      <c r="BJ44" s="359">
        <v>2.2203698200000002</v>
      </c>
      <c r="BK44" s="359">
        <v>1.8318173099999999</v>
      </c>
      <c r="BL44" s="359">
        <v>2.0950458300000001</v>
      </c>
      <c r="BM44" s="359">
        <v>2.4972680899999999</v>
      </c>
      <c r="BN44" s="370">
        <v>8.6445010500000006</v>
      </c>
    </row>
    <row r="45" spans="1:66">
      <c r="A45" s="398" t="s">
        <v>118</v>
      </c>
      <c r="B45" s="359">
        <v>0.1519577</v>
      </c>
      <c r="C45" s="359">
        <v>0.1637295</v>
      </c>
      <c r="D45" s="359">
        <v>0.20091742000000001</v>
      </c>
      <c r="E45" s="359">
        <v>0.33818337999999998</v>
      </c>
      <c r="F45" s="359">
        <v>0.85478799999999999</v>
      </c>
      <c r="G45" s="359">
        <v>9.3120800000000004E-3</v>
      </c>
      <c r="H45" s="359">
        <v>-5.4476570000000002E-2</v>
      </c>
      <c r="I45" s="359">
        <v>4.9057829999999997E-2</v>
      </c>
      <c r="J45" s="359">
        <v>5.0207999999999997E-3</v>
      </c>
      <c r="K45" s="359">
        <v>8.9141399999999992E-3</v>
      </c>
      <c r="L45" s="359">
        <v>1.264474E-2</v>
      </c>
      <c r="M45" s="359">
        <v>0.16144312999999999</v>
      </c>
      <c r="N45" s="359">
        <v>0.16847290000000001</v>
      </c>
      <c r="O45" s="359">
        <v>6.8626439999999997E-2</v>
      </c>
      <c r="P45" s="359">
        <v>0.41118721000000003</v>
      </c>
      <c r="Q45" s="359">
        <v>0</v>
      </c>
      <c r="R45" s="359">
        <v>8.526831E-2</v>
      </c>
      <c r="S45" s="359">
        <v>9.4693499999999996E-3</v>
      </c>
      <c r="T45" s="359">
        <v>8.4492390000000001E-2</v>
      </c>
      <c r="U45" s="359">
        <v>0.17923005</v>
      </c>
      <c r="V45" s="359">
        <v>0.16498899</v>
      </c>
      <c r="W45" s="359">
        <v>0</v>
      </c>
      <c r="X45" s="359">
        <v>-6.091597E-2</v>
      </c>
      <c r="Y45" s="359">
        <v>0.28027999999999997</v>
      </c>
      <c r="Z45" s="359">
        <v>0.38435301999999999</v>
      </c>
      <c r="AA45" s="359">
        <v>6.9190290000000002E-2</v>
      </c>
      <c r="AB45" s="359">
        <v>0.19267591000000001</v>
      </c>
      <c r="AC45" s="359">
        <v>9.5643270000000002E-2</v>
      </c>
      <c r="AD45" s="359">
        <v>0.34483404000000001</v>
      </c>
      <c r="AE45" s="359">
        <v>0.70234350999999995</v>
      </c>
      <c r="AF45" s="359">
        <v>9.654828E-2</v>
      </c>
      <c r="AG45" s="359">
        <v>2.8582099999999999E-3</v>
      </c>
      <c r="AH45" s="359">
        <v>1.2598160000000001E-2</v>
      </c>
      <c r="AI45" s="359">
        <v>5.4582159999999998E-2</v>
      </c>
      <c r="AJ45" s="359">
        <v>0.16658681</v>
      </c>
      <c r="AK45" s="359">
        <v>7.5240730000000006E-2</v>
      </c>
      <c r="AL45" s="359">
        <v>1.9609000000000001E-2</v>
      </c>
      <c r="AM45" s="359">
        <v>0.15630298000000001</v>
      </c>
      <c r="AN45" s="359">
        <v>0.21751859000000001</v>
      </c>
      <c r="AO45" s="359">
        <v>0.46867130000000001</v>
      </c>
      <c r="AP45" s="359">
        <v>0.21885499999999999</v>
      </c>
      <c r="AQ45" s="359">
        <v>0.39544760000000001</v>
      </c>
      <c r="AR45" s="359">
        <v>0.93834110000000004</v>
      </c>
      <c r="AS45" s="359">
        <v>1.43505577</v>
      </c>
      <c r="AT45" s="359">
        <v>2.9876994699999999</v>
      </c>
      <c r="AU45" s="359">
        <v>0.18062728</v>
      </c>
      <c r="AV45" s="359">
        <v>0.31028665</v>
      </c>
      <c r="AW45" s="359">
        <v>0.54522795000000002</v>
      </c>
      <c r="AX45" s="359">
        <v>0.14589392000000001</v>
      </c>
      <c r="AY45" s="359">
        <v>1.1820358</v>
      </c>
      <c r="AZ45" s="359">
        <v>0.26070891000000002</v>
      </c>
      <c r="BA45" s="359">
        <v>0.58532236999999998</v>
      </c>
      <c r="BB45" s="359">
        <v>0.24990074000000001</v>
      </c>
      <c r="BC45" s="359">
        <v>0.51156685000000002</v>
      </c>
      <c r="BD45" s="359">
        <v>1.6074988699999999</v>
      </c>
      <c r="BE45" s="359">
        <v>0.17722557999999999</v>
      </c>
      <c r="BF45" s="359">
        <v>0.27341868000000003</v>
      </c>
      <c r="BG45" s="359">
        <v>0.52575645999999998</v>
      </c>
      <c r="BH45" s="359">
        <v>0.57196955000000005</v>
      </c>
      <c r="BI45" s="359">
        <v>1.5483702699999999</v>
      </c>
      <c r="BJ45" s="359">
        <v>0.26847512000000001</v>
      </c>
      <c r="BK45" s="359">
        <v>1.0532596400000001</v>
      </c>
      <c r="BL45" s="359">
        <v>0.38211885000000001</v>
      </c>
      <c r="BM45" s="359">
        <v>1.0267210600000001</v>
      </c>
      <c r="BN45" s="370">
        <v>2.7305746700000002</v>
      </c>
    </row>
    <row r="46" spans="1:66">
      <c r="A46" s="403"/>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70"/>
    </row>
    <row r="47" spans="1:66">
      <c r="A47" s="400" t="s">
        <v>120</v>
      </c>
      <c r="B47" s="359">
        <v>210.98</v>
      </c>
      <c r="C47" s="359">
        <v>189.38</v>
      </c>
      <c r="D47" s="359">
        <v>196.99</v>
      </c>
      <c r="E47" s="359">
        <v>213.91</v>
      </c>
      <c r="F47" s="359">
        <v>811.26</v>
      </c>
      <c r="G47" s="359">
        <v>263.11</v>
      </c>
      <c r="H47" s="359">
        <v>217.17</v>
      </c>
      <c r="I47" s="359">
        <v>229.05</v>
      </c>
      <c r="J47" s="359">
        <v>262.38</v>
      </c>
      <c r="K47" s="359">
        <v>971.71</v>
      </c>
      <c r="L47" s="359">
        <v>293.99</v>
      </c>
      <c r="M47" s="359">
        <v>215.49</v>
      </c>
      <c r="N47" s="359">
        <v>248.13</v>
      </c>
      <c r="O47" s="359">
        <v>286.27</v>
      </c>
      <c r="P47" s="359">
        <v>1043.8800000000001</v>
      </c>
      <c r="Q47" s="359">
        <v>284.89</v>
      </c>
      <c r="R47" s="359">
        <v>230.54</v>
      </c>
      <c r="S47" s="359">
        <v>282.48</v>
      </c>
      <c r="T47" s="359">
        <v>338.22</v>
      </c>
      <c r="U47" s="359">
        <v>1136.1300000000001</v>
      </c>
      <c r="V47" s="359">
        <v>313.29000000000002</v>
      </c>
      <c r="W47" s="359">
        <v>226.6</v>
      </c>
      <c r="X47" s="359">
        <v>261.24</v>
      </c>
      <c r="Y47" s="359">
        <v>286.17</v>
      </c>
      <c r="Z47" s="359">
        <v>1087.3</v>
      </c>
      <c r="AA47" s="359">
        <v>315.55</v>
      </c>
      <c r="AB47" s="359">
        <v>221.09</v>
      </c>
      <c r="AC47" s="359">
        <v>240.21</v>
      </c>
      <c r="AD47" s="359">
        <v>249.34</v>
      </c>
      <c r="AE47" s="359">
        <v>1026.19</v>
      </c>
      <c r="AF47" s="359">
        <v>278.20999999999998</v>
      </c>
      <c r="AG47" s="359">
        <v>217.65</v>
      </c>
      <c r="AH47" s="359">
        <v>229.26</v>
      </c>
      <c r="AI47" s="359">
        <v>260.33</v>
      </c>
      <c r="AJ47" s="359">
        <v>985.45</v>
      </c>
      <c r="AK47" s="359">
        <v>295.73</v>
      </c>
      <c r="AL47" s="359">
        <v>219.76</v>
      </c>
      <c r="AM47" s="359">
        <v>247.47</v>
      </c>
      <c r="AN47" s="359">
        <v>298.45</v>
      </c>
      <c r="AO47" s="359">
        <v>1061.4100000000001</v>
      </c>
      <c r="AP47" s="359">
        <v>362.91</v>
      </c>
      <c r="AQ47" s="359">
        <v>295.08999999999997</v>
      </c>
      <c r="AR47" s="359">
        <v>283.54000000000002</v>
      </c>
      <c r="AS47" s="359">
        <v>317.11</v>
      </c>
      <c r="AT47" s="359">
        <v>1258.6500000000001</v>
      </c>
      <c r="AU47" s="359">
        <v>315.99</v>
      </c>
      <c r="AV47" s="359">
        <v>2.2200000000000002</v>
      </c>
      <c r="AW47" s="359">
        <v>77.97</v>
      </c>
      <c r="AX47" s="359">
        <v>107.66</v>
      </c>
      <c r="AY47" s="359">
        <v>503.84</v>
      </c>
      <c r="AZ47" s="359">
        <v>101.57</v>
      </c>
      <c r="BA47" s="359">
        <v>131.28</v>
      </c>
      <c r="BB47" s="359">
        <v>320.75</v>
      </c>
      <c r="BC47" s="359">
        <v>431.52</v>
      </c>
      <c r="BD47" s="359">
        <v>985.12</v>
      </c>
      <c r="BE47" s="359">
        <v>434.46</v>
      </c>
      <c r="BF47" s="359">
        <v>393.9</v>
      </c>
      <c r="BG47" s="359">
        <v>451.57</v>
      </c>
      <c r="BH47" s="359">
        <v>488.15</v>
      </c>
      <c r="BI47" s="359">
        <v>1768.08</v>
      </c>
      <c r="BJ47" s="359">
        <v>463.63</v>
      </c>
      <c r="BK47" s="359">
        <v>425.04</v>
      </c>
      <c r="BL47" s="359">
        <v>446.4</v>
      </c>
      <c r="BM47" s="359">
        <v>487.73</v>
      </c>
      <c r="BN47" s="370">
        <v>1822.8</v>
      </c>
    </row>
    <row r="48" spans="1:66">
      <c r="A48" s="400" t="s">
        <v>121</v>
      </c>
      <c r="B48" s="359">
        <v>107.74561031</v>
      </c>
      <c r="C48" s="359">
        <v>106.7031485</v>
      </c>
      <c r="D48" s="359">
        <v>131.31373977999999</v>
      </c>
      <c r="E48" s="359">
        <v>132.17759769</v>
      </c>
      <c r="F48" s="359">
        <v>477.94009627999998</v>
      </c>
      <c r="G48" s="359">
        <v>112.32326585</v>
      </c>
      <c r="H48" s="359">
        <v>120.03171924999999</v>
      </c>
      <c r="I48" s="359">
        <v>130.14294027</v>
      </c>
      <c r="J48" s="359">
        <v>126.63641826</v>
      </c>
      <c r="K48" s="359">
        <v>489.13434362999999</v>
      </c>
      <c r="L48" s="359">
        <v>110.41536087999999</v>
      </c>
      <c r="M48" s="359">
        <v>128.76810441999999</v>
      </c>
      <c r="N48" s="359">
        <v>145.96606305</v>
      </c>
      <c r="O48" s="359">
        <v>140.64648432999999</v>
      </c>
      <c r="P48" s="359">
        <v>525.79601267999999</v>
      </c>
      <c r="Q48" s="359">
        <v>114.83262783000001</v>
      </c>
      <c r="R48" s="359">
        <v>141.08452578000001</v>
      </c>
      <c r="S48" s="359">
        <v>159.63103752999999</v>
      </c>
      <c r="T48" s="359">
        <v>133.72934179000001</v>
      </c>
      <c r="U48" s="359">
        <v>549.27753293000001</v>
      </c>
      <c r="V48" s="359">
        <v>133.36830925000001</v>
      </c>
      <c r="W48" s="359">
        <v>146.16765654</v>
      </c>
      <c r="X48" s="359">
        <v>167.73389298999999</v>
      </c>
      <c r="Y48" s="359">
        <v>162.66010068</v>
      </c>
      <c r="Z48" s="359">
        <v>609.92995945999996</v>
      </c>
      <c r="AA48" s="359">
        <v>146.85624229999999</v>
      </c>
      <c r="AB48" s="359">
        <v>131.91892009</v>
      </c>
      <c r="AC48" s="359">
        <v>171.72677093999999</v>
      </c>
      <c r="AD48" s="359">
        <v>163.4472269</v>
      </c>
      <c r="AE48" s="359">
        <v>613.94916022999996</v>
      </c>
      <c r="AF48" s="359">
        <v>138.21408987000001</v>
      </c>
      <c r="AG48" s="359">
        <v>169.57763496999999</v>
      </c>
      <c r="AH48" s="359">
        <v>174.54542430000001</v>
      </c>
      <c r="AI48" s="359">
        <v>179.70696251999999</v>
      </c>
      <c r="AJ48" s="359">
        <v>662.04411166</v>
      </c>
      <c r="AK48" s="359">
        <v>154.86188822</v>
      </c>
      <c r="AL48" s="359">
        <v>163.44154064</v>
      </c>
      <c r="AM48" s="359">
        <v>183.40938467000001</v>
      </c>
      <c r="AN48" s="359">
        <v>185.84165738999999</v>
      </c>
      <c r="AO48" s="359">
        <v>687.55447091999997</v>
      </c>
      <c r="AP48" s="359">
        <v>161.27948989999999</v>
      </c>
      <c r="AQ48" s="359">
        <v>159.46325747</v>
      </c>
      <c r="AR48" s="359">
        <v>154.47890938</v>
      </c>
      <c r="AS48" s="359">
        <v>134.82429500999999</v>
      </c>
      <c r="AT48" s="359">
        <v>610.04595175999998</v>
      </c>
      <c r="AU48" s="359">
        <v>148.05685688</v>
      </c>
      <c r="AV48" s="359">
        <v>3.03866667</v>
      </c>
      <c r="AW48" s="359">
        <v>12.358992430000001</v>
      </c>
      <c r="AX48" s="359">
        <v>18.561961289999999</v>
      </c>
      <c r="AY48" s="359">
        <v>182.01647727</v>
      </c>
      <c r="AZ48" s="359">
        <v>16.24840189</v>
      </c>
      <c r="BA48" s="359">
        <v>11.90659789</v>
      </c>
      <c r="BB48" s="359">
        <v>18.056965680000001</v>
      </c>
      <c r="BC48" s="359">
        <v>19.164328090000001</v>
      </c>
      <c r="BD48" s="359">
        <v>65.37629355</v>
      </c>
      <c r="BE48" s="359">
        <v>145.89904134</v>
      </c>
      <c r="BF48" s="359">
        <v>188.26886895999999</v>
      </c>
      <c r="BG48" s="359">
        <v>220.54984037</v>
      </c>
      <c r="BH48" s="359">
        <v>207.48031829999999</v>
      </c>
      <c r="BI48" s="359">
        <v>762.19806897000001</v>
      </c>
      <c r="BJ48" s="359">
        <v>197.03998676000001</v>
      </c>
      <c r="BK48" s="359">
        <v>211.57847788000001</v>
      </c>
      <c r="BL48" s="359">
        <v>231.2695051</v>
      </c>
      <c r="BM48" s="359">
        <v>235.49414544999999</v>
      </c>
      <c r="BN48" s="370">
        <v>875.38211519000004</v>
      </c>
    </row>
    <row r="49" spans="1:66">
      <c r="A49" s="403"/>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1"/>
      <c r="AZ49" s="361"/>
      <c r="BA49" s="361"/>
      <c r="BB49" s="361"/>
      <c r="BC49" s="361"/>
      <c r="BD49" s="361"/>
      <c r="BE49" s="361"/>
      <c r="BF49" s="361"/>
      <c r="BG49" s="361"/>
      <c r="BH49" s="361"/>
      <c r="BI49" s="361"/>
      <c r="BJ49" s="361"/>
      <c r="BK49" s="361"/>
      <c r="BL49" s="361"/>
      <c r="BM49" s="361"/>
      <c r="BN49" s="372"/>
    </row>
    <row r="50" spans="1:66">
      <c r="A50" s="400" t="s">
        <v>122</v>
      </c>
      <c r="B50" s="359">
        <f t="shared" ref="B50:BN50" si="11">SUM(B51:B56)</f>
        <v>150.11094953</v>
      </c>
      <c r="C50" s="359">
        <f t="shared" si="11"/>
        <v>153.39956508</v>
      </c>
      <c r="D50" s="359">
        <f t="shared" si="11"/>
        <v>152.51169067999999</v>
      </c>
      <c r="E50" s="359">
        <f t="shared" si="11"/>
        <v>155.41310602000001</v>
      </c>
      <c r="F50" s="359">
        <f t="shared" si="11"/>
        <v>611.43531130999997</v>
      </c>
      <c r="G50" s="359">
        <f t="shared" si="11"/>
        <v>274.34646715000002</v>
      </c>
      <c r="H50" s="359">
        <f t="shared" si="11"/>
        <v>160.2111572</v>
      </c>
      <c r="I50" s="359">
        <f t="shared" si="11"/>
        <v>157.88313347999997</v>
      </c>
      <c r="J50" s="359">
        <f t="shared" si="11"/>
        <v>173.04900924</v>
      </c>
      <c r="K50" s="359">
        <f t="shared" si="11"/>
        <v>765.48976707000008</v>
      </c>
      <c r="L50" s="359">
        <f t="shared" si="11"/>
        <v>178.34385342000002</v>
      </c>
      <c r="M50" s="359">
        <f t="shared" si="11"/>
        <v>167.75808057</v>
      </c>
      <c r="N50" s="359">
        <f t="shared" si="11"/>
        <v>261.78502510999999</v>
      </c>
      <c r="O50" s="359">
        <f t="shared" si="11"/>
        <v>156.40260265000001</v>
      </c>
      <c r="P50" s="359">
        <f t="shared" si="11"/>
        <v>764.28956174999996</v>
      </c>
      <c r="Q50" s="359">
        <f t="shared" si="11"/>
        <v>181.31373912000001</v>
      </c>
      <c r="R50" s="359">
        <f t="shared" si="11"/>
        <v>173.55327492999999</v>
      </c>
      <c r="S50" s="359">
        <f t="shared" si="11"/>
        <v>217.88997825999996</v>
      </c>
      <c r="T50" s="359">
        <f t="shared" si="11"/>
        <v>187.01068790999997</v>
      </c>
      <c r="U50" s="359">
        <f t="shared" si="11"/>
        <v>759.7676802200001</v>
      </c>
      <c r="V50" s="359">
        <f t="shared" si="11"/>
        <v>161.23439623000002</v>
      </c>
      <c r="W50" s="359">
        <f t="shared" si="11"/>
        <v>182.20425506000001</v>
      </c>
      <c r="X50" s="359">
        <f t="shared" si="11"/>
        <v>331.35888289000002</v>
      </c>
      <c r="Y50" s="359">
        <f t="shared" si="11"/>
        <v>206.28406823</v>
      </c>
      <c r="Z50" s="359">
        <f t="shared" si="11"/>
        <v>881.08160240999996</v>
      </c>
      <c r="AA50" s="359">
        <f t="shared" si="11"/>
        <v>172.44465661999999</v>
      </c>
      <c r="AB50" s="359">
        <f t="shared" si="11"/>
        <v>191.12661779000001</v>
      </c>
      <c r="AC50" s="359">
        <f t="shared" si="11"/>
        <v>310.67165137999996</v>
      </c>
      <c r="AD50" s="359">
        <f t="shared" si="11"/>
        <v>193.49729882999998</v>
      </c>
      <c r="AE50" s="359">
        <f t="shared" si="11"/>
        <v>867.74022462000005</v>
      </c>
      <c r="AF50" s="359">
        <f t="shared" si="11"/>
        <v>185.42544175999998</v>
      </c>
      <c r="AG50" s="359">
        <f t="shared" si="11"/>
        <v>199.57560290999999</v>
      </c>
      <c r="AH50" s="359">
        <f t="shared" si="11"/>
        <v>190.91330792999997</v>
      </c>
      <c r="AI50" s="359">
        <f t="shared" si="11"/>
        <v>208.57450553000001</v>
      </c>
      <c r="AJ50" s="359">
        <f t="shared" si="11"/>
        <v>784.48885812999993</v>
      </c>
      <c r="AK50" s="359">
        <f t="shared" si="11"/>
        <v>213.33372756999998</v>
      </c>
      <c r="AL50" s="359">
        <f t="shared" si="11"/>
        <v>227.03831918</v>
      </c>
      <c r="AM50" s="359">
        <f t="shared" si="11"/>
        <v>256.31679173999999</v>
      </c>
      <c r="AN50" s="359">
        <f t="shared" si="11"/>
        <v>195.56011394999999</v>
      </c>
      <c r="AO50" s="359">
        <f t="shared" si="11"/>
        <v>892.24895244000004</v>
      </c>
      <c r="AP50" s="359">
        <f t="shared" si="11"/>
        <v>185.08497536000002</v>
      </c>
      <c r="AQ50" s="359">
        <f t="shared" si="11"/>
        <v>178.73196728000002</v>
      </c>
      <c r="AR50" s="359">
        <f t="shared" si="11"/>
        <v>195.26000854999998</v>
      </c>
      <c r="AS50" s="359">
        <f t="shared" si="11"/>
        <v>216.0587012</v>
      </c>
      <c r="AT50" s="359">
        <f t="shared" si="11"/>
        <v>775.13565239000002</v>
      </c>
      <c r="AU50" s="359">
        <f t="shared" si="11"/>
        <v>188.65245572000001</v>
      </c>
      <c r="AV50" s="359">
        <f t="shared" si="11"/>
        <v>151.53117913</v>
      </c>
      <c r="AW50" s="359">
        <f t="shared" si="11"/>
        <v>145.53050125999999</v>
      </c>
      <c r="AX50" s="359">
        <f t="shared" si="11"/>
        <v>169.99105304</v>
      </c>
      <c r="AY50" s="359">
        <f t="shared" si="11"/>
        <v>655.70518915000002</v>
      </c>
      <c r="AZ50" s="359">
        <f t="shared" si="11"/>
        <v>136.83366955</v>
      </c>
      <c r="BA50" s="359">
        <f t="shared" si="11"/>
        <v>173.16323985000002</v>
      </c>
      <c r="BB50" s="359">
        <f t="shared" si="11"/>
        <v>162.70337581999999</v>
      </c>
      <c r="BC50" s="359">
        <f t="shared" si="11"/>
        <v>202.28479328999998</v>
      </c>
      <c r="BD50" s="359">
        <f t="shared" si="11"/>
        <v>674.98507850999988</v>
      </c>
      <c r="BE50" s="359">
        <f t="shared" si="11"/>
        <v>176.67287973000001</v>
      </c>
      <c r="BF50" s="359">
        <f t="shared" si="11"/>
        <v>180.67632395000001</v>
      </c>
      <c r="BG50" s="359">
        <f t="shared" si="11"/>
        <v>171.72558384000001</v>
      </c>
      <c r="BH50" s="359">
        <f t="shared" si="11"/>
        <v>192.30323808</v>
      </c>
      <c r="BI50" s="359">
        <f t="shared" si="11"/>
        <v>721.3780256</v>
      </c>
      <c r="BJ50" s="359">
        <f t="shared" si="11"/>
        <v>189.80315191</v>
      </c>
      <c r="BK50" s="359">
        <f t="shared" si="11"/>
        <v>176.58227095999999</v>
      </c>
      <c r="BL50" s="359">
        <f t="shared" si="11"/>
        <v>189.35088678</v>
      </c>
      <c r="BM50" s="359">
        <f t="shared" si="11"/>
        <v>202.82251735</v>
      </c>
      <c r="BN50" s="370">
        <f t="shared" si="11"/>
        <v>758.55882699999995</v>
      </c>
    </row>
    <row r="51" spans="1:66">
      <c r="A51" s="398" t="s">
        <v>123</v>
      </c>
      <c r="B51" s="359">
        <v>6.1249985100000002</v>
      </c>
      <c r="C51" s="359">
        <v>6.9006915700000002</v>
      </c>
      <c r="D51" s="359">
        <v>7.2307361800000001</v>
      </c>
      <c r="E51" s="359">
        <v>6.08679814</v>
      </c>
      <c r="F51" s="359">
        <v>26.3432244</v>
      </c>
      <c r="G51" s="359">
        <v>9.7150526799999994</v>
      </c>
      <c r="H51" s="359">
        <v>9.06547692</v>
      </c>
      <c r="I51" s="359">
        <v>11.600609159999999</v>
      </c>
      <c r="J51" s="359">
        <v>11.825628249999999</v>
      </c>
      <c r="K51" s="359">
        <v>42.20676701</v>
      </c>
      <c r="L51" s="359">
        <v>10.0536823</v>
      </c>
      <c r="M51" s="359">
        <v>11.28707232</v>
      </c>
      <c r="N51" s="359">
        <v>8.3260564800000001</v>
      </c>
      <c r="O51" s="359">
        <v>8.5041308000000004</v>
      </c>
      <c r="P51" s="359">
        <v>38.170941900000003</v>
      </c>
      <c r="Q51" s="359">
        <v>12.03623419</v>
      </c>
      <c r="R51" s="359">
        <v>14.268351450000001</v>
      </c>
      <c r="S51" s="359">
        <v>11.531203639999999</v>
      </c>
      <c r="T51" s="359">
        <v>9.8339456599999995</v>
      </c>
      <c r="U51" s="359">
        <v>47.669734939999998</v>
      </c>
      <c r="V51" s="359">
        <v>10.775049900000001</v>
      </c>
      <c r="W51" s="359">
        <v>7.6551325200000004</v>
      </c>
      <c r="X51" s="359">
        <v>9.7729382200000003</v>
      </c>
      <c r="Y51" s="359">
        <v>7.6584285999999997</v>
      </c>
      <c r="Z51" s="359">
        <v>35.861549240000002</v>
      </c>
      <c r="AA51" s="359">
        <v>7.3361572800000001</v>
      </c>
      <c r="AB51" s="359">
        <v>11.16720739</v>
      </c>
      <c r="AC51" s="359">
        <v>8.1844525899999994</v>
      </c>
      <c r="AD51" s="359">
        <v>8.5963870900000003</v>
      </c>
      <c r="AE51" s="359">
        <v>35.284204350000003</v>
      </c>
      <c r="AF51" s="359">
        <v>6.7900638600000001</v>
      </c>
      <c r="AG51" s="359">
        <v>7.5300293500000004</v>
      </c>
      <c r="AH51" s="359">
        <v>7.78856707</v>
      </c>
      <c r="AI51" s="359">
        <v>13.02660631</v>
      </c>
      <c r="AJ51" s="359">
        <v>35.135266590000001</v>
      </c>
      <c r="AK51" s="359">
        <v>8.6924000800000005</v>
      </c>
      <c r="AL51" s="359">
        <v>10.056816769999999</v>
      </c>
      <c r="AM51" s="359">
        <v>6.3027752499999998</v>
      </c>
      <c r="AN51" s="359">
        <v>9.0218828099999993</v>
      </c>
      <c r="AO51" s="359">
        <v>34.073874910000001</v>
      </c>
      <c r="AP51" s="359">
        <v>10.393955630000001</v>
      </c>
      <c r="AQ51" s="359">
        <v>10.18816859</v>
      </c>
      <c r="AR51" s="359">
        <v>13.50415038</v>
      </c>
      <c r="AS51" s="359">
        <v>16.634807949999999</v>
      </c>
      <c r="AT51" s="359">
        <v>50.721082549999998</v>
      </c>
      <c r="AU51" s="359">
        <v>11.70679531</v>
      </c>
      <c r="AV51" s="359">
        <v>9.2194244899999998</v>
      </c>
      <c r="AW51" s="359">
        <v>8.6124180799999994</v>
      </c>
      <c r="AX51" s="359">
        <v>10.24046577</v>
      </c>
      <c r="AY51" s="359">
        <v>39.779103650000003</v>
      </c>
      <c r="AZ51" s="359">
        <v>7.2242194</v>
      </c>
      <c r="BA51" s="359">
        <v>4.2694956399999997</v>
      </c>
      <c r="BB51" s="359">
        <v>14.09297477</v>
      </c>
      <c r="BC51" s="359">
        <v>5.5075626499999997</v>
      </c>
      <c r="BD51" s="359">
        <v>31.09425246</v>
      </c>
      <c r="BE51" s="359">
        <v>11.80553744</v>
      </c>
      <c r="BF51" s="359">
        <v>6.4808154399999998</v>
      </c>
      <c r="BG51" s="359">
        <v>7.7910660199999997</v>
      </c>
      <c r="BH51" s="359">
        <v>5.47232831</v>
      </c>
      <c r="BI51" s="359">
        <v>31.54974721</v>
      </c>
      <c r="BJ51" s="359">
        <v>16.027584319999999</v>
      </c>
      <c r="BK51" s="359">
        <v>15.71956325</v>
      </c>
      <c r="BL51" s="359">
        <v>11.695570630000001</v>
      </c>
      <c r="BM51" s="359">
        <v>15.995712790000001</v>
      </c>
      <c r="BN51" s="370">
        <v>59.438430990000001</v>
      </c>
    </row>
    <row r="52" spans="1:66">
      <c r="A52" s="398" t="s">
        <v>124</v>
      </c>
      <c r="B52" s="359">
        <v>13.53363998</v>
      </c>
      <c r="C52" s="359">
        <v>14.890735980000001</v>
      </c>
      <c r="D52" s="359">
        <v>9.4558516200000007</v>
      </c>
      <c r="E52" s="359">
        <v>15.707299730000001</v>
      </c>
      <c r="F52" s="359">
        <v>53.587527309999999</v>
      </c>
      <c r="G52" s="359">
        <v>9.1846755000000009</v>
      </c>
      <c r="H52" s="359">
        <v>8.9726589000000008</v>
      </c>
      <c r="I52" s="359">
        <v>8.6109697399999998</v>
      </c>
      <c r="J52" s="359">
        <v>19.477101569999999</v>
      </c>
      <c r="K52" s="359">
        <v>46.24540571</v>
      </c>
      <c r="L52" s="359">
        <v>6.2103502600000002</v>
      </c>
      <c r="M52" s="359">
        <v>14.92368506</v>
      </c>
      <c r="N52" s="359">
        <v>9.1805240900000005</v>
      </c>
      <c r="O52" s="359">
        <v>8.2992502100000003</v>
      </c>
      <c r="P52" s="359">
        <v>38.613809619999998</v>
      </c>
      <c r="Q52" s="359">
        <v>4.6669549899999998</v>
      </c>
      <c r="R52" s="359">
        <v>7.6357572200000003</v>
      </c>
      <c r="S52" s="359">
        <v>9.2067069400000001</v>
      </c>
      <c r="T52" s="359">
        <v>6.7236232100000004</v>
      </c>
      <c r="U52" s="359">
        <v>28.233042359999999</v>
      </c>
      <c r="V52" s="359">
        <v>12.452713129999999</v>
      </c>
      <c r="W52" s="359">
        <v>10.650222019999999</v>
      </c>
      <c r="X52" s="359">
        <v>5.9243721899999997</v>
      </c>
      <c r="Y52" s="359">
        <v>6.4170972500000003</v>
      </c>
      <c r="Z52" s="359">
        <v>35.444404589999998</v>
      </c>
      <c r="AA52" s="359">
        <v>4.4213249499999998</v>
      </c>
      <c r="AB52" s="359">
        <v>5.6532817800000004</v>
      </c>
      <c r="AC52" s="359">
        <v>4.7882185599999998</v>
      </c>
      <c r="AD52" s="359">
        <v>5.0076234599999996</v>
      </c>
      <c r="AE52" s="359">
        <v>19.870448750000001</v>
      </c>
      <c r="AF52" s="359">
        <v>7.5449350400000004</v>
      </c>
      <c r="AG52" s="359">
        <v>8.6323736100000001</v>
      </c>
      <c r="AH52" s="359">
        <v>6.3608234000000001</v>
      </c>
      <c r="AI52" s="359">
        <v>7.1958832499999996</v>
      </c>
      <c r="AJ52" s="359">
        <v>29.734015299999999</v>
      </c>
      <c r="AK52" s="359">
        <v>5.19773423</v>
      </c>
      <c r="AL52" s="359">
        <v>10.36027839</v>
      </c>
      <c r="AM52" s="359">
        <v>8.2685524899999994</v>
      </c>
      <c r="AN52" s="359">
        <v>9.0573973199999998</v>
      </c>
      <c r="AO52" s="359">
        <v>32.883962429999997</v>
      </c>
      <c r="AP52" s="359">
        <v>7.9890698799999997</v>
      </c>
      <c r="AQ52" s="359">
        <v>10.831444449999999</v>
      </c>
      <c r="AR52" s="359">
        <v>11.93232027</v>
      </c>
      <c r="AS52" s="359">
        <v>16.687442130000001</v>
      </c>
      <c r="AT52" s="359">
        <v>47.440276730000001</v>
      </c>
      <c r="AU52" s="359">
        <v>11.184836539999999</v>
      </c>
      <c r="AV52" s="359">
        <v>12.50713116</v>
      </c>
      <c r="AW52" s="359">
        <v>10.841875569999999</v>
      </c>
      <c r="AX52" s="359">
        <v>22.54178933</v>
      </c>
      <c r="AY52" s="359">
        <v>57.075632599999999</v>
      </c>
      <c r="AZ52" s="359">
        <v>8.8159471099999998</v>
      </c>
      <c r="BA52" s="359">
        <v>8.0980974999999997</v>
      </c>
      <c r="BB52" s="359">
        <v>22.48030868</v>
      </c>
      <c r="BC52" s="359">
        <v>25.902516139999999</v>
      </c>
      <c r="BD52" s="359">
        <v>65.296869430000001</v>
      </c>
      <c r="BE52" s="359">
        <v>23.054842799999999</v>
      </c>
      <c r="BF52" s="359">
        <v>20.167060360000001</v>
      </c>
      <c r="BG52" s="359">
        <v>20.601007989999999</v>
      </c>
      <c r="BH52" s="359">
        <v>19.591793379999999</v>
      </c>
      <c r="BI52" s="359">
        <v>83.414704529999995</v>
      </c>
      <c r="BJ52" s="359">
        <v>19.55188412</v>
      </c>
      <c r="BK52" s="359">
        <v>21.30929321</v>
      </c>
      <c r="BL52" s="359">
        <v>23.099704249999998</v>
      </c>
      <c r="BM52" s="359">
        <v>22.274421100000001</v>
      </c>
      <c r="BN52" s="370">
        <v>86.235302680000004</v>
      </c>
    </row>
    <row r="53" spans="1:66">
      <c r="A53" s="398" t="s">
        <v>125</v>
      </c>
      <c r="B53" s="359">
        <v>47.992283069999999</v>
      </c>
      <c r="C53" s="359">
        <v>41.972596920000001</v>
      </c>
      <c r="D53" s="359">
        <v>37.905516830000003</v>
      </c>
      <c r="E53" s="359">
        <v>41.720543810000002</v>
      </c>
      <c r="F53" s="359">
        <v>169.59094063000001</v>
      </c>
      <c r="G53" s="359">
        <v>45.280033600000003</v>
      </c>
      <c r="H53" s="359">
        <v>41.887097789999999</v>
      </c>
      <c r="I53" s="359">
        <v>33.640434759999998</v>
      </c>
      <c r="J53" s="359">
        <v>42.929666820000001</v>
      </c>
      <c r="K53" s="359">
        <v>163.73723297000001</v>
      </c>
      <c r="L53" s="359">
        <v>41.509652979999998</v>
      </c>
      <c r="M53" s="359">
        <v>39.761495019999998</v>
      </c>
      <c r="N53" s="359">
        <v>37.209707469999998</v>
      </c>
      <c r="O53" s="359">
        <v>44.717297909999999</v>
      </c>
      <c r="P53" s="359">
        <v>163.19815338000001</v>
      </c>
      <c r="Q53" s="359">
        <v>57.077068400000002</v>
      </c>
      <c r="R53" s="359">
        <v>50.194792720000002</v>
      </c>
      <c r="S53" s="359">
        <v>43.631538079999999</v>
      </c>
      <c r="T53" s="359">
        <v>50.347352180000001</v>
      </c>
      <c r="U53" s="359">
        <v>201.25075138</v>
      </c>
      <c r="V53" s="359">
        <v>40.398222369999999</v>
      </c>
      <c r="W53" s="359">
        <v>47.939937120000003</v>
      </c>
      <c r="X53" s="359">
        <v>55.031476820000002</v>
      </c>
      <c r="Y53" s="359">
        <v>55.977675570000002</v>
      </c>
      <c r="Z53" s="359">
        <v>199.34731188000001</v>
      </c>
      <c r="AA53" s="359">
        <v>54.824267620000001</v>
      </c>
      <c r="AB53" s="359">
        <v>59.344422610000002</v>
      </c>
      <c r="AC53" s="359">
        <v>47.882863950000001</v>
      </c>
      <c r="AD53" s="359">
        <v>58.739372670000002</v>
      </c>
      <c r="AE53" s="359">
        <v>220.79092685000001</v>
      </c>
      <c r="AF53" s="359">
        <v>54.44780197</v>
      </c>
      <c r="AG53" s="359">
        <v>53.2951306</v>
      </c>
      <c r="AH53" s="359">
        <v>44.811717559999998</v>
      </c>
      <c r="AI53" s="359">
        <v>49.592881089999999</v>
      </c>
      <c r="AJ53" s="359">
        <v>202.14753121999999</v>
      </c>
      <c r="AK53" s="359">
        <v>67.493544249999999</v>
      </c>
      <c r="AL53" s="359">
        <v>56.31407214</v>
      </c>
      <c r="AM53" s="359">
        <v>77.322492449999999</v>
      </c>
      <c r="AN53" s="359">
        <v>50.633466900000002</v>
      </c>
      <c r="AO53" s="359">
        <v>251.76357573999999</v>
      </c>
      <c r="AP53" s="359">
        <v>38.422254209999998</v>
      </c>
      <c r="AQ53" s="359">
        <v>34.775703030000003</v>
      </c>
      <c r="AR53" s="359">
        <v>31.313678209999999</v>
      </c>
      <c r="AS53" s="359">
        <v>34.331694589999998</v>
      </c>
      <c r="AT53" s="359">
        <v>138.84333004000001</v>
      </c>
      <c r="AU53" s="359">
        <v>34.194717160000003</v>
      </c>
      <c r="AV53" s="359">
        <v>24.379984539999999</v>
      </c>
      <c r="AW53" s="359">
        <v>24.79126574</v>
      </c>
      <c r="AX53" s="359">
        <v>27.543396940000001</v>
      </c>
      <c r="AY53" s="359">
        <v>110.90936438</v>
      </c>
      <c r="AZ53" s="359">
        <v>27.90429009</v>
      </c>
      <c r="BA53" s="359">
        <v>35.333341109999999</v>
      </c>
      <c r="BB53" s="359">
        <v>23.849237899999999</v>
      </c>
      <c r="BC53" s="359">
        <v>28.007004760000001</v>
      </c>
      <c r="BD53" s="359">
        <v>115.09387386</v>
      </c>
      <c r="BE53" s="359">
        <v>29.043847190000001</v>
      </c>
      <c r="BF53" s="359">
        <v>28.95236143</v>
      </c>
      <c r="BG53" s="359">
        <v>23.223655279999999</v>
      </c>
      <c r="BH53" s="359">
        <v>26.568095230000001</v>
      </c>
      <c r="BI53" s="359">
        <v>107.78795913</v>
      </c>
      <c r="BJ53" s="359">
        <v>33.582977210000003</v>
      </c>
      <c r="BK53" s="359">
        <v>28.712933849999999</v>
      </c>
      <c r="BL53" s="359">
        <v>30.037192600000001</v>
      </c>
      <c r="BM53" s="359">
        <v>32.934951239999997</v>
      </c>
      <c r="BN53" s="370">
        <v>125.2680549</v>
      </c>
    </row>
    <row r="54" spans="1:66">
      <c r="A54" s="398" t="s">
        <v>126</v>
      </c>
      <c r="B54" s="359">
        <v>2.4735606699999999</v>
      </c>
      <c r="C54" s="359">
        <v>2.9440485199999999</v>
      </c>
      <c r="D54" s="359">
        <v>4.1043532999999996</v>
      </c>
      <c r="E54" s="359">
        <v>3.43373127</v>
      </c>
      <c r="F54" s="359">
        <v>12.955693760000001</v>
      </c>
      <c r="G54" s="359">
        <v>2.4200067399999998</v>
      </c>
      <c r="H54" s="359">
        <v>2.06763729</v>
      </c>
      <c r="I54" s="359">
        <v>2.3701036100000001</v>
      </c>
      <c r="J54" s="359">
        <v>3.1026111200000002</v>
      </c>
      <c r="K54" s="359">
        <v>9.9603587600000001</v>
      </c>
      <c r="L54" s="359">
        <v>2.82679518</v>
      </c>
      <c r="M54" s="359">
        <v>2.0535862699999998</v>
      </c>
      <c r="N54" s="359">
        <v>1.67813824</v>
      </c>
      <c r="O54" s="359">
        <v>3.0261046299999999</v>
      </c>
      <c r="P54" s="359">
        <v>9.5846243199999996</v>
      </c>
      <c r="Q54" s="359">
        <v>2.9101660100000002</v>
      </c>
      <c r="R54" s="359">
        <v>2.9162601600000002</v>
      </c>
      <c r="S54" s="359">
        <v>2.2439665199999999</v>
      </c>
      <c r="T54" s="359">
        <v>3.5661787600000001</v>
      </c>
      <c r="U54" s="359">
        <v>11.63657145</v>
      </c>
      <c r="V54" s="359">
        <v>2.5945638299999998</v>
      </c>
      <c r="W54" s="359">
        <v>2.1641943299999999</v>
      </c>
      <c r="X54" s="359">
        <v>3.6666995999999998</v>
      </c>
      <c r="Y54" s="359">
        <v>3.1275724299999998</v>
      </c>
      <c r="Z54" s="359">
        <v>11.553030189999999</v>
      </c>
      <c r="AA54" s="359">
        <v>1.6879158700000001</v>
      </c>
      <c r="AB54" s="359">
        <v>2.34473362</v>
      </c>
      <c r="AC54" s="359">
        <v>1.5128596700000001</v>
      </c>
      <c r="AD54" s="359">
        <v>4.6631882600000001</v>
      </c>
      <c r="AE54" s="359">
        <v>10.20869742</v>
      </c>
      <c r="AF54" s="359">
        <v>5.1119750699999997</v>
      </c>
      <c r="AG54" s="359">
        <v>2.1505928299999999</v>
      </c>
      <c r="AH54" s="359">
        <v>3.7233945899999998</v>
      </c>
      <c r="AI54" s="359">
        <v>3.0518182600000001</v>
      </c>
      <c r="AJ54" s="359">
        <v>14.03778075</v>
      </c>
      <c r="AK54" s="359">
        <v>1.7912336200000001</v>
      </c>
      <c r="AL54" s="359">
        <v>2.27749822</v>
      </c>
      <c r="AM54" s="359">
        <v>1.80625839</v>
      </c>
      <c r="AN54" s="359">
        <v>0.45870660000000002</v>
      </c>
      <c r="AO54" s="359">
        <v>6.3336968300000001</v>
      </c>
      <c r="AP54" s="359">
        <v>3.8014491600000002</v>
      </c>
      <c r="AQ54" s="359">
        <v>4.4392610499999998</v>
      </c>
      <c r="AR54" s="359">
        <v>4.02950214</v>
      </c>
      <c r="AS54" s="359">
        <v>4.3160539399999998</v>
      </c>
      <c r="AT54" s="359">
        <v>16.586266290000001</v>
      </c>
      <c r="AU54" s="359">
        <v>4.7478429000000002</v>
      </c>
      <c r="AV54" s="359">
        <v>2.83922411</v>
      </c>
      <c r="AW54" s="359">
        <v>3.4509929600000002</v>
      </c>
      <c r="AX54" s="359">
        <v>2.56660457</v>
      </c>
      <c r="AY54" s="359">
        <v>13.60466454</v>
      </c>
      <c r="AZ54" s="359">
        <v>5.8776583100000002</v>
      </c>
      <c r="BA54" s="359">
        <v>4.9713159500000002</v>
      </c>
      <c r="BB54" s="359">
        <v>3.3678088100000001</v>
      </c>
      <c r="BC54" s="359">
        <v>9.6976809799999995</v>
      </c>
      <c r="BD54" s="359">
        <v>23.914464049999999</v>
      </c>
      <c r="BE54" s="359">
        <v>6.9534609400000003</v>
      </c>
      <c r="BF54" s="359">
        <v>7.4028380199999999</v>
      </c>
      <c r="BG54" s="359">
        <v>5.3755986299999998</v>
      </c>
      <c r="BH54" s="359">
        <v>8.5470813999999997</v>
      </c>
      <c r="BI54" s="359">
        <v>28.278978989999999</v>
      </c>
      <c r="BJ54" s="359">
        <v>6.8619819700000004</v>
      </c>
      <c r="BK54" s="359">
        <v>14.86860716</v>
      </c>
      <c r="BL54" s="359">
        <v>7.7601636599999999</v>
      </c>
      <c r="BM54" s="359">
        <v>9.3248806000000002</v>
      </c>
      <c r="BN54" s="370">
        <v>38.815633390000002</v>
      </c>
    </row>
    <row r="55" spans="1:66">
      <c r="A55" s="398" t="s">
        <v>65</v>
      </c>
      <c r="B55" s="359">
        <v>77.974224840000005</v>
      </c>
      <c r="C55" s="359">
        <v>82.455238949999995</v>
      </c>
      <c r="D55" s="359">
        <v>86.348213709999996</v>
      </c>
      <c r="E55" s="359">
        <v>79.619213709999997</v>
      </c>
      <c r="F55" s="359">
        <v>326.39689120999998</v>
      </c>
      <c r="G55" s="359">
        <v>202.33091816000001</v>
      </c>
      <c r="H55" s="359">
        <v>80.830984900000004</v>
      </c>
      <c r="I55" s="359">
        <v>91.793056559999997</v>
      </c>
      <c r="J55" s="359">
        <v>86.688396359999999</v>
      </c>
      <c r="K55" s="359">
        <v>461.64335598000002</v>
      </c>
      <c r="L55" s="359">
        <v>112.99681461</v>
      </c>
      <c r="M55" s="359">
        <v>94.991240899999994</v>
      </c>
      <c r="N55" s="359">
        <v>200.12804521000001</v>
      </c>
      <c r="O55" s="359">
        <v>87.144005699999994</v>
      </c>
      <c r="P55" s="359">
        <v>495.26010642</v>
      </c>
      <c r="Q55" s="359">
        <v>100.64643408000001</v>
      </c>
      <c r="R55" s="359">
        <v>90.655970949999997</v>
      </c>
      <c r="S55" s="359">
        <v>146.54287363</v>
      </c>
      <c r="T55" s="359">
        <v>106.8841968</v>
      </c>
      <c r="U55" s="359">
        <v>444.72947546</v>
      </c>
      <c r="V55" s="359">
        <v>91.938458389999994</v>
      </c>
      <c r="W55" s="359">
        <v>105.54766662</v>
      </c>
      <c r="X55" s="359">
        <v>250.06672465</v>
      </c>
      <c r="Y55" s="359">
        <v>115.84901565</v>
      </c>
      <c r="Z55" s="359">
        <v>563.40186530999995</v>
      </c>
      <c r="AA55" s="359">
        <v>100.17929153</v>
      </c>
      <c r="AB55" s="359">
        <v>104.43965805000001</v>
      </c>
      <c r="AC55" s="359">
        <v>240.7285502</v>
      </c>
      <c r="AD55" s="359">
        <v>105.4144738</v>
      </c>
      <c r="AE55" s="359">
        <v>550.76197358000002</v>
      </c>
      <c r="AF55" s="359">
        <v>107.80057632</v>
      </c>
      <c r="AG55" s="359">
        <v>117.29926193</v>
      </c>
      <c r="AH55" s="359">
        <v>114.69553868</v>
      </c>
      <c r="AI55" s="359">
        <v>117.82666725</v>
      </c>
      <c r="AJ55" s="359">
        <v>457.62204417999999</v>
      </c>
      <c r="AK55" s="359">
        <v>122.39367849</v>
      </c>
      <c r="AL55" s="359">
        <v>135.98764793000001</v>
      </c>
      <c r="AM55" s="359">
        <v>146.50430549999999</v>
      </c>
      <c r="AN55" s="359">
        <v>112.29943623</v>
      </c>
      <c r="AO55" s="359">
        <v>517.18506815000001</v>
      </c>
      <c r="AP55" s="359">
        <v>113.12829996000001</v>
      </c>
      <c r="AQ55" s="359">
        <v>111.21552616</v>
      </c>
      <c r="AR55" s="359">
        <v>126.6013899</v>
      </c>
      <c r="AS55" s="359">
        <v>124.17706733</v>
      </c>
      <c r="AT55" s="359">
        <v>475.12228334999998</v>
      </c>
      <c r="AU55" s="359">
        <v>118.28002063</v>
      </c>
      <c r="AV55" s="359">
        <v>89.616857839999994</v>
      </c>
      <c r="AW55" s="359">
        <v>89.807216139999994</v>
      </c>
      <c r="AX55" s="359">
        <v>92.879469940000007</v>
      </c>
      <c r="AY55" s="359">
        <v>390.58356455000001</v>
      </c>
      <c r="AZ55" s="359">
        <v>81.887006349999993</v>
      </c>
      <c r="BA55" s="359">
        <v>102.64700417</v>
      </c>
      <c r="BB55" s="359">
        <v>92.849065659999994</v>
      </c>
      <c r="BC55" s="359">
        <v>105.66951349999999</v>
      </c>
      <c r="BD55" s="359">
        <v>383.05258967999998</v>
      </c>
      <c r="BE55" s="359">
        <v>97.828597340000002</v>
      </c>
      <c r="BF55" s="359">
        <v>102.96958970999999</v>
      </c>
      <c r="BG55" s="359">
        <v>106.51941169</v>
      </c>
      <c r="BH55" s="359">
        <v>102.91540069</v>
      </c>
      <c r="BI55" s="359">
        <v>410.23299943000001</v>
      </c>
      <c r="BJ55" s="359">
        <v>97.95203961</v>
      </c>
      <c r="BK55" s="359">
        <v>85.704228810000004</v>
      </c>
      <c r="BL55" s="359">
        <v>106.06429575999999</v>
      </c>
      <c r="BM55" s="359">
        <v>107.74096216</v>
      </c>
      <c r="BN55" s="370">
        <v>397.46152633999998</v>
      </c>
    </row>
    <row r="56" spans="1:66">
      <c r="A56" s="398" t="s">
        <v>67</v>
      </c>
      <c r="B56" s="359">
        <v>2.01224246</v>
      </c>
      <c r="C56" s="359">
        <v>4.2362531399999996</v>
      </c>
      <c r="D56" s="359">
        <v>7.4670190400000003</v>
      </c>
      <c r="E56" s="359">
        <v>8.8455193600000008</v>
      </c>
      <c r="F56" s="359">
        <v>22.561033999999999</v>
      </c>
      <c r="G56" s="359">
        <v>5.4157804699999996</v>
      </c>
      <c r="H56" s="359">
        <v>17.387301399999998</v>
      </c>
      <c r="I56" s="359">
        <v>9.8679596499999995</v>
      </c>
      <c r="J56" s="359">
        <v>9.0256051199999998</v>
      </c>
      <c r="K56" s="359">
        <v>41.696646639999997</v>
      </c>
      <c r="L56" s="359">
        <v>4.7465580899999997</v>
      </c>
      <c r="M56" s="359">
        <v>4.7410009999999998</v>
      </c>
      <c r="N56" s="359">
        <v>5.2625536200000003</v>
      </c>
      <c r="O56" s="359">
        <v>4.7118133999999996</v>
      </c>
      <c r="P56" s="359">
        <v>19.46192611</v>
      </c>
      <c r="Q56" s="359">
        <v>3.97688145</v>
      </c>
      <c r="R56" s="359">
        <v>7.88214243</v>
      </c>
      <c r="S56" s="359">
        <v>4.73368945</v>
      </c>
      <c r="T56" s="359">
        <v>9.6553912999999998</v>
      </c>
      <c r="U56" s="359">
        <v>26.24810463</v>
      </c>
      <c r="V56" s="359">
        <v>3.0753886100000001</v>
      </c>
      <c r="W56" s="359">
        <v>8.2471024499999999</v>
      </c>
      <c r="X56" s="359">
        <v>6.8966714099999997</v>
      </c>
      <c r="Y56" s="359">
        <v>17.254278729999999</v>
      </c>
      <c r="Z56" s="359">
        <v>35.473441200000003</v>
      </c>
      <c r="AA56" s="359">
        <v>3.9956993700000001</v>
      </c>
      <c r="AB56" s="359">
        <v>8.1773143400000006</v>
      </c>
      <c r="AC56" s="359">
        <v>7.5747064100000001</v>
      </c>
      <c r="AD56" s="359">
        <v>11.076253550000001</v>
      </c>
      <c r="AE56" s="359">
        <v>30.823973670000001</v>
      </c>
      <c r="AF56" s="359">
        <v>3.7300895000000001</v>
      </c>
      <c r="AG56" s="359">
        <v>10.66821459</v>
      </c>
      <c r="AH56" s="359">
        <v>13.53326663</v>
      </c>
      <c r="AI56" s="359">
        <v>17.88064937</v>
      </c>
      <c r="AJ56" s="359">
        <v>45.812220089999997</v>
      </c>
      <c r="AK56" s="359">
        <v>7.7651368999999999</v>
      </c>
      <c r="AL56" s="359">
        <v>12.04200573</v>
      </c>
      <c r="AM56" s="359">
        <v>16.112407659999999</v>
      </c>
      <c r="AN56" s="359">
        <v>14.08922409</v>
      </c>
      <c r="AO56" s="359">
        <v>50.008774379999998</v>
      </c>
      <c r="AP56" s="359">
        <v>11.34994652</v>
      </c>
      <c r="AQ56" s="359">
        <v>7.2818639999999997</v>
      </c>
      <c r="AR56" s="359">
        <v>7.8789676499999999</v>
      </c>
      <c r="AS56" s="359">
        <v>19.911635260000001</v>
      </c>
      <c r="AT56" s="359">
        <v>46.422413429999999</v>
      </c>
      <c r="AU56" s="359">
        <v>8.5382431800000003</v>
      </c>
      <c r="AV56" s="359">
        <v>12.96855699</v>
      </c>
      <c r="AW56" s="359">
        <v>8.0267327700000006</v>
      </c>
      <c r="AX56" s="359">
        <v>14.21932649</v>
      </c>
      <c r="AY56" s="359">
        <v>43.752859430000001</v>
      </c>
      <c r="AZ56" s="359">
        <v>5.1245482899999999</v>
      </c>
      <c r="BA56" s="359">
        <v>17.843985480000001</v>
      </c>
      <c r="BB56" s="359">
        <v>6.0639799999999999</v>
      </c>
      <c r="BC56" s="359">
        <v>27.50051526</v>
      </c>
      <c r="BD56" s="359">
        <v>56.533029030000002</v>
      </c>
      <c r="BE56" s="359">
        <v>7.9865940200000001</v>
      </c>
      <c r="BF56" s="359">
        <v>14.703658989999999</v>
      </c>
      <c r="BG56" s="359">
        <v>8.2148442300000006</v>
      </c>
      <c r="BH56" s="359">
        <v>29.20853907</v>
      </c>
      <c r="BI56" s="359">
        <v>60.113636309999997</v>
      </c>
      <c r="BJ56" s="359">
        <v>15.82668468</v>
      </c>
      <c r="BK56" s="359">
        <v>10.26764468</v>
      </c>
      <c r="BL56" s="359">
        <v>10.69395988</v>
      </c>
      <c r="BM56" s="359">
        <v>14.551589460000001</v>
      </c>
      <c r="BN56" s="370">
        <v>51.3398787</v>
      </c>
    </row>
    <row r="57" spans="1:66">
      <c r="A57" s="400" t="s">
        <v>127</v>
      </c>
      <c r="B57" s="359">
        <f t="shared" ref="B57:BN57" si="12">SUM(B58:B63)</f>
        <v>168.89233254999999</v>
      </c>
      <c r="C57" s="359">
        <f t="shared" si="12"/>
        <v>182.13674451</v>
      </c>
      <c r="D57" s="359">
        <f t="shared" si="12"/>
        <v>191.00114044999998</v>
      </c>
      <c r="E57" s="359">
        <f t="shared" si="12"/>
        <v>187.2368908</v>
      </c>
      <c r="F57" s="359">
        <f t="shared" si="12"/>
        <v>729.26710831000003</v>
      </c>
      <c r="G57" s="359">
        <f t="shared" si="12"/>
        <v>181.87316130000002</v>
      </c>
      <c r="H57" s="359">
        <f t="shared" si="12"/>
        <v>211.86888813000002</v>
      </c>
      <c r="I57" s="359">
        <f t="shared" si="12"/>
        <v>193.69772487</v>
      </c>
      <c r="J57" s="359">
        <f t="shared" si="12"/>
        <v>223.54522900000001</v>
      </c>
      <c r="K57" s="359">
        <f t="shared" si="12"/>
        <v>810.98500330000002</v>
      </c>
      <c r="L57" s="359">
        <f t="shared" si="12"/>
        <v>212.66182187999999</v>
      </c>
      <c r="M57" s="359">
        <f t="shared" si="12"/>
        <v>222.01910505999999</v>
      </c>
      <c r="N57" s="359">
        <f t="shared" si="12"/>
        <v>173.74390317999999</v>
      </c>
      <c r="O57" s="359">
        <f t="shared" si="12"/>
        <v>208.35517167999998</v>
      </c>
      <c r="P57" s="359">
        <f t="shared" si="12"/>
        <v>816.78000180000004</v>
      </c>
      <c r="Q57" s="359">
        <f t="shared" si="12"/>
        <v>188.87153480999999</v>
      </c>
      <c r="R57" s="359">
        <f t="shared" si="12"/>
        <v>169.31261288000002</v>
      </c>
      <c r="S57" s="359">
        <f t="shared" si="12"/>
        <v>220.41781309000001</v>
      </c>
      <c r="T57" s="359">
        <f t="shared" si="12"/>
        <v>210.81090114</v>
      </c>
      <c r="U57" s="359">
        <f t="shared" si="12"/>
        <v>789.41286192000007</v>
      </c>
      <c r="V57" s="359">
        <f t="shared" si="12"/>
        <v>200.89768878999999</v>
      </c>
      <c r="W57" s="359">
        <f t="shared" si="12"/>
        <v>210.02509924999998</v>
      </c>
      <c r="X57" s="359">
        <f t="shared" si="12"/>
        <v>185.0035737</v>
      </c>
      <c r="Y57" s="359">
        <f t="shared" si="12"/>
        <v>203.06945253000001</v>
      </c>
      <c r="Z57" s="359">
        <f t="shared" si="12"/>
        <v>798.99581426999998</v>
      </c>
      <c r="AA57" s="359">
        <f t="shared" si="12"/>
        <v>172.46489141999999</v>
      </c>
      <c r="AB57" s="359">
        <f t="shared" si="12"/>
        <v>186.24010752999999</v>
      </c>
      <c r="AC57" s="359">
        <f t="shared" si="12"/>
        <v>188.45898807</v>
      </c>
      <c r="AD57" s="359">
        <f t="shared" si="12"/>
        <v>186.69985421000001</v>
      </c>
      <c r="AE57" s="359">
        <f t="shared" si="12"/>
        <v>733.86384123000005</v>
      </c>
      <c r="AF57" s="359">
        <f t="shared" si="12"/>
        <v>207.70056290000002</v>
      </c>
      <c r="AG57" s="359">
        <f t="shared" si="12"/>
        <v>195.94614569000001</v>
      </c>
      <c r="AH57" s="359">
        <f t="shared" si="12"/>
        <v>190.57720677999998</v>
      </c>
      <c r="AI57" s="359">
        <f t="shared" si="12"/>
        <v>222.53974540000002</v>
      </c>
      <c r="AJ57" s="359">
        <f t="shared" si="12"/>
        <v>816.76366077</v>
      </c>
      <c r="AK57" s="359">
        <f t="shared" si="12"/>
        <v>231.41612473000001</v>
      </c>
      <c r="AL57" s="359">
        <f t="shared" si="12"/>
        <v>205.19289393000003</v>
      </c>
      <c r="AM57" s="359">
        <f t="shared" si="12"/>
        <v>218.97351044999996</v>
      </c>
      <c r="AN57" s="359">
        <f t="shared" si="12"/>
        <v>166.6383926</v>
      </c>
      <c r="AO57" s="359">
        <f t="shared" si="12"/>
        <v>822.22092170999997</v>
      </c>
      <c r="AP57" s="359">
        <f t="shared" si="12"/>
        <v>152.63720541999999</v>
      </c>
      <c r="AQ57" s="359">
        <f t="shared" si="12"/>
        <v>156.22787543000001</v>
      </c>
      <c r="AR57" s="359">
        <f t="shared" si="12"/>
        <v>178.01072141</v>
      </c>
      <c r="AS57" s="359">
        <f t="shared" si="12"/>
        <v>171.51162848999999</v>
      </c>
      <c r="AT57" s="359">
        <f t="shared" si="12"/>
        <v>658.38743074999991</v>
      </c>
      <c r="AU57" s="359">
        <f t="shared" si="12"/>
        <v>155.77942947</v>
      </c>
      <c r="AV57" s="359">
        <f t="shared" si="12"/>
        <v>124.31169626000001</v>
      </c>
      <c r="AW57" s="359">
        <f t="shared" si="12"/>
        <v>127.50504158</v>
      </c>
      <c r="AX57" s="359">
        <f t="shared" si="12"/>
        <v>143.7695109</v>
      </c>
      <c r="AY57" s="359">
        <f t="shared" si="12"/>
        <v>551.36567821000006</v>
      </c>
      <c r="AZ57" s="359">
        <f t="shared" si="12"/>
        <v>141.53335249</v>
      </c>
      <c r="BA57" s="359">
        <f t="shared" si="12"/>
        <v>138.26555372000001</v>
      </c>
      <c r="BB57" s="359">
        <f t="shared" si="12"/>
        <v>140.91922699</v>
      </c>
      <c r="BC57" s="359">
        <f t="shared" si="12"/>
        <v>124.50258212</v>
      </c>
      <c r="BD57" s="359">
        <f t="shared" si="12"/>
        <v>545.22071532000007</v>
      </c>
      <c r="BE57" s="359">
        <f t="shared" si="12"/>
        <v>145.97977443000002</v>
      </c>
      <c r="BF57" s="359">
        <f t="shared" si="12"/>
        <v>137.24127592000002</v>
      </c>
      <c r="BG57" s="359">
        <f t="shared" si="12"/>
        <v>147.42756314000002</v>
      </c>
      <c r="BH57" s="359">
        <f t="shared" si="12"/>
        <v>155.19789390999998</v>
      </c>
      <c r="BI57" s="359">
        <f t="shared" si="12"/>
        <v>585.84650740000006</v>
      </c>
      <c r="BJ57" s="359">
        <f t="shared" si="12"/>
        <v>148.60087325999999</v>
      </c>
      <c r="BK57" s="359">
        <f t="shared" si="12"/>
        <v>141.919974</v>
      </c>
      <c r="BL57" s="359">
        <f t="shared" si="12"/>
        <v>140.92471087999999</v>
      </c>
      <c r="BM57" s="359">
        <f t="shared" si="12"/>
        <v>149.12714882</v>
      </c>
      <c r="BN57" s="370">
        <f t="shared" si="12"/>
        <v>580.57270696</v>
      </c>
    </row>
    <row r="58" spans="1:66">
      <c r="A58" s="398" t="s">
        <v>123</v>
      </c>
      <c r="B58" s="359">
        <v>8.2055248400000007</v>
      </c>
      <c r="C58" s="359">
        <v>14.09812318</v>
      </c>
      <c r="D58" s="359">
        <v>12.206045420000001</v>
      </c>
      <c r="E58" s="359">
        <v>15.88998117</v>
      </c>
      <c r="F58" s="359">
        <v>50.399674609999998</v>
      </c>
      <c r="G58" s="359">
        <v>15.41535506</v>
      </c>
      <c r="H58" s="359">
        <v>9.3364095900000006</v>
      </c>
      <c r="I58" s="359">
        <v>7.1754418800000002</v>
      </c>
      <c r="J58" s="359">
        <v>9.1121646500000004</v>
      </c>
      <c r="K58" s="359">
        <v>41.039371180000003</v>
      </c>
      <c r="L58" s="359">
        <v>10.65640217</v>
      </c>
      <c r="M58" s="359">
        <v>11.39374254</v>
      </c>
      <c r="N58" s="359">
        <v>6.8943752600000003</v>
      </c>
      <c r="O58" s="359">
        <v>11.707068120000001</v>
      </c>
      <c r="P58" s="359">
        <v>40.651588089999997</v>
      </c>
      <c r="Q58" s="359">
        <v>8.4510446899999998</v>
      </c>
      <c r="R58" s="359">
        <v>7.48290057</v>
      </c>
      <c r="S58" s="359">
        <v>7.5669353800000003</v>
      </c>
      <c r="T58" s="359">
        <v>6.1150536999999998</v>
      </c>
      <c r="U58" s="359">
        <v>29.615934339999999</v>
      </c>
      <c r="V58" s="359">
        <v>9.2181258899999996</v>
      </c>
      <c r="W58" s="359">
        <v>5.2737017899999996</v>
      </c>
      <c r="X58" s="359">
        <v>5.8858585699999999</v>
      </c>
      <c r="Y58" s="359">
        <v>4.8603296699999996</v>
      </c>
      <c r="Z58" s="359">
        <v>25.238015919999999</v>
      </c>
      <c r="AA58" s="359">
        <v>3.9843947100000001</v>
      </c>
      <c r="AB58" s="359">
        <v>7.9685080800000003</v>
      </c>
      <c r="AC58" s="359">
        <v>5.6671710800000001</v>
      </c>
      <c r="AD58" s="359">
        <v>4.1201110099999996</v>
      </c>
      <c r="AE58" s="359">
        <v>21.740184880000001</v>
      </c>
      <c r="AF58" s="359">
        <v>5.3065048199999998</v>
      </c>
      <c r="AG58" s="359">
        <v>4.8077405300000002</v>
      </c>
      <c r="AH58" s="359">
        <v>6.7566666</v>
      </c>
      <c r="AI58" s="359">
        <v>7.5462464499999999</v>
      </c>
      <c r="AJ58" s="359">
        <v>24.417158400000002</v>
      </c>
      <c r="AK58" s="359">
        <v>6.6903640099999997</v>
      </c>
      <c r="AL58" s="359">
        <v>8.5025429500000005</v>
      </c>
      <c r="AM58" s="359">
        <v>7.8595988700000001</v>
      </c>
      <c r="AN58" s="359">
        <v>19.26842366</v>
      </c>
      <c r="AO58" s="359">
        <v>42.320929489999997</v>
      </c>
      <c r="AP58" s="359">
        <v>4.3227867199999999</v>
      </c>
      <c r="AQ58" s="359">
        <v>8.2664003800000003</v>
      </c>
      <c r="AR58" s="359">
        <v>8.6400950400000003</v>
      </c>
      <c r="AS58" s="359">
        <v>6.1140085400000004</v>
      </c>
      <c r="AT58" s="359">
        <v>27.343290679999999</v>
      </c>
      <c r="AU58" s="359">
        <v>6.4814996499999999</v>
      </c>
      <c r="AV58" s="359">
        <v>5.4970097000000004</v>
      </c>
      <c r="AW58" s="359">
        <v>7.9134818899999999</v>
      </c>
      <c r="AX58" s="359">
        <v>7.5953995000000001</v>
      </c>
      <c r="AY58" s="359">
        <v>27.487390739999999</v>
      </c>
      <c r="AZ58" s="359">
        <v>5.8931869099999998</v>
      </c>
      <c r="BA58" s="359">
        <v>18.153795580000001</v>
      </c>
      <c r="BB58" s="359">
        <v>10.810175689999999</v>
      </c>
      <c r="BC58" s="359">
        <v>7.4859470999999997</v>
      </c>
      <c r="BD58" s="359">
        <v>42.343105280000003</v>
      </c>
      <c r="BE58" s="359">
        <v>9.7556999599999994</v>
      </c>
      <c r="BF58" s="359">
        <v>6.2986253899999998</v>
      </c>
      <c r="BG58" s="359">
        <v>17.43273933</v>
      </c>
      <c r="BH58" s="359">
        <v>10.918608409999999</v>
      </c>
      <c r="BI58" s="359">
        <v>44.405673090000001</v>
      </c>
      <c r="BJ58" s="359">
        <v>12.521432470000001</v>
      </c>
      <c r="BK58" s="359">
        <v>5.3500951299999997</v>
      </c>
      <c r="BL58" s="359">
        <v>3.2944324200000001</v>
      </c>
      <c r="BM58" s="359">
        <v>3.9116498599999998</v>
      </c>
      <c r="BN58" s="370">
        <v>25.077609880000001</v>
      </c>
    </row>
    <row r="59" spans="1:66">
      <c r="A59" s="398" t="s">
        <v>124</v>
      </c>
      <c r="B59" s="359">
        <v>10.01351448</v>
      </c>
      <c r="C59" s="359">
        <v>15.644946259999999</v>
      </c>
      <c r="D59" s="359">
        <v>8.6081461299999997</v>
      </c>
      <c r="E59" s="359">
        <v>9.6932571000000003</v>
      </c>
      <c r="F59" s="359">
        <v>43.959863970000001</v>
      </c>
      <c r="G59" s="359">
        <v>15.00807011</v>
      </c>
      <c r="H59" s="359">
        <v>9.1215431099999993</v>
      </c>
      <c r="I59" s="359">
        <v>20.790580559999999</v>
      </c>
      <c r="J59" s="359">
        <v>7.3539408999999996</v>
      </c>
      <c r="K59" s="359">
        <v>52.274134680000003</v>
      </c>
      <c r="L59" s="359">
        <v>6.8077793299999998</v>
      </c>
      <c r="M59" s="359">
        <v>10.92709857</v>
      </c>
      <c r="N59" s="359">
        <v>11.09174861</v>
      </c>
      <c r="O59" s="359">
        <v>28.993157839999999</v>
      </c>
      <c r="P59" s="359">
        <v>57.819784349999999</v>
      </c>
      <c r="Q59" s="359">
        <v>4.7782320199999999</v>
      </c>
      <c r="R59" s="359">
        <v>0.13684542</v>
      </c>
      <c r="S59" s="359">
        <v>3.8356461199999998</v>
      </c>
      <c r="T59" s="359">
        <v>20.941779029999999</v>
      </c>
      <c r="U59" s="359">
        <v>29.69250259</v>
      </c>
      <c r="V59" s="359">
        <v>25.290556129999999</v>
      </c>
      <c r="W59" s="359">
        <v>29.472791260000001</v>
      </c>
      <c r="X59" s="359">
        <v>28.761355250000001</v>
      </c>
      <c r="Y59" s="359">
        <v>30.788347170000002</v>
      </c>
      <c r="Z59" s="359">
        <v>114.31304981</v>
      </c>
      <c r="AA59" s="359">
        <v>20.93981415</v>
      </c>
      <c r="AB59" s="359">
        <v>19.765579020000001</v>
      </c>
      <c r="AC59" s="359">
        <v>21.241458219999998</v>
      </c>
      <c r="AD59" s="359">
        <v>39.481699890000002</v>
      </c>
      <c r="AE59" s="359">
        <v>101.42855127999999</v>
      </c>
      <c r="AF59" s="359">
        <v>34.167453930000001</v>
      </c>
      <c r="AG59" s="359">
        <v>38.026596339999998</v>
      </c>
      <c r="AH59" s="359">
        <v>46.115251469999997</v>
      </c>
      <c r="AI59" s="359">
        <v>44.452649870000002</v>
      </c>
      <c r="AJ59" s="359">
        <v>162.76195161000001</v>
      </c>
      <c r="AK59" s="359">
        <v>36.088379240000002</v>
      </c>
      <c r="AL59" s="359">
        <v>30.969643049999998</v>
      </c>
      <c r="AM59" s="359">
        <v>35.302804279999997</v>
      </c>
      <c r="AN59" s="359">
        <v>9.8468808800000005</v>
      </c>
      <c r="AO59" s="359">
        <v>112.20770745</v>
      </c>
      <c r="AP59" s="359">
        <v>11.363130229999999</v>
      </c>
      <c r="AQ59" s="359">
        <v>3.8724924199999999</v>
      </c>
      <c r="AR59" s="359">
        <v>24.884493450000001</v>
      </c>
      <c r="AS59" s="359">
        <v>21.281869889999999</v>
      </c>
      <c r="AT59" s="359">
        <v>61.40198599</v>
      </c>
      <c r="AU59" s="359">
        <v>5.0439890399999996</v>
      </c>
      <c r="AV59" s="359">
        <v>6.3012133300000004</v>
      </c>
      <c r="AW59" s="359">
        <v>5.54098647</v>
      </c>
      <c r="AX59" s="359">
        <v>4.7417784300000001</v>
      </c>
      <c r="AY59" s="359">
        <v>21.627967269999999</v>
      </c>
      <c r="AZ59" s="359">
        <v>5.5185988699999999</v>
      </c>
      <c r="BA59" s="359">
        <v>3.33431802</v>
      </c>
      <c r="BB59" s="359">
        <v>4.7038466300000001</v>
      </c>
      <c r="BC59" s="359">
        <v>4.71146143</v>
      </c>
      <c r="BD59" s="359">
        <v>18.26822495</v>
      </c>
      <c r="BE59" s="359">
        <v>3.2955788899999998</v>
      </c>
      <c r="BF59" s="359">
        <v>3.15278722</v>
      </c>
      <c r="BG59" s="359">
        <v>4.9741333299999999</v>
      </c>
      <c r="BH59" s="359">
        <v>5.0133712900000003</v>
      </c>
      <c r="BI59" s="359">
        <v>16.435870730000001</v>
      </c>
      <c r="BJ59" s="359">
        <v>2.5494049099999998</v>
      </c>
      <c r="BK59" s="359">
        <v>3.2846424000000001</v>
      </c>
      <c r="BL59" s="359">
        <v>10.53508081</v>
      </c>
      <c r="BM59" s="359">
        <v>6.1784667899999999</v>
      </c>
      <c r="BN59" s="370">
        <v>22.547594910000001</v>
      </c>
    </row>
    <row r="60" spans="1:66">
      <c r="A60" s="398" t="s">
        <v>125</v>
      </c>
      <c r="B60" s="359">
        <v>27.99349312</v>
      </c>
      <c r="C60" s="359">
        <v>26.364616609999999</v>
      </c>
      <c r="D60" s="359">
        <v>20.117580879999998</v>
      </c>
      <c r="E60" s="359">
        <v>22.348988129999999</v>
      </c>
      <c r="F60" s="359">
        <v>96.824678739999996</v>
      </c>
      <c r="G60" s="359">
        <v>22.30628244</v>
      </c>
      <c r="H60" s="359">
        <v>19.514750830000001</v>
      </c>
      <c r="I60" s="359">
        <v>17.50902576</v>
      </c>
      <c r="J60" s="359">
        <v>24.351109900000001</v>
      </c>
      <c r="K60" s="359">
        <v>83.681168929999998</v>
      </c>
      <c r="L60" s="359">
        <v>25.43338752</v>
      </c>
      <c r="M60" s="359">
        <v>31.342525819999999</v>
      </c>
      <c r="N60" s="359">
        <v>23.091261630000002</v>
      </c>
      <c r="O60" s="359">
        <v>18.18069946</v>
      </c>
      <c r="P60" s="359">
        <v>98.047874429999993</v>
      </c>
      <c r="Q60" s="359">
        <v>28.480679080000002</v>
      </c>
      <c r="R60" s="359">
        <v>20.28859297</v>
      </c>
      <c r="S60" s="359">
        <v>23.63371287</v>
      </c>
      <c r="T60" s="359">
        <v>28.626498479999999</v>
      </c>
      <c r="U60" s="359">
        <v>101.0294834</v>
      </c>
      <c r="V60" s="359">
        <v>22.710942989999999</v>
      </c>
      <c r="W60" s="359">
        <v>28.80977025</v>
      </c>
      <c r="X60" s="359">
        <v>21.238439679999999</v>
      </c>
      <c r="Y60" s="359">
        <v>29.37833285</v>
      </c>
      <c r="Z60" s="359">
        <v>102.13748577</v>
      </c>
      <c r="AA60" s="359">
        <v>32.30776616</v>
      </c>
      <c r="AB60" s="359">
        <v>29.909161560000001</v>
      </c>
      <c r="AC60" s="359">
        <v>29.454040490000001</v>
      </c>
      <c r="AD60" s="359">
        <v>25.123913909999999</v>
      </c>
      <c r="AE60" s="359">
        <v>116.79488212</v>
      </c>
      <c r="AF60" s="359">
        <v>47.389184790000002</v>
      </c>
      <c r="AG60" s="359">
        <v>34.929667270000003</v>
      </c>
      <c r="AH60" s="359">
        <v>29.782362769999999</v>
      </c>
      <c r="AI60" s="359">
        <v>34.818615569999999</v>
      </c>
      <c r="AJ60" s="359">
        <v>146.9198304</v>
      </c>
      <c r="AK60" s="359">
        <v>37.686000419999999</v>
      </c>
      <c r="AL60" s="359">
        <v>47.413227069999998</v>
      </c>
      <c r="AM60" s="359">
        <v>31.397070320000001</v>
      </c>
      <c r="AN60" s="359">
        <v>35.557962250000003</v>
      </c>
      <c r="AO60" s="359">
        <v>152.05426005999999</v>
      </c>
      <c r="AP60" s="359">
        <v>15.174326199999999</v>
      </c>
      <c r="AQ60" s="359">
        <v>7.0856309599999996</v>
      </c>
      <c r="AR60" s="359">
        <v>6.7523057499999997</v>
      </c>
      <c r="AS60" s="359">
        <v>5.4564665799999998</v>
      </c>
      <c r="AT60" s="359">
        <v>34.468729490000001</v>
      </c>
      <c r="AU60" s="359">
        <v>6.9389795400000001</v>
      </c>
      <c r="AV60" s="359">
        <v>9.0091511400000002</v>
      </c>
      <c r="AW60" s="359">
        <v>4.6416228500000001</v>
      </c>
      <c r="AX60" s="359">
        <v>7.3356779400000001</v>
      </c>
      <c r="AY60" s="359">
        <v>27.925431469999999</v>
      </c>
      <c r="AZ60" s="359">
        <v>4.7035848199999997</v>
      </c>
      <c r="BA60" s="359">
        <v>7.5231800099999999</v>
      </c>
      <c r="BB60" s="359">
        <v>6.0430072099999999</v>
      </c>
      <c r="BC60" s="359">
        <v>7.4518590099999997</v>
      </c>
      <c r="BD60" s="359">
        <v>25.721631049999999</v>
      </c>
      <c r="BE60" s="359">
        <v>7.0351878799999996</v>
      </c>
      <c r="BF60" s="359">
        <v>8.0892118699999997</v>
      </c>
      <c r="BG60" s="359">
        <v>8.84235522</v>
      </c>
      <c r="BH60" s="359">
        <v>9.1759891200000006</v>
      </c>
      <c r="BI60" s="359">
        <v>33.142744090000001</v>
      </c>
      <c r="BJ60" s="359">
        <v>8.2586900799999992</v>
      </c>
      <c r="BK60" s="359">
        <v>7.5657042499999996</v>
      </c>
      <c r="BL60" s="359">
        <v>6.7928631700000004</v>
      </c>
      <c r="BM60" s="359">
        <v>8.5936593999999999</v>
      </c>
      <c r="BN60" s="370">
        <v>31.210916900000001</v>
      </c>
    </row>
    <row r="61" spans="1:66">
      <c r="A61" s="398" t="s">
        <v>126</v>
      </c>
      <c r="B61" s="359">
        <v>7.6842365299999997</v>
      </c>
      <c r="C61" s="359">
        <v>9.0711718300000008</v>
      </c>
      <c r="D61" s="359">
        <v>8.8543656800000008</v>
      </c>
      <c r="E61" s="359">
        <v>7.1927232099999996</v>
      </c>
      <c r="F61" s="359">
        <v>32.802497250000002</v>
      </c>
      <c r="G61" s="359">
        <v>12.739718330000001</v>
      </c>
      <c r="H61" s="359">
        <v>7.3232407500000001</v>
      </c>
      <c r="I61" s="359">
        <v>12.785937089999999</v>
      </c>
      <c r="J61" s="359">
        <v>13.81461809</v>
      </c>
      <c r="K61" s="359">
        <v>46.663514259999999</v>
      </c>
      <c r="L61" s="359">
        <v>12.003875450000001</v>
      </c>
      <c r="M61" s="359">
        <v>13.515692059999999</v>
      </c>
      <c r="N61" s="359">
        <v>7.0729693400000002</v>
      </c>
      <c r="O61" s="359">
        <v>10.490771090000001</v>
      </c>
      <c r="P61" s="359">
        <v>43.083307939999997</v>
      </c>
      <c r="Q61" s="359">
        <v>10.437645</v>
      </c>
      <c r="R61" s="359">
        <v>12.50481141</v>
      </c>
      <c r="S61" s="359">
        <v>7.5461219399999999</v>
      </c>
      <c r="T61" s="359">
        <v>10.098319180000001</v>
      </c>
      <c r="U61" s="359">
        <v>40.586897530000002</v>
      </c>
      <c r="V61" s="359">
        <v>24.338505619999999</v>
      </c>
      <c r="W61" s="359">
        <v>16.82770021</v>
      </c>
      <c r="X61" s="359">
        <v>8.1669489100000003</v>
      </c>
      <c r="Y61" s="359">
        <v>12.356480169999999</v>
      </c>
      <c r="Z61" s="359">
        <v>61.689634910000002</v>
      </c>
      <c r="AA61" s="359">
        <v>12.54174248</v>
      </c>
      <c r="AB61" s="359">
        <v>13.4063111</v>
      </c>
      <c r="AC61" s="359">
        <v>8.3550135900000004</v>
      </c>
      <c r="AD61" s="359">
        <v>11.62494429</v>
      </c>
      <c r="AE61" s="359">
        <v>45.92801146</v>
      </c>
      <c r="AF61" s="359">
        <v>17.955135569999999</v>
      </c>
      <c r="AG61" s="359">
        <v>10.430256699999999</v>
      </c>
      <c r="AH61" s="359">
        <v>12.2601347</v>
      </c>
      <c r="AI61" s="359">
        <v>11.61327094</v>
      </c>
      <c r="AJ61" s="359">
        <v>52.258797909999998</v>
      </c>
      <c r="AK61" s="359">
        <v>16.16941164</v>
      </c>
      <c r="AL61" s="359">
        <v>12.567717310000001</v>
      </c>
      <c r="AM61" s="359">
        <v>12.892928680000001</v>
      </c>
      <c r="AN61" s="359">
        <v>0.10550524999999999</v>
      </c>
      <c r="AO61" s="359">
        <v>41.735562880000003</v>
      </c>
      <c r="AP61" s="359">
        <v>14.5462664</v>
      </c>
      <c r="AQ61" s="359">
        <v>14.49088532</v>
      </c>
      <c r="AR61" s="359">
        <v>15.276790780000001</v>
      </c>
      <c r="AS61" s="359">
        <v>17.27107681</v>
      </c>
      <c r="AT61" s="359">
        <v>61.58501931</v>
      </c>
      <c r="AU61" s="359">
        <v>19.701840839999999</v>
      </c>
      <c r="AV61" s="359">
        <v>12.24408949</v>
      </c>
      <c r="AW61" s="359">
        <v>11.337598270000001</v>
      </c>
      <c r="AX61" s="359">
        <v>15.6260511</v>
      </c>
      <c r="AY61" s="359">
        <v>58.909579700000002</v>
      </c>
      <c r="AZ61" s="359">
        <v>18.009856840000001</v>
      </c>
      <c r="BA61" s="359">
        <v>12.401778180000001</v>
      </c>
      <c r="BB61" s="359">
        <v>13.88120574</v>
      </c>
      <c r="BC61" s="359">
        <v>15.230317210000001</v>
      </c>
      <c r="BD61" s="359">
        <v>59.52315797</v>
      </c>
      <c r="BE61" s="359">
        <v>20.030508000000001</v>
      </c>
      <c r="BF61" s="359">
        <v>15.7364718</v>
      </c>
      <c r="BG61" s="359">
        <v>16.176937120000002</v>
      </c>
      <c r="BH61" s="359">
        <v>24.71663684</v>
      </c>
      <c r="BI61" s="359">
        <v>76.660553759999999</v>
      </c>
      <c r="BJ61" s="359">
        <v>24.517860559999999</v>
      </c>
      <c r="BK61" s="359">
        <v>22.553387059999999</v>
      </c>
      <c r="BL61" s="359">
        <v>19.287539280000001</v>
      </c>
      <c r="BM61" s="359">
        <v>14.70753315</v>
      </c>
      <c r="BN61" s="370">
        <v>81.066320050000002</v>
      </c>
    </row>
    <row r="62" spans="1:66">
      <c r="A62" s="398" t="s">
        <v>65</v>
      </c>
      <c r="B62" s="359">
        <v>114.44850181</v>
      </c>
      <c r="C62" s="359">
        <v>116.63738256000001</v>
      </c>
      <c r="D62" s="359">
        <v>139.83316397999999</v>
      </c>
      <c r="E62" s="359">
        <v>129.13764942</v>
      </c>
      <c r="F62" s="359">
        <v>500.05669777000003</v>
      </c>
      <c r="G62" s="359">
        <v>115.91309165</v>
      </c>
      <c r="H62" s="359">
        <v>165.05600798</v>
      </c>
      <c r="I62" s="359">
        <v>134.96254568000001</v>
      </c>
      <c r="J62" s="359">
        <v>166.81025650000001</v>
      </c>
      <c r="K62" s="359">
        <v>582.74190180999994</v>
      </c>
      <c r="L62" s="359">
        <v>153.51945033999999</v>
      </c>
      <c r="M62" s="359">
        <v>150.52991645</v>
      </c>
      <c r="N62" s="359">
        <v>123.55082097</v>
      </c>
      <c r="O62" s="359">
        <v>138.64864731</v>
      </c>
      <c r="P62" s="359">
        <v>566.24883507000004</v>
      </c>
      <c r="Q62" s="359">
        <v>136.46720325999999</v>
      </c>
      <c r="R62" s="359">
        <v>128.02100196000001</v>
      </c>
      <c r="S62" s="359">
        <v>177.16667731000001</v>
      </c>
      <c r="T62" s="359">
        <v>142.61777354</v>
      </c>
      <c r="U62" s="359">
        <v>584.27265607000004</v>
      </c>
      <c r="V62" s="359">
        <v>113.18233393</v>
      </c>
      <c r="W62" s="359">
        <v>127.69958552999999</v>
      </c>
      <c r="X62" s="359">
        <v>120.47380264</v>
      </c>
      <c r="Y62" s="359">
        <v>123.81624789</v>
      </c>
      <c r="Z62" s="359">
        <v>485.17196998999998</v>
      </c>
      <c r="AA62" s="359">
        <v>102.43083301999999</v>
      </c>
      <c r="AB62" s="359">
        <v>111.9027901</v>
      </c>
      <c r="AC62" s="359">
        <v>115.21739604</v>
      </c>
      <c r="AD62" s="359">
        <v>104.12084152</v>
      </c>
      <c r="AE62" s="359">
        <v>433.67186068000001</v>
      </c>
      <c r="AF62" s="359">
        <v>99.912788090000006</v>
      </c>
      <c r="AG62" s="359">
        <v>105.89925629</v>
      </c>
      <c r="AH62" s="359">
        <v>94.624818140000002</v>
      </c>
      <c r="AI62" s="359">
        <v>120.33124556</v>
      </c>
      <c r="AJ62" s="359">
        <v>420.76810807999999</v>
      </c>
      <c r="AK62" s="359">
        <v>124.37830916</v>
      </c>
      <c r="AL62" s="359">
        <v>102.43519104000001</v>
      </c>
      <c r="AM62" s="359">
        <v>128.69632680999999</v>
      </c>
      <c r="AN62" s="359">
        <v>99.015850599999993</v>
      </c>
      <c r="AO62" s="359">
        <v>454.52567761</v>
      </c>
      <c r="AP62" s="359">
        <v>97.756681720000003</v>
      </c>
      <c r="AQ62" s="359">
        <v>119.36768910000001</v>
      </c>
      <c r="AR62" s="359">
        <v>112.81859596</v>
      </c>
      <c r="AS62" s="359">
        <v>118.02285318</v>
      </c>
      <c r="AT62" s="359">
        <v>447.96581995999998</v>
      </c>
      <c r="AU62" s="359">
        <v>114.37510431</v>
      </c>
      <c r="AV62" s="359">
        <v>87.935639899999998</v>
      </c>
      <c r="AW62" s="359">
        <v>94.856290610000002</v>
      </c>
      <c r="AX62" s="359">
        <v>97.116396640000005</v>
      </c>
      <c r="AY62" s="359">
        <v>394.28343145999997</v>
      </c>
      <c r="AZ62" s="359">
        <v>95.973702070000002</v>
      </c>
      <c r="BA62" s="359">
        <v>93.360400189999993</v>
      </c>
      <c r="BB62" s="359">
        <v>101.27901079</v>
      </c>
      <c r="BC62" s="359">
        <v>84.361234800000005</v>
      </c>
      <c r="BD62" s="359">
        <v>374.97434785000002</v>
      </c>
      <c r="BE62" s="359">
        <v>99.093895779999997</v>
      </c>
      <c r="BF62" s="359">
        <v>96.958998260000001</v>
      </c>
      <c r="BG62" s="359">
        <v>93.650187099999997</v>
      </c>
      <c r="BH62" s="359">
        <v>98.312475289999995</v>
      </c>
      <c r="BI62" s="359">
        <v>388.01555643</v>
      </c>
      <c r="BJ62" s="359">
        <v>96.032234829999993</v>
      </c>
      <c r="BK62" s="359">
        <v>97.815645790000005</v>
      </c>
      <c r="BL62" s="359">
        <v>94.966610130000007</v>
      </c>
      <c r="BM62" s="359">
        <v>110.72548156000001</v>
      </c>
      <c r="BN62" s="370">
        <v>399.53997231</v>
      </c>
    </row>
    <row r="63" spans="1:66">
      <c r="A63" s="398" t="s">
        <v>67</v>
      </c>
      <c r="B63" s="359">
        <v>0.54706177</v>
      </c>
      <c r="C63" s="359">
        <v>0.32050406999999997</v>
      </c>
      <c r="D63" s="359">
        <v>1.3818383599999999</v>
      </c>
      <c r="E63" s="359">
        <v>2.9742917699999998</v>
      </c>
      <c r="F63" s="359">
        <v>5.2236959699999996</v>
      </c>
      <c r="G63" s="359">
        <v>0.49064371000000001</v>
      </c>
      <c r="H63" s="359">
        <v>1.51693587</v>
      </c>
      <c r="I63" s="359">
        <v>0.4741939</v>
      </c>
      <c r="J63" s="359">
        <v>2.1031389599999999</v>
      </c>
      <c r="K63" s="359">
        <v>4.5849124400000001</v>
      </c>
      <c r="L63" s="359">
        <v>4.2409270699999997</v>
      </c>
      <c r="M63" s="359">
        <v>4.3101296199999997</v>
      </c>
      <c r="N63" s="359">
        <v>2.0427273700000002</v>
      </c>
      <c r="O63" s="359">
        <v>0.33482785999999998</v>
      </c>
      <c r="P63" s="359">
        <v>10.92861192</v>
      </c>
      <c r="Q63" s="359">
        <v>0.25673076</v>
      </c>
      <c r="R63" s="359">
        <v>0.87846055000000001</v>
      </c>
      <c r="S63" s="359">
        <v>0.66871946999999998</v>
      </c>
      <c r="T63" s="359">
        <v>2.4114772100000001</v>
      </c>
      <c r="U63" s="359">
        <v>4.21538799</v>
      </c>
      <c r="V63" s="359">
        <v>6.1572242299999997</v>
      </c>
      <c r="W63" s="359">
        <v>1.9415502099999999</v>
      </c>
      <c r="X63" s="359">
        <v>0.47716865000000003</v>
      </c>
      <c r="Y63" s="359">
        <v>1.86971478</v>
      </c>
      <c r="Z63" s="359">
        <v>10.44565787</v>
      </c>
      <c r="AA63" s="359">
        <v>0.26034089999999999</v>
      </c>
      <c r="AB63" s="359">
        <v>3.28775767</v>
      </c>
      <c r="AC63" s="359">
        <v>8.5239086499999992</v>
      </c>
      <c r="AD63" s="359">
        <v>2.2283435900000002</v>
      </c>
      <c r="AE63" s="359">
        <v>14.300350809999999</v>
      </c>
      <c r="AF63" s="359">
        <v>2.9694957</v>
      </c>
      <c r="AG63" s="359">
        <v>1.8526285600000001</v>
      </c>
      <c r="AH63" s="359">
        <v>1.0379731000000001</v>
      </c>
      <c r="AI63" s="359">
        <v>3.7777170099999999</v>
      </c>
      <c r="AJ63" s="359">
        <v>9.6378143699999992</v>
      </c>
      <c r="AK63" s="359">
        <v>10.403660260000001</v>
      </c>
      <c r="AL63" s="359">
        <v>3.3045725099999999</v>
      </c>
      <c r="AM63" s="359">
        <v>2.8247814899999999</v>
      </c>
      <c r="AN63" s="359">
        <v>2.8437699599999999</v>
      </c>
      <c r="AO63" s="359">
        <v>19.376784220000001</v>
      </c>
      <c r="AP63" s="359">
        <v>9.4740141500000004</v>
      </c>
      <c r="AQ63" s="359">
        <v>3.1447772500000002</v>
      </c>
      <c r="AR63" s="359">
        <v>9.6384404299999993</v>
      </c>
      <c r="AS63" s="359">
        <v>3.3653534899999999</v>
      </c>
      <c r="AT63" s="359">
        <v>25.622585319999999</v>
      </c>
      <c r="AU63" s="359">
        <v>3.2380160899999999</v>
      </c>
      <c r="AV63" s="359">
        <v>3.3245927000000002</v>
      </c>
      <c r="AW63" s="359">
        <v>3.2150614900000001</v>
      </c>
      <c r="AX63" s="359">
        <v>11.35420729</v>
      </c>
      <c r="AY63" s="359">
        <v>21.13187757</v>
      </c>
      <c r="AZ63" s="359">
        <v>11.434422980000001</v>
      </c>
      <c r="BA63" s="359">
        <v>3.4920817400000002</v>
      </c>
      <c r="BB63" s="359">
        <v>4.2019809300000004</v>
      </c>
      <c r="BC63" s="359">
        <v>5.2617625700000001</v>
      </c>
      <c r="BD63" s="359">
        <v>24.39024822</v>
      </c>
      <c r="BE63" s="359">
        <v>6.7689039199999996</v>
      </c>
      <c r="BF63" s="359">
        <v>7.0051813799999998</v>
      </c>
      <c r="BG63" s="359">
        <v>6.3512110399999999</v>
      </c>
      <c r="BH63" s="359">
        <v>7.0608129599999998</v>
      </c>
      <c r="BI63" s="359">
        <v>27.186109299999998</v>
      </c>
      <c r="BJ63" s="359">
        <v>4.7212504099999997</v>
      </c>
      <c r="BK63" s="359">
        <v>5.3504993699999996</v>
      </c>
      <c r="BL63" s="359">
        <v>6.0481850699999997</v>
      </c>
      <c r="BM63" s="359">
        <v>5.0103580599999997</v>
      </c>
      <c r="BN63" s="370">
        <v>21.130292910000001</v>
      </c>
    </row>
    <row r="64" spans="1:66" s="386" customFormat="1">
      <c r="A64" s="399"/>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362"/>
      <c r="BL64" s="362"/>
      <c r="BM64" s="362"/>
      <c r="BN64" s="373"/>
    </row>
    <row r="65" spans="1:66" ht="13.5">
      <c r="A65" s="396" t="s">
        <v>128</v>
      </c>
      <c r="B65" s="358">
        <f t="shared" ref="B65:BN65" si="13">SUM(B66,B69,B88)-SUM(B67,B78,B89)</f>
        <v>7.8782933100000037</v>
      </c>
      <c r="C65" s="358">
        <f t="shared" si="13"/>
        <v>1.6787035500000016</v>
      </c>
      <c r="D65" s="358">
        <f t="shared" si="13"/>
        <v>-10.060917590000003</v>
      </c>
      <c r="E65" s="358">
        <f t="shared" si="13"/>
        <v>-13.238608390000003</v>
      </c>
      <c r="F65" s="358">
        <f t="shared" si="13"/>
        <v>-13.74252912</v>
      </c>
      <c r="G65" s="358">
        <f t="shared" si="13"/>
        <v>-22.623361549999998</v>
      </c>
      <c r="H65" s="358">
        <f t="shared" si="13"/>
        <v>-15.315265079999996</v>
      </c>
      <c r="I65" s="358">
        <f t="shared" si="13"/>
        <v>-7.085328429999997</v>
      </c>
      <c r="J65" s="358">
        <f t="shared" si="13"/>
        <v>-25.621855829999987</v>
      </c>
      <c r="K65" s="358">
        <f t="shared" si="13"/>
        <v>-70.645810890000007</v>
      </c>
      <c r="L65" s="358">
        <f t="shared" si="13"/>
        <v>-19.015054450000001</v>
      </c>
      <c r="M65" s="358">
        <f t="shared" si="13"/>
        <v>-36.713395390000009</v>
      </c>
      <c r="N65" s="358">
        <f t="shared" si="13"/>
        <v>-17.409085190000006</v>
      </c>
      <c r="O65" s="358">
        <f t="shared" si="13"/>
        <v>-16.135400099999991</v>
      </c>
      <c r="P65" s="358">
        <f t="shared" si="13"/>
        <v>-89.272935129999951</v>
      </c>
      <c r="Q65" s="358">
        <f t="shared" si="13"/>
        <v>0.10949171999999407</v>
      </c>
      <c r="R65" s="358">
        <f t="shared" si="13"/>
        <v>-16.423564109999994</v>
      </c>
      <c r="S65" s="358">
        <f t="shared" si="13"/>
        <v>-14.754880650000004</v>
      </c>
      <c r="T65" s="358">
        <f t="shared" si="13"/>
        <v>-15.722736989999994</v>
      </c>
      <c r="U65" s="358">
        <f t="shared" si="13"/>
        <v>-46.791690029999984</v>
      </c>
      <c r="V65" s="358">
        <f t="shared" si="13"/>
        <v>6.4654907500000007</v>
      </c>
      <c r="W65" s="358">
        <f t="shared" si="13"/>
        <v>11.230360950000005</v>
      </c>
      <c r="X65" s="358">
        <f t="shared" si="13"/>
        <v>-19.236822260000004</v>
      </c>
      <c r="Y65" s="358">
        <f t="shared" si="13"/>
        <v>2.695362529999997</v>
      </c>
      <c r="Z65" s="358">
        <f t="shared" si="13"/>
        <v>1.154391970000006</v>
      </c>
      <c r="AA65" s="358">
        <f t="shared" si="13"/>
        <v>-8.986101099999992</v>
      </c>
      <c r="AB65" s="358">
        <f t="shared" si="13"/>
        <v>0.26415836999998987</v>
      </c>
      <c r="AC65" s="358">
        <f t="shared" si="13"/>
        <v>-12.62131531</v>
      </c>
      <c r="AD65" s="358">
        <f t="shared" si="13"/>
        <v>-5.1460800999999918</v>
      </c>
      <c r="AE65" s="358">
        <f t="shared" si="13"/>
        <v>-26.489338139999944</v>
      </c>
      <c r="AF65" s="358">
        <f t="shared" si="13"/>
        <v>-2.6153318800000136</v>
      </c>
      <c r="AG65" s="358">
        <f t="shared" si="13"/>
        <v>12.553966200000005</v>
      </c>
      <c r="AH65" s="358">
        <f t="shared" si="13"/>
        <v>24.842005810000003</v>
      </c>
      <c r="AI65" s="358">
        <f t="shared" si="13"/>
        <v>-2.7253187100000105</v>
      </c>
      <c r="AJ65" s="358">
        <f t="shared" si="13"/>
        <v>32.055321420000041</v>
      </c>
      <c r="AK65" s="358">
        <f t="shared" si="13"/>
        <v>11.602761870000002</v>
      </c>
      <c r="AL65" s="358">
        <f t="shared" si="13"/>
        <v>-4.6501617699999969</v>
      </c>
      <c r="AM65" s="358">
        <f t="shared" si="13"/>
        <v>9.9316020399999871</v>
      </c>
      <c r="AN65" s="358">
        <f t="shared" si="13"/>
        <v>39.376437710000005</v>
      </c>
      <c r="AO65" s="358">
        <f t="shared" si="13"/>
        <v>56.260639850000047</v>
      </c>
      <c r="AP65" s="358">
        <f t="shared" si="13"/>
        <v>24.977049809999997</v>
      </c>
      <c r="AQ65" s="358">
        <f t="shared" si="13"/>
        <v>7.2166571400000095</v>
      </c>
      <c r="AR65" s="358">
        <f t="shared" si="13"/>
        <v>16.482103640000005</v>
      </c>
      <c r="AS65" s="358">
        <f t="shared" si="13"/>
        <v>29.174445110000008</v>
      </c>
      <c r="AT65" s="358">
        <f t="shared" si="13"/>
        <v>77.850255699999934</v>
      </c>
      <c r="AU65" s="358">
        <f t="shared" si="13"/>
        <v>23.765883360000004</v>
      </c>
      <c r="AV65" s="358">
        <f t="shared" si="13"/>
        <v>30.559441319999998</v>
      </c>
      <c r="AW65" s="358">
        <f t="shared" si="13"/>
        <v>24.181838139999996</v>
      </c>
      <c r="AX65" s="358">
        <f t="shared" si="13"/>
        <v>22.395876180000016</v>
      </c>
      <c r="AY65" s="358">
        <f t="shared" si="13"/>
        <v>100.90303900000001</v>
      </c>
      <c r="AZ65" s="358">
        <f t="shared" si="13"/>
        <v>36.244092970000004</v>
      </c>
      <c r="BA65" s="358">
        <f t="shared" si="13"/>
        <v>10.508461039999986</v>
      </c>
      <c r="BB65" s="358">
        <f t="shared" si="13"/>
        <v>39.501000170000012</v>
      </c>
      <c r="BC65" s="358">
        <f t="shared" si="13"/>
        <v>5.7222872199999912</v>
      </c>
      <c r="BD65" s="358">
        <f t="shared" si="13"/>
        <v>91.975841400000064</v>
      </c>
      <c r="BE65" s="358">
        <f t="shared" si="13"/>
        <v>28.629919389999998</v>
      </c>
      <c r="BF65" s="358">
        <f t="shared" si="13"/>
        <v>-3.7396804700000104</v>
      </c>
      <c r="BG65" s="358">
        <f t="shared" si="13"/>
        <v>47.256871929999988</v>
      </c>
      <c r="BH65" s="358">
        <f t="shared" si="13"/>
        <v>-6.3078109600000118</v>
      </c>
      <c r="BI65" s="358">
        <f t="shared" si="13"/>
        <v>65.839299890000063</v>
      </c>
      <c r="BJ65" s="358">
        <f t="shared" si="13"/>
        <v>37.747667520000007</v>
      </c>
      <c r="BK65" s="358">
        <f t="shared" si="13"/>
        <v>34.012043900000009</v>
      </c>
      <c r="BL65" s="358">
        <f t="shared" si="13"/>
        <v>12.179192950000001</v>
      </c>
      <c r="BM65" s="358">
        <f t="shared" si="13"/>
        <v>-35.164917179999989</v>
      </c>
      <c r="BN65" s="369">
        <f t="shared" si="13"/>
        <v>48.773987190000014</v>
      </c>
    </row>
    <row r="66" spans="1:66">
      <c r="A66" s="397" t="s">
        <v>129</v>
      </c>
      <c r="B66" s="359">
        <v>11.51991419</v>
      </c>
      <c r="C66" s="359">
        <v>14.68595395</v>
      </c>
      <c r="D66" s="359">
        <v>11.398305840000001</v>
      </c>
      <c r="E66" s="359">
        <v>23.053805659999998</v>
      </c>
      <c r="F66" s="359">
        <v>60.657979640000001</v>
      </c>
      <c r="G66" s="359">
        <v>13.934091029999999</v>
      </c>
      <c r="H66" s="359">
        <v>14.386727219999999</v>
      </c>
      <c r="I66" s="359">
        <v>12.835345370000001</v>
      </c>
      <c r="J66" s="359">
        <v>13.12295301</v>
      </c>
      <c r="K66" s="359">
        <v>54.279116629999997</v>
      </c>
      <c r="L66" s="359">
        <v>15.97413506</v>
      </c>
      <c r="M66" s="359">
        <v>15.14761801</v>
      </c>
      <c r="N66" s="359">
        <v>13.064484589999999</v>
      </c>
      <c r="O66" s="359">
        <v>15.020715060000001</v>
      </c>
      <c r="P66" s="359">
        <v>59.206952719999997</v>
      </c>
      <c r="Q66" s="359">
        <v>17.916726600000001</v>
      </c>
      <c r="R66" s="359">
        <v>20.255485199999999</v>
      </c>
      <c r="S66" s="359">
        <v>16.241285690000002</v>
      </c>
      <c r="T66" s="359">
        <v>24.56009156</v>
      </c>
      <c r="U66" s="359">
        <v>78.973589050000001</v>
      </c>
      <c r="V66" s="359">
        <v>20.364392200000001</v>
      </c>
      <c r="W66" s="359">
        <v>22.408522560000002</v>
      </c>
      <c r="X66" s="359">
        <v>21.192855949999998</v>
      </c>
      <c r="Y66" s="359">
        <v>27.375134030000002</v>
      </c>
      <c r="Z66" s="359">
        <v>91.340904739999999</v>
      </c>
      <c r="AA66" s="359">
        <v>27.93744057</v>
      </c>
      <c r="AB66" s="359">
        <v>25.855058719999999</v>
      </c>
      <c r="AC66" s="359">
        <v>20.448088909999999</v>
      </c>
      <c r="AD66" s="359">
        <v>26.042030740000001</v>
      </c>
      <c r="AE66" s="359">
        <v>100.28261894000001</v>
      </c>
      <c r="AF66" s="359">
        <v>27.984941460000002</v>
      </c>
      <c r="AG66" s="359">
        <v>33.892641320000003</v>
      </c>
      <c r="AH66" s="359">
        <v>26.453604110000001</v>
      </c>
      <c r="AI66" s="359">
        <v>31.033363219999998</v>
      </c>
      <c r="AJ66" s="359">
        <v>119.36455011</v>
      </c>
      <c r="AK66" s="359">
        <v>29.910738779999999</v>
      </c>
      <c r="AL66" s="359">
        <v>40.563743619999997</v>
      </c>
      <c r="AM66" s="359">
        <v>29.647908879999999</v>
      </c>
      <c r="AN66" s="359">
        <v>34.87088636</v>
      </c>
      <c r="AO66" s="359">
        <v>134.99327764</v>
      </c>
      <c r="AP66" s="359">
        <v>39.376066649999999</v>
      </c>
      <c r="AQ66" s="359">
        <v>48.412120170000001</v>
      </c>
      <c r="AR66" s="359">
        <v>40.08538334</v>
      </c>
      <c r="AS66" s="359">
        <v>45.686098700000002</v>
      </c>
      <c r="AT66" s="359">
        <v>173.55966885999999</v>
      </c>
      <c r="AU66" s="359">
        <v>25.47418317</v>
      </c>
      <c r="AV66" s="359">
        <v>27.740673359999999</v>
      </c>
      <c r="AW66" s="359">
        <v>21.936909109999998</v>
      </c>
      <c r="AX66" s="359">
        <v>29.440400029999999</v>
      </c>
      <c r="AY66" s="359">
        <v>104.59216567</v>
      </c>
      <c r="AZ66" s="359">
        <v>22.609025819999999</v>
      </c>
      <c r="BA66" s="359">
        <v>25.518998580000002</v>
      </c>
      <c r="BB66" s="359">
        <v>22.903463890000001</v>
      </c>
      <c r="BC66" s="359">
        <v>31.139671199999999</v>
      </c>
      <c r="BD66" s="359">
        <v>102.17115948999999</v>
      </c>
      <c r="BE66" s="359">
        <v>24.476196470000001</v>
      </c>
      <c r="BF66" s="359">
        <v>35.724847699999998</v>
      </c>
      <c r="BG66" s="359">
        <v>27.61894844</v>
      </c>
      <c r="BH66" s="359">
        <v>31.025750649999999</v>
      </c>
      <c r="BI66" s="359">
        <v>118.84574326000001</v>
      </c>
      <c r="BJ66" s="359">
        <v>31.465010710000001</v>
      </c>
      <c r="BK66" s="359">
        <v>34.105954310000001</v>
      </c>
      <c r="BL66" s="359">
        <v>29.679576229999999</v>
      </c>
      <c r="BM66" s="359">
        <v>37.54961308</v>
      </c>
      <c r="BN66" s="370">
        <v>132.80015433</v>
      </c>
    </row>
    <row r="67" spans="1:66">
      <c r="A67" s="397" t="s">
        <v>130</v>
      </c>
      <c r="B67" s="359">
        <v>2.2043990600000001</v>
      </c>
      <c r="C67" s="359">
        <v>2.4896800200000002</v>
      </c>
      <c r="D67" s="359">
        <v>2.6217991299999999</v>
      </c>
      <c r="E67" s="359">
        <v>3.4517980700000002</v>
      </c>
      <c r="F67" s="359">
        <v>10.76767628</v>
      </c>
      <c r="G67" s="359">
        <v>2.9426110699999999</v>
      </c>
      <c r="H67" s="359">
        <v>3.8023013799999998</v>
      </c>
      <c r="I67" s="359">
        <v>3.25478757</v>
      </c>
      <c r="J67" s="359">
        <v>2.5707460200000001</v>
      </c>
      <c r="K67" s="359">
        <v>12.57044604</v>
      </c>
      <c r="L67" s="359">
        <v>2.4708391199999999</v>
      </c>
      <c r="M67" s="359">
        <v>2.9529778699999998</v>
      </c>
      <c r="N67" s="359">
        <v>2.7081892299999999</v>
      </c>
      <c r="O67" s="359">
        <v>3.30420851</v>
      </c>
      <c r="P67" s="359">
        <v>11.43621473</v>
      </c>
      <c r="Q67" s="359">
        <v>8.7572664699999994</v>
      </c>
      <c r="R67" s="359">
        <v>2.59546067</v>
      </c>
      <c r="S67" s="359">
        <v>3.62312141</v>
      </c>
      <c r="T67" s="359">
        <v>3.58044641</v>
      </c>
      <c r="U67" s="359">
        <v>18.556294959999999</v>
      </c>
      <c r="V67" s="359">
        <v>2.79966341</v>
      </c>
      <c r="W67" s="359">
        <v>3.6770747500000001</v>
      </c>
      <c r="X67" s="359">
        <v>5.0104753300000002</v>
      </c>
      <c r="Y67" s="359">
        <v>3.5142667200000002</v>
      </c>
      <c r="Z67" s="359">
        <v>15.00148021</v>
      </c>
      <c r="AA67" s="359">
        <v>4.0758530500000001</v>
      </c>
      <c r="AB67" s="359">
        <v>4.2480753599999996</v>
      </c>
      <c r="AC67" s="359">
        <v>3.2595534800000001</v>
      </c>
      <c r="AD67" s="359">
        <v>4.6807941599999996</v>
      </c>
      <c r="AE67" s="359">
        <v>16.264276049999999</v>
      </c>
      <c r="AF67" s="359">
        <v>6.1911197900000001</v>
      </c>
      <c r="AG67" s="359">
        <v>6.3090573900000004</v>
      </c>
      <c r="AH67" s="359">
        <v>11.09806459</v>
      </c>
      <c r="AI67" s="359">
        <v>15.088056910000001</v>
      </c>
      <c r="AJ67" s="359">
        <v>38.68629868</v>
      </c>
      <c r="AK67" s="359">
        <v>6.9324724700000004</v>
      </c>
      <c r="AL67" s="359">
        <v>13.712209769999999</v>
      </c>
      <c r="AM67" s="359">
        <v>6.0997715799999996</v>
      </c>
      <c r="AN67" s="359">
        <v>3.94150914</v>
      </c>
      <c r="AO67" s="359">
        <v>30.685962960000001</v>
      </c>
      <c r="AP67" s="359">
        <v>3.4363559299999999</v>
      </c>
      <c r="AQ67" s="359">
        <v>4.1537610599999999</v>
      </c>
      <c r="AR67" s="359">
        <v>3.5242395200000001</v>
      </c>
      <c r="AS67" s="359">
        <v>3.88686167</v>
      </c>
      <c r="AT67" s="359">
        <v>15.00121818</v>
      </c>
      <c r="AU67" s="359">
        <v>3.93005614</v>
      </c>
      <c r="AV67" s="359">
        <v>2.7813988100000002</v>
      </c>
      <c r="AW67" s="359">
        <v>3.7437851000000002</v>
      </c>
      <c r="AX67" s="359">
        <v>3.5274607100000002</v>
      </c>
      <c r="AY67" s="359">
        <v>13.98270076</v>
      </c>
      <c r="AZ67" s="359">
        <v>5.5911001300000001</v>
      </c>
      <c r="BA67" s="359">
        <v>4.1228923999999996</v>
      </c>
      <c r="BB67" s="359">
        <v>3.7382084500000001</v>
      </c>
      <c r="BC67" s="359">
        <v>4.0541224700000003</v>
      </c>
      <c r="BD67" s="359">
        <v>17.50632345</v>
      </c>
      <c r="BE67" s="359">
        <v>3.6710792799999998</v>
      </c>
      <c r="BF67" s="359">
        <v>4.7544112700000003</v>
      </c>
      <c r="BG67" s="359">
        <v>4.2425145300000002</v>
      </c>
      <c r="BH67" s="359">
        <v>5.45993452</v>
      </c>
      <c r="BI67" s="359">
        <v>18.127939600000001</v>
      </c>
      <c r="BJ67" s="359">
        <v>6.1728489900000003</v>
      </c>
      <c r="BK67" s="359">
        <v>5.2445016799999999</v>
      </c>
      <c r="BL67" s="359">
        <v>6.36117708</v>
      </c>
      <c r="BM67" s="359">
        <v>7.3274050300000004</v>
      </c>
      <c r="BN67" s="370">
        <v>25.10593278</v>
      </c>
    </row>
    <row r="68" spans="1:66">
      <c r="A68" s="397"/>
      <c r="B68" s="359"/>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70"/>
    </row>
    <row r="69" spans="1:66">
      <c r="A69" s="397" t="s">
        <v>131</v>
      </c>
      <c r="B69" s="359">
        <f t="shared" ref="B69:BN69" si="14">SUM(B70,B74,B77)</f>
        <v>49.909947550000005</v>
      </c>
      <c r="C69" s="359">
        <f t="shared" si="14"/>
        <v>35.683544019999999</v>
      </c>
      <c r="D69" s="359">
        <f t="shared" si="14"/>
        <v>31.96998825</v>
      </c>
      <c r="E69" s="359">
        <f t="shared" si="14"/>
        <v>19.435189210000001</v>
      </c>
      <c r="F69" s="359">
        <f t="shared" si="14"/>
        <v>136.99866903</v>
      </c>
      <c r="G69" s="359">
        <f t="shared" si="14"/>
        <v>21.764267390000001</v>
      </c>
      <c r="H69" s="359">
        <f t="shared" si="14"/>
        <v>26.391944810000002</v>
      </c>
      <c r="I69" s="359">
        <f t="shared" si="14"/>
        <v>37.431891129999997</v>
      </c>
      <c r="J69" s="359">
        <f t="shared" si="14"/>
        <v>33.425100950000001</v>
      </c>
      <c r="K69" s="359">
        <f t="shared" si="14"/>
        <v>119.01320428</v>
      </c>
      <c r="L69" s="359">
        <f t="shared" si="14"/>
        <v>20.469359989999997</v>
      </c>
      <c r="M69" s="359">
        <f t="shared" si="14"/>
        <v>24.685715609999999</v>
      </c>
      <c r="N69" s="359">
        <f t="shared" si="14"/>
        <v>34.212825859999995</v>
      </c>
      <c r="O69" s="359">
        <f t="shared" si="14"/>
        <v>37.213022640000005</v>
      </c>
      <c r="P69" s="359">
        <f t="shared" si="14"/>
        <v>116.5809241</v>
      </c>
      <c r="Q69" s="359">
        <f t="shared" si="14"/>
        <v>47.769395799999998</v>
      </c>
      <c r="R69" s="359">
        <f t="shared" si="14"/>
        <v>29.256434309999999</v>
      </c>
      <c r="S69" s="359">
        <f t="shared" si="14"/>
        <v>31.984115169999999</v>
      </c>
      <c r="T69" s="359">
        <f t="shared" si="14"/>
        <v>34.649479579999998</v>
      </c>
      <c r="U69" s="359">
        <f t="shared" si="14"/>
        <v>143.65942486</v>
      </c>
      <c r="V69" s="359">
        <f t="shared" si="14"/>
        <v>39.912617589999996</v>
      </c>
      <c r="W69" s="359">
        <f t="shared" si="14"/>
        <v>49.496503929999996</v>
      </c>
      <c r="X69" s="359">
        <f t="shared" si="14"/>
        <v>33.321737990000003</v>
      </c>
      <c r="Y69" s="359">
        <f t="shared" si="14"/>
        <v>49.431546130000001</v>
      </c>
      <c r="Z69" s="359">
        <f t="shared" si="14"/>
        <v>172.16240564000003</v>
      </c>
      <c r="AA69" s="359">
        <f t="shared" si="14"/>
        <v>32.701289930000002</v>
      </c>
      <c r="AB69" s="359">
        <f t="shared" si="14"/>
        <v>31.753234569999996</v>
      </c>
      <c r="AC69" s="359">
        <f t="shared" si="14"/>
        <v>32.04639074</v>
      </c>
      <c r="AD69" s="359">
        <f t="shared" si="14"/>
        <v>48.603201720000001</v>
      </c>
      <c r="AE69" s="359">
        <f t="shared" si="14"/>
        <v>145.10411696</v>
      </c>
      <c r="AF69" s="359">
        <f t="shared" si="14"/>
        <v>53.187886930000005</v>
      </c>
      <c r="AG69" s="359">
        <f t="shared" si="14"/>
        <v>44.452985070000004</v>
      </c>
      <c r="AH69" s="359">
        <f t="shared" si="14"/>
        <v>63.743429730000003</v>
      </c>
      <c r="AI69" s="359">
        <f t="shared" si="14"/>
        <v>38.139169709999997</v>
      </c>
      <c r="AJ69" s="359">
        <f t="shared" si="14"/>
        <v>199.52347144000001</v>
      </c>
      <c r="AK69" s="359">
        <f t="shared" si="14"/>
        <v>35.747180870000001</v>
      </c>
      <c r="AL69" s="359">
        <f t="shared" si="14"/>
        <v>31.21073882</v>
      </c>
      <c r="AM69" s="359">
        <f t="shared" si="14"/>
        <v>41.261933079999999</v>
      </c>
      <c r="AN69" s="359">
        <f t="shared" si="14"/>
        <v>63.046653820000003</v>
      </c>
      <c r="AO69" s="359">
        <f t="shared" si="14"/>
        <v>171.26650659000001</v>
      </c>
      <c r="AP69" s="359">
        <f t="shared" si="14"/>
        <v>43.496692289999999</v>
      </c>
      <c r="AQ69" s="359">
        <f t="shared" si="14"/>
        <v>33.916531020000001</v>
      </c>
      <c r="AR69" s="359">
        <f t="shared" si="14"/>
        <v>42.20133233</v>
      </c>
      <c r="AS69" s="359">
        <f t="shared" si="14"/>
        <v>46.938270960000004</v>
      </c>
      <c r="AT69" s="359">
        <f t="shared" si="14"/>
        <v>166.5528266</v>
      </c>
      <c r="AU69" s="359">
        <f t="shared" si="14"/>
        <v>45.402591209999997</v>
      </c>
      <c r="AV69" s="359">
        <f t="shared" si="14"/>
        <v>35.94592986</v>
      </c>
      <c r="AW69" s="359">
        <f t="shared" si="14"/>
        <v>40.988869340000001</v>
      </c>
      <c r="AX69" s="359">
        <f t="shared" si="14"/>
        <v>67.921508060000008</v>
      </c>
      <c r="AY69" s="359">
        <f t="shared" si="14"/>
        <v>190.25889847000002</v>
      </c>
      <c r="AZ69" s="359">
        <f t="shared" si="14"/>
        <v>70.914178370000002</v>
      </c>
      <c r="BA69" s="359">
        <f t="shared" si="14"/>
        <v>50.464005569999998</v>
      </c>
      <c r="BB69" s="359">
        <f t="shared" si="14"/>
        <v>48.805526370000003</v>
      </c>
      <c r="BC69" s="359">
        <f t="shared" si="14"/>
        <v>38.4673844</v>
      </c>
      <c r="BD69" s="359">
        <f t="shared" si="14"/>
        <v>208.65109471000002</v>
      </c>
      <c r="BE69" s="359">
        <f t="shared" si="14"/>
        <v>60.701856769999999</v>
      </c>
      <c r="BF69" s="359">
        <f t="shared" si="14"/>
        <v>51.706238470000002</v>
      </c>
      <c r="BG69" s="359">
        <f t="shared" si="14"/>
        <v>70.515597679999999</v>
      </c>
      <c r="BH69" s="359">
        <f t="shared" si="14"/>
        <v>59.0062754</v>
      </c>
      <c r="BI69" s="359">
        <f t="shared" si="14"/>
        <v>241.92996832</v>
      </c>
      <c r="BJ69" s="359">
        <f t="shared" si="14"/>
        <v>41.223564419999995</v>
      </c>
      <c r="BK69" s="359">
        <f t="shared" si="14"/>
        <v>36.928439940000004</v>
      </c>
      <c r="BL69" s="359">
        <f t="shared" si="14"/>
        <v>42.906477069999994</v>
      </c>
      <c r="BM69" s="359">
        <f t="shared" si="14"/>
        <v>36.504899309999999</v>
      </c>
      <c r="BN69" s="370">
        <f t="shared" si="14"/>
        <v>157.56338073999999</v>
      </c>
    </row>
    <row r="70" spans="1:66">
      <c r="A70" s="404" t="s">
        <v>85</v>
      </c>
      <c r="B70" s="359">
        <f t="shared" ref="B70:BN70" si="15">SUM(B71:B73)</f>
        <v>9.8655859600000007</v>
      </c>
      <c r="C70" s="359">
        <f t="shared" si="15"/>
        <v>9.7426885399999996</v>
      </c>
      <c r="D70" s="359">
        <f t="shared" si="15"/>
        <v>10.62807892</v>
      </c>
      <c r="E70" s="359">
        <f t="shared" si="15"/>
        <v>2.8921918399999997</v>
      </c>
      <c r="F70" s="359">
        <f t="shared" si="15"/>
        <v>33.128545260000003</v>
      </c>
      <c r="G70" s="359">
        <f t="shared" si="15"/>
        <v>7.4714898500000002</v>
      </c>
      <c r="H70" s="359">
        <f t="shared" si="15"/>
        <v>8.6151703000000008</v>
      </c>
      <c r="I70" s="359">
        <f t="shared" si="15"/>
        <v>7.6495178399999997</v>
      </c>
      <c r="J70" s="359">
        <f t="shared" si="15"/>
        <v>6.6887011100000002</v>
      </c>
      <c r="K70" s="359">
        <f t="shared" si="15"/>
        <v>30.424879099999998</v>
      </c>
      <c r="L70" s="359">
        <f t="shared" si="15"/>
        <v>7.6092385800000004</v>
      </c>
      <c r="M70" s="359">
        <f t="shared" si="15"/>
        <v>6.7801840599999998</v>
      </c>
      <c r="N70" s="359">
        <f t="shared" si="15"/>
        <v>9.1254409600000006</v>
      </c>
      <c r="O70" s="359">
        <f t="shared" si="15"/>
        <v>9.5130130200000007</v>
      </c>
      <c r="P70" s="359">
        <f t="shared" si="15"/>
        <v>33.027876620000001</v>
      </c>
      <c r="Q70" s="359">
        <f t="shared" si="15"/>
        <v>7.0149816999999999</v>
      </c>
      <c r="R70" s="359">
        <f t="shared" si="15"/>
        <v>12.70959541</v>
      </c>
      <c r="S70" s="359">
        <f t="shared" si="15"/>
        <v>9.7457918599999989</v>
      </c>
      <c r="T70" s="359">
        <f t="shared" si="15"/>
        <v>10.380624040000001</v>
      </c>
      <c r="U70" s="359">
        <f t="shared" si="15"/>
        <v>39.850993010000003</v>
      </c>
      <c r="V70" s="359">
        <f t="shared" si="15"/>
        <v>6.7780679499999996</v>
      </c>
      <c r="W70" s="359">
        <f t="shared" si="15"/>
        <v>6.6858909999999998</v>
      </c>
      <c r="X70" s="359">
        <f t="shared" si="15"/>
        <v>7.0643832299999998</v>
      </c>
      <c r="Y70" s="359">
        <f t="shared" si="15"/>
        <v>2.3697842699999998</v>
      </c>
      <c r="Z70" s="359">
        <f t="shared" si="15"/>
        <v>22.898126449999999</v>
      </c>
      <c r="AA70" s="359">
        <f t="shared" si="15"/>
        <v>5.5957146400000006</v>
      </c>
      <c r="AB70" s="359">
        <f t="shared" si="15"/>
        <v>5.4516119400000003</v>
      </c>
      <c r="AC70" s="359">
        <f t="shared" si="15"/>
        <v>2.7516090200000001</v>
      </c>
      <c r="AD70" s="359">
        <f t="shared" si="15"/>
        <v>3.6581766600000001</v>
      </c>
      <c r="AE70" s="359">
        <f t="shared" si="15"/>
        <v>17.457112260000002</v>
      </c>
      <c r="AF70" s="359">
        <f t="shared" si="15"/>
        <v>13.2395177</v>
      </c>
      <c r="AG70" s="359">
        <f t="shared" si="15"/>
        <v>7.5830951399999993</v>
      </c>
      <c r="AH70" s="359">
        <f t="shared" si="15"/>
        <v>4.75542175</v>
      </c>
      <c r="AI70" s="359">
        <f t="shared" si="15"/>
        <v>8.5064492099999995</v>
      </c>
      <c r="AJ70" s="359">
        <f t="shared" si="15"/>
        <v>34.084483800000001</v>
      </c>
      <c r="AK70" s="359">
        <f t="shared" si="15"/>
        <v>3.1280821200000002</v>
      </c>
      <c r="AL70" s="359">
        <f t="shared" si="15"/>
        <v>2.5517311599999997</v>
      </c>
      <c r="AM70" s="359">
        <f t="shared" si="15"/>
        <v>7.2029584499999997</v>
      </c>
      <c r="AN70" s="359">
        <f t="shared" si="15"/>
        <v>29.413685879999999</v>
      </c>
      <c r="AO70" s="359">
        <f t="shared" si="15"/>
        <v>42.296457609999997</v>
      </c>
      <c r="AP70" s="359">
        <f t="shared" si="15"/>
        <v>8.5173277299999999</v>
      </c>
      <c r="AQ70" s="359">
        <f t="shared" si="15"/>
        <v>10.45457704</v>
      </c>
      <c r="AR70" s="359">
        <f t="shared" si="15"/>
        <v>12.95962447</v>
      </c>
      <c r="AS70" s="359">
        <f t="shared" si="15"/>
        <v>18.643869949999999</v>
      </c>
      <c r="AT70" s="359">
        <f t="shared" si="15"/>
        <v>50.575399190000006</v>
      </c>
      <c r="AU70" s="359">
        <f t="shared" si="15"/>
        <v>12.009810080000001</v>
      </c>
      <c r="AV70" s="359">
        <f t="shared" si="15"/>
        <v>3.9944458899999997</v>
      </c>
      <c r="AW70" s="359">
        <f t="shared" si="15"/>
        <v>3.7993737899999998</v>
      </c>
      <c r="AX70" s="359">
        <f t="shared" si="15"/>
        <v>3.6139666799999999</v>
      </c>
      <c r="AY70" s="359">
        <f t="shared" si="15"/>
        <v>23.417596440000001</v>
      </c>
      <c r="AZ70" s="359">
        <f t="shared" si="15"/>
        <v>28.912566650000002</v>
      </c>
      <c r="BA70" s="359">
        <f t="shared" si="15"/>
        <v>16.575591789999997</v>
      </c>
      <c r="BB70" s="359">
        <f t="shared" si="15"/>
        <v>10.81630288</v>
      </c>
      <c r="BC70" s="359">
        <f t="shared" si="15"/>
        <v>13.22741295</v>
      </c>
      <c r="BD70" s="359">
        <f t="shared" si="15"/>
        <v>69.531874270000003</v>
      </c>
      <c r="BE70" s="359">
        <f t="shared" si="15"/>
        <v>30.209534229999999</v>
      </c>
      <c r="BF70" s="359">
        <f t="shared" si="15"/>
        <v>30.25482504</v>
      </c>
      <c r="BG70" s="359">
        <f t="shared" si="15"/>
        <v>31.104402490000002</v>
      </c>
      <c r="BH70" s="359">
        <f t="shared" si="15"/>
        <v>35.737777090000002</v>
      </c>
      <c r="BI70" s="359">
        <f t="shared" si="15"/>
        <v>127.30653885000001</v>
      </c>
      <c r="BJ70" s="359">
        <f t="shared" si="15"/>
        <v>4.1706429199999997</v>
      </c>
      <c r="BK70" s="359">
        <f t="shared" si="15"/>
        <v>7.1601785900000001</v>
      </c>
      <c r="BL70" s="359">
        <f t="shared" si="15"/>
        <v>3.8376026099999998</v>
      </c>
      <c r="BM70" s="359">
        <f t="shared" si="15"/>
        <v>10.752908270000001</v>
      </c>
      <c r="BN70" s="370">
        <f t="shared" si="15"/>
        <v>25.92133239</v>
      </c>
    </row>
    <row r="71" spans="1:66">
      <c r="A71" s="405" t="s">
        <v>132</v>
      </c>
      <c r="B71" s="359">
        <v>8.1795930000000006</v>
      </c>
      <c r="C71" s="359">
        <v>8.2489132000000005</v>
      </c>
      <c r="D71" s="359">
        <v>8.1999259999999996</v>
      </c>
      <c r="E71" s="359">
        <v>1.1072566699999999</v>
      </c>
      <c r="F71" s="359">
        <v>25.735688870000001</v>
      </c>
      <c r="G71" s="359">
        <v>5.75252622</v>
      </c>
      <c r="H71" s="359">
        <v>6.5676900600000003</v>
      </c>
      <c r="I71" s="359">
        <v>6.0303729700000002</v>
      </c>
      <c r="J71" s="359">
        <v>3.1078130499999999</v>
      </c>
      <c r="K71" s="359">
        <v>21.458402299999999</v>
      </c>
      <c r="L71" s="359">
        <v>6.0590312800000001</v>
      </c>
      <c r="M71" s="359">
        <v>5.14627591</v>
      </c>
      <c r="N71" s="359">
        <v>7.6793794100000001</v>
      </c>
      <c r="O71" s="359">
        <v>6.6616325200000004</v>
      </c>
      <c r="P71" s="359">
        <v>25.54631912</v>
      </c>
      <c r="Q71" s="359">
        <v>5.8875855100000001</v>
      </c>
      <c r="R71" s="359">
        <v>11.19227446</v>
      </c>
      <c r="S71" s="359">
        <v>7.7841091999999996</v>
      </c>
      <c r="T71" s="359">
        <v>8.8203139999999998</v>
      </c>
      <c r="U71" s="359">
        <v>33.68428317</v>
      </c>
      <c r="V71" s="359">
        <v>5.3</v>
      </c>
      <c r="W71" s="359">
        <v>5.0999999999999996</v>
      </c>
      <c r="X71" s="359">
        <v>5.6709201199999999</v>
      </c>
      <c r="Y71" s="359">
        <v>0.20232620000000001</v>
      </c>
      <c r="Z71" s="359">
        <v>16.273246319999998</v>
      </c>
      <c r="AA71" s="359">
        <v>4.1967571000000001</v>
      </c>
      <c r="AB71" s="359">
        <v>3.9807939600000002</v>
      </c>
      <c r="AC71" s="359">
        <v>1.2521249999999999</v>
      </c>
      <c r="AD71" s="359">
        <v>2.2006250000000001</v>
      </c>
      <c r="AE71" s="359">
        <v>11.630301060000001</v>
      </c>
      <c r="AF71" s="359">
        <v>3.5350000000000001</v>
      </c>
      <c r="AG71" s="359">
        <v>3.5655294899999999</v>
      </c>
      <c r="AH71" s="359">
        <v>3.5439132500000001</v>
      </c>
      <c r="AI71" s="359">
        <v>5.6080045700000003</v>
      </c>
      <c r="AJ71" s="359">
        <v>16.252447310000001</v>
      </c>
      <c r="AK71" s="359">
        <v>2.2235508400000001</v>
      </c>
      <c r="AL71" s="359">
        <v>2.5274816599999999</v>
      </c>
      <c r="AM71" s="359">
        <v>3.4125014199999999</v>
      </c>
      <c r="AN71" s="359">
        <v>25.337187159999999</v>
      </c>
      <c r="AO71" s="359">
        <v>33.500721079999998</v>
      </c>
      <c r="AP71" s="359">
        <v>6.3389302399999998</v>
      </c>
      <c r="AQ71" s="359">
        <v>9.5734849700000009</v>
      </c>
      <c r="AR71" s="359">
        <v>11.759618529999999</v>
      </c>
      <c r="AS71" s="359">
        <v>17.33829669</v>
      </c>
      <c r="AT71" s="359">
        <v>45.010330430000003</v>
      </c>
      <c r="AU71" s="359">
        <v>10.71616936</v>
      </c>
      <c r="AV71" s="359">
        <v>3.1593196899999998</v>
      </c>
      <c r="AW71" s="359">
        <v>3.3548926899999998</v>
      </c>
      <c r="AX71" s="359">
        <v>4.9977816800000001</v>
      </c>
      <c r="AY71" s="359">
        <v>22.228163420000001</v>
      </c>
      <c r="AZ71" s="359">
        <v>9.3650355100000002</v>
      </c>
      <c r="BA71" s="359">
        <v>8.4293071499999996</v>
      </c>
      <c r="BB71" s="359">
        <v>9.6777846099999998</v>
      </c>
      <c r="BC71" s="359">
        <v>12.50588112</v>
      </c>
      <c r="BD71" s="359">
        <v>39.978008389999999</v>
      </c>
      <c r="BE71" s="359">
        <v>29.12111634</v>
      </c>
      <c r="BF71" s="359">
        <v>29.376550760000001</v>
      </c>
      <c r="BG71" s="359">
        <v>30.873435690000001</v>
      </c>
      <c r="BH71" s="359">
        <v>35.208504060000003</v>
      </c>
      <c r="BI71" s="359">
        <v>124.57960685</v>
      </c>
      <c r="BJ71" s="359">
        <v>3.3338088799999999</v>
      </c>
      <c r="BK71" s="359">
        <v>6.7439546899999998</v>
      </c>
      <c r="BL71" s="359">
        <v>3.6447669399999998</v>
      </c>
      <c r="BM71" s="359">
        <v>10.297858310000001</v>
      </c>
      <c r="BN71" s="370">
        <v>24.020388820000001</v>
      </c>
    </row>
    <row r="72" spans="1:66">
      <c r="A72" s="405" t="s">
        <v>133</v>
      </c>
      <c r="B72" s="359">
        <v>0</v>
      </c>
      <c r="C72" s="359">
        <v>0</v>
      </c>
      <c r="D72" s="359">
        <v>0</v>
      </c>
      <c r="E72" s="359">
        <v>8.2485000000000006E-3</v>
      </c>
      <c r="F72" s="359">
        <v>8.2485000000000006E-3</v>
      </c>
      <c r="G72" s="359">
        <v>0</v>
      </c>
      <c r="H72" s="359">
        <v>0</v>
      </c>
      <c r="I72" s="359">
        <v>-0.10543161</v>
      </c>
      <c r="J72" s="359">
        <v>0.86569505999999996</v>
      </c>
      <c r="K72" s="359">
        <v>0.76026344999999995</v>
      </c>
      <c r="L72" s="359">
        <v>0</v>
      </c>
      <c r="M72" s="359">
        <v>0</v>
      </c>
      <c r="N72" s="359">
        <v>0</v>
      </c>
      <c r="O72" s="359">
        <v>0</v>
      </c>
      <c r="P72" s="359">
        <v>0</v>
      </c>
      <c r="Q72" s="359">
        <v>0</v>
      </c>
      <c r="R72" s="359">
        <v>0</v>
      </c>
      <c r="S72" s="359">
        <v>0</v>
      </c>
      <c r="T72" s="359">
        <v>0</v>
      </c>
      <c r="U72" s="359">
        <v>0</v>
      </c>
      <c r="V72" s="359">
        <v>0</v>
      </c>
      <c r="W72" s="359">
        <v>0</v>
      </c>
      <c r="X72" s="359">
        <v>0</v>
      </c>
      <c r="Y72" s="359">
        <v>0</v>
      </c>
      <c r="Z72" s="359">
        <v>0</v>
      </c>
      <c r="AA72" s="359">
        <v>0</v>
      </c>
      <c r="AB72" s="359">
        <v>0</v>
      </c>
      <c r="AC72" s="359">
        <v>0</v>
      </c>
      <c r="AD72" s="359">
        <v>0</v>
      </c>
      <c r="AE72" s="359">
        <v>0</v>
      </c>
      <c r="AF72" s="359">
        <v>0</v>
      </c>
      <c r="AG72" s="359">
        <v>0</v>
      </c>
      <c r="AH72" s="359">
        <v>0</v>
      </c>
      <c r="AI72" s="359">
        <v>0</v>
      </c>
      <c r="AJ72" s="359">
        <v>0</v>
      </c>
      <c r="AK72" s="359">
        <v>0</v>
      </c>
      <c r="AL72" s="359">
        <v>0</v>
      </c>
      <c r="AM72" s="359">
        <v>0</v>
      </c>
      <c r="AN72" s="359">
        <v>0</v>
      </c>
      <c r="AO72" s="359">
        <v>0</v>
      </c>
      <c r="AP72" s="359">
        <v>0</v>
      </c>
      <c r="AQ72" s="359">
        <v>0</v>
      </c>
      <c r="AR72" s="359">
        <v>0</v>
      </c>
      <c r="AS72" s="359">
        <v>0</v>
      </c>
      <c r="AT72" s="359">
        <v>0</v>
      </c>
      <c r="AU72" s="359">
        <v>0</v>
      </c>
      <c r="AV72" s="359">
        <v>0</v>
      </c>
      <c r="AW72" s="359">
        <v>0</v>
      </c>
      <c r="AX72" s="359">
        <v>0</v>
      </c>
      <c r="AY72" s="359">
        <v>0</v>
      </c>
      <c r="AZ72" s="359">
        <v>0</v>
      </c>
      <c r="BA72" s="359">
        <v>0</v>
      </c>
      <c r="BB72" s="359">
        <v>0</v>
      </c>
      <c r="BC72" s="359">
        <v>0</v>
      </c>
      <c r="BD72" s="359">
        <v>0</v>
      </c>
      <c r="BE72" s="359">
        <v>0</v>
      </c>
      <c r="BF72" s="359">
        <v>0</v>
      </c>
      <c r="BG72" s="359">
        <v>0</v>
      </c>
      <c r="BH72" s="359">
        <v>0</v>
      </c>
      <c r="BI72" s="359">
        <v>0</v>
      </c>
      <c r="BJ72" s="359">
        <v>0</v>
      </c>
      <c r="BK72" s="359">
        <v>0</v>
      </c>
      <c r="BL72" s="359">
        <v>0</v>
      </c>
      <c r="BM72" s="359">
        <v>0</v>
      </c>
      <c r="BN72" s="370">
        <v>0</v>
      </c>
    </row>
    <row r="73" spans="1:66">
      <c r="A73" s="405" t="s">
        <v>134</v>
      </c>
      <c r="B73" s="359">
        <v>1.6859929600000001</v>
      </c>
      <c r="C73" s="359">
        <v>1.49377534</v>
      </c>
      <c r="D73" s="359">
        <v>2.42815292</v>
      </c>
      <c r="E73" s="359">
        <v>1.7766866699999999</v>
      </c>
      <c r="F73" s="359">
        <v>7.3846078899999998</v>
      </c>
      <c r="G73" s="359">
        <v>1.71896363</v>
      </c>
      <c r="H73" s="359">
        <v>2.0474802400000001</v>
      </c>
      <c r="I73" s="359">
        <v>1.7245764800000001</v>
      </c>
      <c r="J73" s="359">
        <v>2.7151930000000002</v>
      </c>
      <c r="K73" s="359">
        <v>8.2062133500000005</v>
      </c>
      <c r="L73" s="359">
        <v>1.5502073000000001</v>
      </c>
      <c r="M73" s="359">
        <v>1.6339081499999999</v>
      </c>
      <c r="N73" s="359">
        <v>1.44606155</v>
      </c>
      <c r="O73" s="359">
        <v>2.8513804999999999</v>
      </c>
      <c r="P73" s="359">
        <v>7.4815575000000001</v>
      </c>
      <c r="Q73" s="359">
        <v>1.12739619</v>
      </c>
      <c r="R73" s="359">
        <v>1.51732095</v>
      </c>
      <c r="S73" s="359">
        <v>1.9616826599999999</v>
      </c>
      <c r="T73" s="359">
        <v>1.5603100400000001</v>
      </c>
      <c r="U73" s="359">
        <v>6.1667098400000002</v>
      </c>
      <c r="V73" s="359">
        <v>1.47806795</v>
      </c>
      <c r="W73" s="359">
        <v>1.5858909999999999</v>
      </c>
      <c r="X73" s="359">
        <v>1.3934631099999999</v>
      </c>
      <c r="Y73" s="359">
        <v>2.1674580699999999</v>
      </c>
      <c r="Z73" s="359">
        <v>6.6248801300000002</v>
      </c>
      <c r="AA73" s="359">
        <v>1.3989575400000001</v>
      </c>
      <c r="AB73" s="359">
        <v>1.4708179800000001</v>
      </c>
      <c r="AC73" s="359">
        <v>1.4994840199999999</v>
      </c>
      <c r="AD73" s="359">
        <v>1.45755166</v>
      </c>
      <c r="AE73" s="359">
        <v>5.8268111999999999</v>
      </c>
      <c r="AF73" s="359">
        <v>9.7045177000000002</v>
      </c>
      <c r="AG73" s="359">
        <v>4.0175656499999999</v>
      </c>
      <c r="AH73" s="359">
        <v>1.2115085000000001</v>
      </c>
      <c r="AI73" s="359">
        <v>2.8984446400000001</v>
      </c>
      <c r="AJ73" s="359">
        <v>17.83203649</v>
      </c>
      <c r="AK73" s="359">
        <v>0.90453128000000005</v>
      </c>
      <c r="AL73" s="359">
        <v>2.42495E-2</v>
      </c>
      <c r="AM73" s="359">
        <v>3.7904570299999998</v>
      </c>
      <c r="AN73" s="359">
        <v>4.07649872</v>
      </c>
      <c r="AO73" s="359">
        <v>8.7957365299999992</v>
      </c>
      <c r="AP73" s="359">
        <v>2.17839749</v>
      </c>
      <c r="AQ73" s="359">
        <v>0.88109207</v>
      </c>
      <c r="AR73" s="359">
        <v>1.20000594</v>
      </c>
      <c r="AS73" s="359">
        <v>1.3055732600000001</v>
      </c>
      <c r="AT73" s="359">
        <v>5.5650687599999999</v>
      </c>
      <c r="AU73" s="359">
        <v>1.29364072</v>
      </c>
      <c r="AV73" s="359">
        <v>0.83512620000000004</v>
      </c>
      <c r="AW73" s="359">
        <v>0.44448110000000002</v>
      </c>
      <c r="AX73" s="359">
        <v>-1.383815</v>
      </c>
      <c r="AY73" s="359">
        <v>1.1894330200000001</v>
      </c>
      <c r="AZ73" s="359">
        <v>19.54753114</v>
      </c>
      <c r="BA73" s="359">
        <v>8.1462846399999993</v>
      </c>
      <c r="BB73" s="359">
        <v>1.1385182700000001</v>
      </c>
      <c r="BC73" s="359">
        <v>0.72153182999999999</v>
      </c>
      <c r="BD73" s="359">
        <v>29.55386588</v>
      </c>
      <c r="BE73" s="359">
        <v>1.0884178900000001</v>
      </c>
      <c r="BF73" s="359">
        <v>0.87827427999999996</v>
      </c>
      <c r="BG73" s="359">
        <v>0.2309668</v>
      </c>
      <c r="BH73" s="359">
        <v>0.52927303000000003</v>
      </c>
      <c r="BI73" s="359">
        <v>2.7269320000000001</v>
      </c>
      <c r="BJ73" s="359">
        <v>0.83683403999999995</v>
      </c>
      <c r="BK73" s="359">
        <v>0.41622389999999998</v>
      </c>
      <c r="BL73" s="359">
        <v>0.19283566999999999</v>
      </c>
      <c r="BM73" s="359">
        <v>0.45504995999999998</v>
      </c>
      <c r="BN73" s="370">
        <v>1.9009435699999999</v>
      </c>
    </row>
    <row r="74" spans="1:66">
      <c r="A74" s="404" t="s">
        <v>87</v>
      </c>
      <c r="B74" s="359">
        <f t="shared" ref="B74:BN74" si="16">SUM(B75:B76)</f>
        <v>33.726137080000001</v>
      </c>
      <c r="C74" s="359">
        <f t="shared" si="16"/>
        <v>20.409894319999999</v>
      </c>
      <c r="D74" s="359">
        <f t="shared" si="16"/>
        <v>16.051441090000001</v>
      </c>
      <c r="E74" s="359">
        <f t="shared" si="16"/>
        <v>12.514016600000001</v>
      </c>
      <c r="F74" s="359">
        <f t="shared" si="16"/>
        <v>82.701489089999995</v>
      </c>
      <c r="G74" s="359">
        <f t="shared" si="16"/>
        <v>9.1959501499999998</v>
      </c>
      <c r="H74" s="359">
        <f t="shared" si="16"/>
        <v>12.9866118</v>
      </c>
      <c r="I74" s="359">
        <f t="shared" si="16"/>
        <v>25.558560320000002</v>
      </c>
      <c r="J74" s="359">
        <f t="shared" si="16"/>
        <v>21.499087190000001</v>
      </c>
      <c r="K74" s="359">
        <f t="shared" si="16"/>
        <v>69.240209460000003</v>
      </c>
      <c r="L74" s="359">
        <f t="shared" si="16"/>
        <v>8.2190329899999988</v>
      </c>
      <c r="M74" s="359">
        <f t="shared" si="16"/>
        <v>10.814229579999999</v>
      </c>
      <c r="N74" s="359">
        <f t="shared" si="16"/>
        <v>18.446365929999999</v>
      </c>
      <c r="O74" s="359">
        <f t="shared" si="16"/>
        <v>22.107296699999999</v>
      </c>
      <c r="P74" s="359">
        <f t="shared" si="16"/>
        <v>59.586925200000003</v>
      </c>
      <c r="Q74" s="359">
        <f t="shared" si="16"/>
        <v>28.432341180000002</v>
      </c>
      <c r="R74" s="359">
        <f t="shared" si="16"/>
        <v>12.01348683</v>
      </c>
      <c r="S74" s="359">
        <f t="shared" si="16"/>
        <v>14.071942029999999</v>
      </c>
      <c r="T74" s="359">
        <f t="shared" si="16"/>
        <v>19.214310699999999</v>
      </c>
      <c r="U74" s="359">
        <f t="shared" si="16"/>
        <v>73.732080740000001</v>
      </c>
      <c r="V74" s="359">
        <f t="shared" si="16"/>
        <v>19.01154773</v>
      </c>
      <c r="W74" s="359">
        <f t="shared" si="16"/>
        <v>35.475035849999998</v>
      </c>
      <c r="X74" s="359">
        <f t="shared" si="16"/>
        <v>20.05100324</v>
      </c>
      <c r="Y74" s="359">
        <f t="shared" si="16"/>
        <v>39.050578010000002</v>
      </c>
      <c r="Z74" s="359">
        <f t="shared" si="16"/>
        <v>113.58816483000001</v>
      </c>
      <c r="AA74" s="359">
        <f t="shared" si="16"/>
        <v>19.6470235</v>
      </c>
      <c r="AB74" s="359">
        <f t="shared" si="16"/>
        <v>17.642627309999998</v>
      </c>
      <c r="AC74" s="359">
        <f t="shared" si="16"/>
        <v>21.158566620000002</v>
      </c>
      <c r="AD74" s="359">
        <f t="shared" si="16"/>
        <v>34.176516190000001</v>
      </c>
      <c r="AE74" s="359">
        <f t="shared" si="16"/>
        <v>92.624733620000001</v>
      </c>
      <c r="AF74" s="359">
        <f t="shared" si="16"/>
        <v>31.240123070000003</v>
      </c>
      <c r="AG74" s="359">
        <f t="shared" si="16"/>
        <v>27.37748599</v>
      </c>
      <c r="AH74" s="359">
        <f t="shared" si="16"/>
        <v>47.908303700000005</v>
      </c>
      <c r="AI74" s="359">
        <f t="shared" si="16"/>
        <v>21.024545359999998</v>
      </c>
      <c r="AJ74" s="359">
        <f t="shared" si="16"/>
        <v>127.55045812</v>
      </c>
      <c r="AK74" s="359">
        <f t="shared" si="16"/>
        <v>27.275047010000002</v>
      </c>
      <c r="AL74" s="359">
        <f t="shared" si="16"/>
        <v>21.378103639999999</v>
      </c>
      <c r="AM74" s="359">
        <f t="shared" si="16"/>
        <v>20.768994839999998</v>
      </c>
      <c r="AN74" s="359">
        <f t="shared" si="16"/>
        <v>22.845277850000002</v>
      </c>
      <c r="AO74" s="359">
        <f t="shared" si="16"/>
        <v>92.267423339999993</v>
      </c>
      <c r="AP74" s="359">
        <f t="shared" si="16"/>
        <v>23.780227289999999</v>
      </c>
      <c r="AQ74" s="359">
        <f t="shared" si="16"/>
        <v>15.98011816</v>
      </c>
      <c r="AR74" s="359">
        <f t="shared" si="16"/>
        <v>22.66520659</v>
      </c>
      <c r="AS74" s="359">
        <f t="shared" si="16"/>
        <v>15.126596770000001</v>
      </c>
      <c r="AT74" s="359">
        <f t="shared" si="16"/>
        <v>77.552148810000006</v>
      </c>
      <c r="AU74" s="359">
        <f t="shared" si="16"/>
        <v>24.774075079999999</v>
      </c>
      <c r="AV74" s="359">
        <f t="shared" si="16"/>
        <v>26.525645539999999</v>
      </c>
      <c r="AW74" s="359">
        <f t="shared" si="16"/>
        <v>32.341960530000001</v>
      </c>
      <c r="AX74" s="359">
        <f t="shared" si="16"/>
        <v>55.843142460000003</v>
      </c>
      <c r="AY74" s="359">
        <f t="shared" si="16"/>
        <v>139.48482361000001</v>
      </c>
      <c r="AZ74" s="359">
        <f t="shared" si="16"/>
        <v>39.526134920000004</v>
      </c>
      <c r="BA74" s="359">
        <f t="shared" si="16"/>
        <v>31.127278989999997</v>
      </c>
      <c r="BB74" s="359">
        <f t="shared" si="16"/>
        <v>35.200813019999998</v>
      </c>
      <c r="BC74" s="359">
        <f t="shared" si="16"/>
        <v>22.633523910000001</v>
      </c>
      <c r="BD74" s="359">
        <f t="shared" si="16"/>
        <v>128.48775084000002</v>
      </c>
      <c r="BE74" s="359">
        <f t="shared" si="16"/>
        <v>27.400327799999999</v>
      </c>
      <c r="BF74" s="359">
        <f t="shared" si="16"/>
        <v>20.54200058</v>
      </c>
      <c r="BG74" s="359">
        <f t="shared" si="16"/>
        <v>30.86058061</v>
      </c>
      <c r="BH74" s="359">
        <f t="shared" si="16"/>
        <v>18.223171239999999</v>
      </c>
      <c r="BI74" s="359">
        <f t="shared" si="16"/>
        <v>97.026080229999991</v>
      </c>
      <c r="BJ74" s="359">
        <f t="shared" si="16"/>
        <v>29.525496849999996</v>
      </c>
      <c r="BK74" s="359">
        <f t="shared" si="16"/>
        <v>22.714982930000001</v>
      </c>
      <c r="BL74" s="359">
        <f t="shared" si="16"/>
        <v>30.48507292</v>
      </c>
      <c r="BM74" s="359">
        <f t="shared" si="16"/>
        <v>21.931175379999999</v>
      </c>
      <c r="BN74" s="370">
        <f t="shared" si="16"/>
        <v>104.65672807999999</v>
      </c>
    </row>
    <row r="75" spans="1:66">
      <c r="A75" s="405" t="s">
        <v>135</v>
      </c>
      <c r="B75" s="359">
        <v>2.5914519</v>
      </c>
      <c r="C75" s="359">
        <v>5.1403607600000001</v>
      </c>
      <c r="D75" s="359">
        <v>11.05794006</v>
      </c>
      <c r="E75" s="359">
        <v>2.8543134700000001</v>
      </c>
      <c r="F75" s="359">
        <v>21.64406619</v>
      </c>
      <c r="G75" s="359">
        <v>4.3604177200000001</v>
      </c>
      <c r="H75" s="359">
        <v>3.88910555</v>
      </c>
      <c r="I75" s="359">
        <v>4.7961432500000001</v>
      </c>
      <c r="J75" s="359">
        <v>4.8201787100000004</v>
      </c>
      <c r="K75" s="359">
        <v>17.865845230000001</v>
      </c>
      <c r="L75" s="359">
        <v>2.4158573099999998</v>
      </c>
      <c r="M75" s="359">
        <v>5.4129912600000001</v>
      </c>
      <c r="N75" s="359">
        <v>5.6563870700000001</v>
      </c>
      <c r="O75" s="359">
        <v>5.1443053299999999</v>
      </c>
      <c r="P75" s="359">
        <v>18.629540970000001</v>
      </c>
      <c r="Q75" s="359">
        <v>7.0406311300000004</v>
      </c>
      <c r="R75" s="359">
        <v>3.7441477500000002</v>
      </c>
      <c r="S75" s="359">
        <v>8.6749556699999992</v>
      </c>
      <c r="T75" s="359">
        <v>8.2448246600000008</v>
      </c>
      <c r="U75" s="359">
        <v>27.704559209999999</v>
      </c>
      <c r="V75" s="359">
        <v>13.14350368</v>
      </c>
      <c r="W75" s="359">
        <v>21.080252089999998</v>
      </c>
      <c r="X75" s="359">
        <v>4.0413207599999996</v>
      </c>
      <c r="Y75" s="359">
        <v>21.359911660000002</v>
      </c>
      <c r="Z75" s="359">
        <v>59.624988190000003</v>
      </c>
      <c r="AA75" s="359">
        <v>14.061937110000001</v>
      </c>
      <c r="AB75" s="359">
        <v>10.25611148</v>
      </c>
      <c r="AC75" s="359">
        <v>14.66609659</v>
      </c>
      <c r="AD75" s="359">
        <v>14.677764270000001</v>
      </c>
      <c r="AE75" s="359">
        <v>53.661909450000003</v>
      </c>
      <c r="AF75" s="359">
        <v>25.020604160000001</v>
      </c>
      <c r="AG75" s="359">
        <v>18.003861690000001</v>
      </c>
      <c r="AH75" s="359">
        <v>38.28839997</v>
      </c>
      <c r="AI75" s="359">
        <v>9.9154278900000001</v>
      </c>
      <c r="AJ75" s="359">
        <v>91.228293710000003</v>
      </c>
      <c r="AK75" s="359">
        <v>17.775207999999999</v>
      </c>
      <c r="AL75" s="359">
        <v>12.135135569999999</v>
      </c>
      <c r="AM75" s="359">
        <v>13.530463109999999</v>
      </c>
      <c r="AN75" s="359">
        <v>5.1975447299999997</v>
      </c>
      <c r="AO75" s="359">
        <v>48.638351409999999</v>
      </c>
      <c r="AP75" s="359">
        <v>4.8577037199999999</v>
      </c>
      <c r="AQ75" s="359">
        <v>3.0164795600000001</v>
      </c>
      <c r="AR75" s="359">
        <v>2.9555753400000002</v>
      </c>
      <c r="AS75" s="359">
        <v>2.2732072300000001</v>
      </c>
      <c r="AT75" s="359">
        <v>13.10296585</v>
      </c>
      <c r="AU75" s="359">
        <v>1.0014194599999999</v>
      </c>
      <c r="AV75" s="359">
        <v>1.89848953</v>
      </c>
      <c r="AW75" s="359">
        <v>2.11745574</v>
      </c>
      <c r="AX75" s="359">
        <v>2.0946921500000002</v>
      </c>
      <c r="AY75" s="359">
        <v>7.1120568799999999</v>
      </c>
      <c r="AZ75" s="359">
        <v>7.3502943199999997</v>
      </c>
      <c r="BA75" s="359">
        <v>4.5017821299999996</v>
      </c>
      <c r="BB75" s="359">
        <v>6.8352956000000002</v>
      </c>
      <c r="BC75" s="359">
        <v>5.6198721300000001</v>
      </c>
      <c r="BD75" s="359">
        <v>24.307244180000001</v>
      </c>
      <c r="BE75" s="359">
        <v>10.822440139999999</v>
      </c>
      <c r="BF75" s="359">
        <v>5.3201047299999997</v>
      </c>
      <c r="BG75" s="359">
        <v>6.5715350600000004</v>
      </c>
      <c r="BH75" s="359">
        <v>4.7191484199999998</v>
      </c>
      <c r="BI75" s="359">
        <v>27.43322835</v>
      </c>
      <c r="BJ75" s="359">
        <v>9.8331694699999996</v>
      </c>
      <c r="BK75" s="359">
        <v>6.6503454599999996</v>
      </c>
      <c r="BL75" s="359">
        <v>9.3579651599999991</v>
      </c>
      <c r="BM75" s="359">
        <v>7.5550434400000004</v>
      </c>
      <c r="BN75" s="370">
        <v>33.396523530000003</v>
      </c>
    </row>
    <row r="76" spans="1:66">
      <c r="A76" s="405" t="s">
        <v>136</v>
      </c>
      <c r="B76" s="359">
        <v>31.134685180000002</v>
      </c>
      <c r="C76" s="359">
        <v>15.269533559999999</v>
      </c>
      <c r="D76" s="359">
        <v>4.99350103</v>
      </c>
      <c r="E76" s="359">
        <v>9.6597031300000005</v>
      </c>
      <c r="F76" s="359">
        <v>61.057422899999999</v>
      </c>
      <c r="G76" s="359">
        <v>4.8355324299999998</v>
      </c>
      <c r="H76" s="359">
        <v>9.0975062500000003</v>
      </c>
      <c r="I76" s="359">
        <v>20.762417070000001</v>
      </c>
      <c r="J76" s="359">
        <v>16.67890848</v>
      </c>
      <c r="K76" s="359">
        <v>51.374364229999998</v>
      </c>
      <c r="L76" s="359">
        <v>5.8031756799999998</v>
      </c>
      <c r="M76" s="359">
        <v>5.40123832</v>
      </c>
      <c r="N76" s="359">
        <v>12.78997886</v>
      </c>
      <c r="O76" s="359">
        <v>16.962991370000001</v>
      </c>
      <c r="P76" s="359">
        <v>40.957384230000002</v>
      </c>
      <c r="Q76" s="359">
        <v>21.39171005</v>
      </c>
      <c r="R76" s="359">
        <v>8.26933908</v>
      </c>
      <c r="S76" s="359">
        <v>5.3969863599999996</v>
      </c>
      <c r="T76" s="359">
        <v>10.96948604</v>
      </c>
      <c r="U76" s="359">
        <v>46.027521530000001</v>
      </c>
      <c r="V76" s="359">
        <v>5.86804405</v>
      </c>
      <c r="W76" s="359">
        <v>14.394783759999999</v>
      </c>
      <c r="X76" s="359">
        <v>16.009682479999999</v>
      </c>
      <c r="Y76" s="359">
        <v>17.690666350000001</v>
      </c>
      <c r="Z76" s="359">
        <v>53.96317664</v>
      </c>
      <c r="AA76" s="359">
        <v>5.5850863899999998</v>
      </c>
      <c r="AB76" s="359">
        <v>7.3865158299999996</v>
      </c>
      <c r="AC76" s="359">
        <v>6.4924700299999998</v>
      </c>
      <c r="AD76" s="359">
        <v>19.49875192</v>
      </c>
      <c r="AE76" s="359">
        <v>38.962824169999998</v>
      </c>
      <c r="AF76" s="359">
        <v>6.2195189099999997</v>
      </c>
      <c r="AG76" s="359">
        <v>9.3736242999999995</v>
      </c>
      <c r="AH76" s="359">
        <v>9.6199037300000008</v>
      </c>
      <c r="AI76" s="359">
        <v>11.109117469999999</v>
      </c>
      <c r="AJ76" s="359">
        <v>36.322164409999999</v>
      </c>
      <c r="AK76" s="359">
        <v>9.4998390100000005</v>
      </c>
      <c r="AL76" s="359">
        <v>9.2429680699999999</v>
      </c>
      <c r="AM76" s="359">
        <v>7.2385317300000001</v>
      </c>
      <c r="AN76" s="359">
        <v>17.647733120000002</v>
      </c>
      <c r="AO76" s="359">
        <v>43.629071930000002</v>
      </c>
      <c r="AP76" s="359">
        <v>18.922523569999999</v>
      </c>
      <c r="AQ76" s="359">
        <v>12.963638599999999</v>
      </c>
      <c r="AR76" s="359">
        <v>19.709631250000001</v>
      </c>
      <c r="AS76" s="359">
        <v>12.85338954</v>
      </c>
      <c r="AT76" s="359">
        <v>64.449182960000002</v>
      </c>
      <c r="AU76" s="359">
        <v>23.772655619999998</v>
      </c>
      <c r="AV76" s="359">
        <v>24.62715601</v>
      </c>
      <c r="AW76" s="359">
        <v>30.224504790000001</v>
      </c>
      <c r="AX76" s="359">
        <v>53.748450310000003</v>
      </c>
      <c r="AY76" s="359">
        <v>132.37276673</v>
      </c>
      <c r="AZ76" s="359">
        <v>32.175840600000001</v>
      </c>
      <c r="BA76" s="359">
        <v>26.625496859999998</v>
      </c>
      <c r="BB76" s="359">
        <v>28.36551742</v>
      </c>
      <c r="BC76" s="359">
        <v>17.01365178</v>
      </c>
      <c r="BD76" s="359">
        <v>104.18050666000001</v>
      </c>
      <c r="BE76" s="359">
        <v>16.577887659999998</v>
      </c>
      <c r="BF76" s="359">
        <v>15.221895849999999</v>
      </c>
      <c r="BG76" s="359">
        <v>24.289045550000001</v>
      </c>
      <c r="BH76" s="359">
        <v>13.504022819999999</v>
      </c>
      <c r="BI76" s="359">
        <v>69.592851879999998</v>
      </c>
      <c r="BJ76" s="359">
        <v>19.692327379999998</v>
      </c>
      <c r="BK76" s="359">
        <v>16.064637470000001</v>
      </c>
      <c r="BL76" s="359">
        <v>21.127107760000001</v>
      </c>
      <c r="BM76" s="359">
        <v>14.37613194</v>
      </c>
      <c r="BN76" s="370">
        <v>71.260204549999997</v>
      </c>
    </row>
    <row r="77" spans="1:66">
      <c r="A77" s="404" t="s">
        <v>71</v>
      </c>
      <c r="B77" s="359">
        <v>6.3182245100000003</v>
      </c>
      <c r="C77" s="359">
        <v>5.5309611600000004</v>
      </c>
      <c r="D77" s="359">
        <v>5.29046824</v>
      </c>
      <c r="E77" s="359">
        <v>4.0289807700000004</v>
      </c>
      <c r="F77" s="359">
        <v>21.16863468</v>
      </c>
      <c r="G77" s="359">
        <v>5.0968273899999996</v>
      </c>
      <c r="H77" s="359">
        <v>4.7901627099999997</v>
      </c>
      <c r="I77" s="359">
        <v>4.22381297</v>
      </c>
      <c r="J77" s="359">
        <v>5.2373126499999998</v>
      </c>
      <c r="K77" s="359">
        <v>19.348115719999999</v>
      </c>
      <c r="L77" s="359">
        <v>4.64108842</v>
      </c>
      <c r="M77" s="359">
        <v>7.09130197</v>
      </c>
      <c r="N77" s="359">
        <v>6.6410189700000002</v>
      </c>
      <c r="O77" s="359">
        <v>5.5927129200000003</v>
      </c>
      <c r="P77" s="359">
        <v>23.96612228</v>
      </c>
      <c r="Q77" s="359">
        <v>12.32207292</v>
      </c>
      <c r="R77" s="359">
        <v>4.5333520700000003</v>
      </c>
      <c r="S77" s="359">
        <v>8.1663812799999995</v>
      </c>
      <c r="T77" s="359">
        <v>5.0545448400000001</v>
      </c>
      <c r="U77" s="359">
        <v>30.076351110000001</v>
      </c>
      <c r="V77" s="359">
        <v>14.123001909999999</v>
      </c>
      <c r="W77" s="359">
        <v>7.3355770800000002</v>
      </c>
      <c r="X77" s="359">
        <v>6.2063515200000001</v>
      </c>
      <c r="Y77" s="359">
        <v>8.0111838500000001</v>
      </c>
      <c r="Z77" s="359">
        <v>35.67611436</v>
      </c>
      <c r="AA77" s="359">
        <v>7.4585517899999996</v>
      </c>
      <c r="AB77" s="359">
        <v>8.6589953200000007</v>
      </c>
      <c r="AC77" s="359">
        <v>8.1362150999999994</v>
      </c>
      <c r="AD77" s="359">
        <v>10.76850887</v>
      </c>
      <c r="AE77" s="359">
        <v>35.022271080000003</v>
      </c>
      <c r="AF77" s="359">
        <v>8.7082461599999998</v>
      </c>
      <c r="AG77" s="359">
        <v>9.4924039400000009</v>
      </c>
      <c r="AH77" s="359">
        <v>11.07970428</v>
      </c>
      <c r="AI77" s="359">
        <v>8.6081751400000002</v>
      </c>
      <c r="AJ77" s="359">
        <v>37.888529519999999</v>
      </c>
      <c r="AK77" s="359">
        <v>5.3440517400000003</v>
      </c>
      <c r="AL77" s="359">
        <v>7.2809040200000004</v>
      </c>
      <c r="AM77" s="359">
        <v>13.28997979</v>
      </c>
      <c r="AN77" s="359">
        <v>10.78769009</v>
      </c>
      <c r="AO77" s="359">
        <v>36.702625640000001</v>
      </c>
      <c r="AP77" s="359">
        <v>11.19913727</v>
      </c>
      <c r="AQ77" s="359">
        <v>7.4818358199999997</v>
      </c>
      <c r="AR77" s="359">
        <v>6.5765012699999996</v>
      </c>
      <c r="AS77" s="359">
        <v>13.167804240000001</v>
      </c>
      <c r="AT77" s="359">
        <v>38.425278599999999</v>
      </c>
      <c r="AU77" s="359">
        <v>8.6187060500000001</v>
      </c>
      <c r="AV77" s="359">
        <v>5.4258384299999998</v>
      </c>
      <c r="AW77" s="359">
        <v>4.8475350199999996</v>
      </c>
      <c r="AX77" s="359">
        <v>8.4643989200000007</v>
      </c>
      <c r="AY77" s="359">
        <v>27.356478419999998</v>
      </c>
      <c r="AZ77" s="359">
        <v>2.4754768</v>
      </c>
      <c r="BA77" s="359">
        <v>2.7611347899999998</v>
      </c>
      <c r="BB77" s="359">
        <v>2.7884104700000001</v>
      </c>
      <c r="BC77" s="359">
        <v>2.60644754</v>
      </c>
      <c r="BD77" s="359">
        <v>10.631469600000001</v>
      </c>
      <c r="BE77" s="359">
        <v>3.0919947400000001</v>
      </c>
      <c r="BF77" s="359">
        <v>0.90941285000000005</v>
      </c>
      <c r="BG77" s="359">
        <v>8.5506145799999995</v>
      </c>
      <c r="BH77" s="359">
        <v>5.0453270699999999</v>
      </c>
      <c r="BI77" s="359">
        <v>17.59734924</v>
      </c>
      <c r="BJ77" s="359">
        <v>7.5274246500000004</v>
      </c>
      <c r="BK77" s="359">
        <v>7.0532784199999998</v>
      </c>
      <c r="BL77" s="359">
        <v>8.5838015399999996</v>
      </c>
      <c r="BM77" s="359">
        <v>3.8208156600000001</v>
      </c>
      <c r="BN77" s="370">
        <v>26.985320269999999</v>
      </c>
    </row>
    <row r="78" spans="1:66">
      <c r="A78" s="397" t="s">
        <v>137</v>
      </c>
      <c r="B78" s="359">
        <f t="shared" ref="B78:BN78" si="17">SUM(B79,B83,B86)</f>
        <v>52.5139663</v>
      </c>
      <c r="C78" s="359">
        <f t="shared" si="17"/>
        <v>47.435217959999996</v>
      </c>
      <c r="D78" s="359">
        <f t="shared" si="17"/>
        <v>51.704288320000003</v>
      </c>
      <c r="E78" s="359">
        <f t="shared" si="17"/>
        <v>53.235824200000003</v>
      </c>
      <c r="F78" s="359">
        <f t="shared" si="17"/>
        <v>204.88929678000002</v>
      </c>
      <c r="G78" s="359">
        <f t="shared" si="17"/>
        <v>57.618463439999999</v>
      </c>
      <c r="H78" s="359">
        <f t="shared" si="17"/>
        <v>54.993023829999991</v>
      </c>
      <c r="I78" s="359">
        <f t="shared" si="17"/>
        <v>55.611539899999997</v>
      </c>
      <c r="J78" s="359">
        <f t="shared" si="17"/>
        <v>71.445086339999989</v>
      </c>
      <c r="K78" s="359">
        <f t="shared" si="17"/>
        <v>239.66811351000001</v>
      </c>
      <c r="L78" s="359">
        <f t="shared" si="17"/>
        <v>54.920539469999994</v>
      </c>
      <c r="M78" s="359">
        <f t="shared" si="17"/>
        <v>75.231477080000005</v>
      </c>
      <c r="N78" s="359">
        <f t="shared" si="17"/>
        <v>64.157343060000002</v>
      </c>
      <c r="O78" s="359">
        <f t="shared" si="17"/>
        <v>67.97646881</v>
      </c>
      <c r="P78" s="359">
        <f t="shared" si="17"/>
        <v>262.28582841999997</v>
      </c>
      <c r="Q78" s="359">
        <f t="shared" si="17"/>
        <v>57.312488510000009</v>
      </c>
      <c r="R78" s="359">
        <f t="shared" si="17"/>
        <v>64.290975709999998</v>
      </c>
      <c r="S78" s="359">
        <f t="shared" si="17"/>
        <v>59.424665560000001</v>
      </c>
      <c r="T78" s="359">
        <f t="shared" si="17"/>
        <v>71.306171509999999</v>
      </c>
      <c r="U78" s="359">
        <f t="shared" si="17"/>
        <v>252.33430128999998</v>
      </c>
      <c r="V78" s="359">
        <f t="shared" si="17"/>
        <v>50.843058449999994</v>
      </c>
      <c r="W78" s="359">
        <f t="shared" si="17"/>
        <v>57.428263669999993</v>
      </c>
      <c r="X78" s="359">
        <f t="shared" si="17"/>
        <v>68.308468849999997</v>
      </c>
      <c r="Y78" s="359">
        <f t="shared" si="17"/>
        <v>69.941495130000007</v>
      </c>
      <c r="Z78" s="359">
        <f t="shared" si="17"/>
        <v>246.5212861</v>
      </c>
      <c r="AA78" s="359">
        <f t="shared" si="17"/>
        <v>66.025997699999991</v>
      </c>
      <c r="AB78" s="359">
        <f t="shared" si="17"/>
        <v>53.165145500000001</v>
      </c>
      <c r="AC78" s="359">
        <f t="shared" si="17"/>
        <v>60.484804409999995</v>
      </c>
      <c r="AD78" s="359">
        <f t="shared" si="17"/>
        <v>77.904786669999993</v>
      </c>
      <c r="AE78" s="359">
        <f t="shared" si="17"/>
        <v>257.58073428</v>
      </c>
      <c r="AF78" s="359">
        <f t="shared" si="17"/>
        <v>80.716299150000012</v>
      </c>
      <c r="AG78" s="359">
        <f t="shared" si="17"/>
        <v>61.658465730000003</v>
      </c>
      <c r="AH78" s="359">
        <f t="shared" si="17"/>
        <v>56.229772139999994</v>
      </c>
      <c r="AI78" s="359">
        <f t="shared" si="17"/>
        <v>58.532808479999993</v>
      </c>
      <c r="AJ78" s="359">
        <f t="shared" si="17"/>
        <v>257.13734549999998</v>
      </c>
      <c r="AK78" s="359">
        <f t="shared" si="17"/>
        <v>47.241345289999998</v>
      </c>
      <c r="AL78" s="359">
        <f t="shared" si="17"/>
        <v>62.897378539999991</v>
      </c>
      <c r="AM78" s="359">
        <f t="shared" si="17"/>
        <v>54.983509230000003</v>
      </c>
      <c r="AN78" s="359">
        <f t="shared" si="17"/>
        <v>54.735184879999998</v>
      </c>
      <c r="AO78" s="359">
        <f t="shared" si="17"/>
        <v>219.85741794</v>
      </c>
      <c r="AP78" s="359">
        <f t="shared" si="17"/>
        <v>54.459649689999999</v>
      </c>
      <c r="AQ78" s="359">
        <f t="shared" si="17"/>
        <v>71.011964660000004</v>
      </c>
      <c r="AR78" s="359">
        <f t="shared" si="17"/>
        <v>62.299445959999993</v>
      </c>
      <c r="AS78" s="359">
        <f t="shared" si="17"/>
        <v>59.535524230000007</v>
      </c>
      <c r="AT78" s="359">
        <f t="shared" si="17"/>
        <v>247.30658454000002</v>
      </c>
      <c r="AU78" s="359">
        <f t="shared" si="17"/>
        <v>43.180834879999999</v>
      </c>
      <c r="AV78" s="359">
        <f t="shared" si="17"/>
        <v>30.345763089999998</v>
      </c>
      <c r="AW78" s="359">
        <f t="shared" si="17"/>
        <v>35.000155209999996</v>
      </c>
      <c r="AX78" s="359">
        <f t="shared" si="17"/>
        <v>72.512428</v>
      </c>
      <c r="AY78" s="359">
        <f t="shared" si="17"/>
        <v>181.03918117999999</v>
      </c>
      <c r="AZ78" s="359">
        <f t="shared" si="17"/>
        <v>51.688011089999996</v>
      </c>
      <c r="BA78" s="359">
        <f t="shared" si="17"/>
        <v>61.351650710000008</v>
      </c>
      <c r="BB78" s="359">
        <f t="shared" si="17"/>
        <v>28.469781639999997</v>
      </c>
      <c r="BC78" s="359">
        <f t="shared" si="17"/>
        <v>59.830645910000001</v>
      </c>
      <c r="BD78" s="359">
        <f t="shared" si="17"/>
        <v>201.34008934999997</v>
      </c>
      <c r="BE78" s="359">
        <f t="shared" si="17"/>
        <v>52.877054569999999</v>
      </c>
      <c r="BF78" s="359">
        <f t="shared" si="17"/>
        <v>86.395915160000001</v>
      </c>
      <c r="BG78" s="359">
        <f t="shared" si="17"/>
        <v>46.635159660000006</v>
      </c>
      <c r="BH78" s="359">
        <f t="shared" si="17"/>
        <v>90.861927910000006</v>
      </c>
      <c r="BI78" s="359">
        <f t="shared" si="17"/>
        <v>276.77005729999996</v>
      </c>
      <c r="BJ78" s="359">
        <f t="shared" si="17"/>
        <v>28.71516544</v>
      </c>
      <c r="BK78" s="359">
        <f t="shared" si="17"/>
        <v>31.762093399999998</v>
      </c>
      <c r="BL78" s="359">
        <f t="shared" si="17"/>
        <v>53.991645119999994</v>
      </c>
      <c r="BM78" s="359">
        <f t="shared" si="17"/>
        <v>101.89202453999999</v>
      </c>
      <c r="BN78" s="370">
        <f t="shared" si="17"/>
        <v>216.3609285</v>
      </c>
    </row>
    <row r="79" spans="1:66">
      <c r="A79" s="404" t="s">
        <v>85</v>
      </c>
      <c r="B79" s="359">
        <f t="shared" ref="B79:BN79" si="18">SUM(B80:B82)</f>
        <v>26.535606050000002</v>
      </c>
      <c r="C79" s="359">
        <f t="shared" si="18"/>
        <v>22.242331570000001</v>
      </c>
      <c r="D79" s="359">
        <f t="shared" si="18"/>
        <v>26.12057849</v>
      </c>
      <c r="E79" s="359">
        <f t="shared" si="18"/>
        <v>11.392038379999999</v>
      </c>
      <c r="F79" s="359">
        <f t="shared" si="18"/>
        <v>86.290554490000005</v>
      </c>
      <c r="G79" s="359">
        <f t="shared" si="18"/>
        <v>25.783994610000001</v>
      </c>
      <c r="H79" s="359">
        <f t="shared" si="18"/>
        <v>22.128661339999997</v>
      </c>
      <c r="I79" s="359">
        <f t="shared" si="18"/>
        <v>24.262316930000001</v>
      </c>
      <c r="J79" s="359">
        <f t="shared" si="18"/>
        <v>32.499457409999998</v>
      </c>
      <c r="K79" s="359">
        <f t="shared" si="18"/>
        <v>104.67443029</v>
      </c>
      <c r="L79" s="359">
        <f t="shared" si="18"/>
        <v>29.820134830000001</v>
      </c>
      <c r="M79" s="359">
        <f t="shared" si="18"/>
        <v>27.879203439999998</v>
      </c>
      <c r="N79" s="359">
        <f t="shared" si="18"/>
        <v>31.492040969999998</v>
      </c>
      <c r="O79" s="359">
        <f t="shared" si="18"/>
        <v>30.880651290000003</v>
      </c>
      <c r="P79" s="359">
        <f t="shared" si="18"/>
        <v>120.07203053000001</v>
      </c>
      <c r="Q79" s="359">
        <f t="shared" si="18"/>
        <v>23.094082270000001</v>
      </c>
      <c r="R79" s="359">
        <f t="shared" si="18"/>
        <v>27.922696030000001</v>
      </c>
      <c r="S79" s="359">
        <f t="shared" si="18"/>
        <v>27.94675393</v>
      </c>
      <c r="T79" s="359">
        <f t="shared" si="18"/>
        <v>25.688749770000001</v>
      </c>
      <c r="U79" s="359">
        <f t="shared" si="18"/>
        <v>104.65228199999999</v>
      </c>
      <c r="V79" s="359">
        <f t="shared" si="18"/>
        <v>24.044815419999999</v>
      </c>
      <c r="W79" s="359">
        <f t="shared" si="18"/>
        <v>24.767092649999999</v>
      </c>
      <c r="X79" s="359">
        <f t="shared" si="18"/>
        <v>26.72178392</v>
      </c>
      <c r="Y79" s="359">
        <f t="shared" si="18"/>
        <v>26.186026860000002</v>
      </c>
      <c r="Z79" s="359">
        <f t="shared" si="18"/>
        <v>101.71971884999999</v>
      </c>
      <c r="AA79" s="359">
        <f t="shared" si="18"/>
        <v>24.389250130000001</v>
      </c>
      <c r="AB79" s="359">
        <f t="shared" si="18"/>
        <v>24.383061810000001</v>
      </c>
      <c r="AC79" s="359">
        <f t="shared" si="18"/>
        <v>24.3536024</v>
      </c>
      <c r="AD79" s="359">
        <f t="shared" si="18"/>
        <v>36.43610425</v>
      </c>
      <c r="AE79" s="359">
        <f t="shared" si="18"/>
        <v>109.56201858999999</v>
      </c>
      <c r="AF79" s="359">
        <f t="shared" si="18"/>
        <v>31.267151220000002</v>
      </c>
      <c r="AG79" s="359">
        <f t="shared" si="18"/>
        <v>31.322805350000003</v>
      </c>
      <c r="AH79" s="359">
        <f t="shared" si="18"/>
        <v>27.71566387</v>
      </c>
      <c r="AI79" s="359">
        <f t="shared" si="18"/>
        <v>28.066961859999999</v>
      </c>
      <c r="AJ79" s="359">
        <f t="shared" si="18"/>
        <v>118.3725823</v>
      </c>
      <c r="AK79" s="359">
        <f t="shared" si="18"/>
        <v>17.547058629999999</v>
      </c>
      <c r="AL79" s="359">
        <f t="shared" si="18"/>
        <v>22.503407929999998</v>
      </c>
      <c r="AM79" s="359">
        <f t="shared" si="18"/>
        <v>21.620159229999999</v>
      </c>
      <c r="AN79" s="359">
        <f t="shared" si="18"/>
        <v>22.971248880000001</v>
      </c>
      <c r="AO79" s="359">
        <f t="shared" si="18"/>
        <v>84.641874669999993</v>
      </c>
      <c r="AP79" s="359">
        <f t="shared" si="18"/>
        <v>25.64627557</v>
      </c>
      <c r="AQ79" s="359">
        <f t="shared" si="18"/>
        <v>41.959723269999998</v>
      </c>
      <c r="AR79" s="359">
        <f t="shared" si="18"/>
        <v>40.819097939999999</v>
      </c>
      <c r="AS79" s="359">
        <f t="shared" si="18"/>
        <v>40.958571190000001</v>
      </c>
      <c r="AT79" s="359">
        <f t="shared" si="18"/>
        <v>149.38366797</v>
      </c>
      <c r="AU79" s="359">
        <f t="shared" si="18"/>
        <v>21.022737450000001</v>
      </c>
      <c r="AV79" s="359">
        <f t="shared" si="18"/>
        <v>11.07052874</v>
      </c>
      <c r="AW79" s="359">
        <f t="shared" si="18"/>
        <v>13.094122459999999</v>
      </c>
      <c r="AX79" s="359">
        <f t="shared" si="18"/>
        <v>11.305647840000001</v>
      </c>
      <c r="AY79" s="359">
        <f t="shared" si="18"/>
        <v>56.493036489999994</v>
      </c>
      <c r="AZ79" s="359">
        <f t="shared" si="18"/>
        <v>18.685254029999999</v>
      </c>
      <c r="BA79" s="359">
        <f t="shared" si="18"/>
        <v>15.76314037</v>
      </c>
      <c r="BB79" s="359">
        <f t="shared" si="18"/>
        <v>5.1344565900000001</v>
      </c>
      <c r="BC79" s="359">
        <f t="shared" si="18"/>
        <v>12.67534717</v>
      </c>
      <c r="BD79" s="359">
        <f t="shared" si="18"/>
        <v>52.258198159999999</v>
      </c>
      <c r="BE79" s="359">
        <f t="shared" si="18"/>
        <v>34.430932519999999</v>
      </c>
      <c r="BF79" s="359">
        <f t="shared" si="18"/>
        <v>40.734774020000003</v>
      </c>
      <c r="BG79" s="359">
        <f t="shared" si="18"/>
        <v>25.599148929999998</v>
      </c>
      <c r="BH79" s="359">
        <f t="shared" si="18"/>
        <v>46.549112870000002</v>
      </c>
      <c r="BI79" s="359">
        <f t="shared" si="18"/>
        <v>147.31396834</v>
      </c>
      <c r="BJ79" s="359">
        <f t="shared" si="18"/>
        <v>10.64508631</v>
      </c>
      <c r="BK79" s="359">
        <f t="shared" si="18"/>
        <v>9.8497480599999996</v>
      </c>
      <c r="BL79" s="359">
        <f t="shared" si="18"/>
        <v>35.345094869999997</v>
      </c>
      <c r="BM79" s="359">
        <f t="shared" si="18"/>
        <v>57.745429639999998</v>
      </c>
      <c r="BN79" s="370">
        <f t="shared" si="18"/>
        <v>113.58535888</v>
      </c>
    </row>
    <row r="80" spans="1:66">
      <c r="A80" s="405" t="s">
        <v>132</v>
      </c>
      <c r="B80" s="359">
        <v>25.383965</v>
      </c>
      <c r="C80" s="359">
        <v>22.439975</v>
      </c>
      <c r="D80" s="359">
        <v>24.957906999999999</v>
      </c>
      <c r="E80" s="359">
        <v>8.9452012799999991</v>
      </c>
      <c r="F80" s="359">
        <v>81.727048280000005</v>
      </c>
      <c r="G80" s="359">
        <v>24.122050000000002</v>
      </c>
      <c r="H80" s="359">
        <v>20.335599519999999</v>
      </c>
      <c r="I80" s="359">
        <v>19.632814490000001</v>
      </c>
      <c r="J80" s="359">
        <v>30.203029430000001</v>
      </c>
      <c r="K80" s="359">
        <v>94.293493440000006</v>
      </c>
      <c r="L80" s="359">
        <v>27.778417210000001</v>
      </c>
      <c r="M80" s="359">
        <v>24.357643979999999</v>
      </c>
      <c r="N80" s="359">
        <v>25.916434679999998</v>
      </c>
      <c r="O80" s="359">
        <v>28.378829880000001</v>
      </c>
      <c r="P80" s="359">
        <v>106.43132575</v>
      </c>
      <c r="Q80" s="359">
        <v>20.459854979999999</v>
      </c>
      <c r="R80" s="359">
        <v>23.446831070000002</v>
      </c>
      <c r="S80" s="359">
        <v>25.377514470000001</v>
      </c>
      <c r="T80" s="359">
        <v>22.360241420000001</v>
      </c>
      <c r="U80" s="359">
        <v>91.644441939999993</v>
      </c>
      <c r="V80" s="359">
        <v>19.586860479999999</v>
      </c>
      <c r="W80" s="359">
        <v>22.632196069999999</v>
      </c>
      <c r="X80" s="359">
        <v>24.23319854</v>
      </c>
      <c r="Y80" s="359">
        <v>21.730560690000001</v>
      </c>
      <c r="Z80" s="359">
        <v>88.182815779999999</v>
      </c>
      <c r="AA80" s="359">
        <v>22.309486440000001</v>
      </c>
      <c r="AB80" s="359">
        <v>22.162792939999999</v>
      </c>
      <c r="AC80" s="359">
        <v>22.207736090000001</v>
      </c>
      <c r="AD80" s="359">
        <v>33.705585730000003</v>
      </c>
      <c r="AE80" s="359">
        <v>100.3856012</v>
      </c>
      <c r="AF80" s="359">
        <v>29.539334960000001</v>
      </c>
      <c r="AG80" s="359">
        <v>28.764586770000001</v>
      </c>
      <c r="AH80" s="359">
        <v>25.53084849</v>
      </c>
      <c r="AI80" s="359">
        <v>24.9637189</v>
      </c>
      <c r="AJ80" s="359">
        <v>108.79848912</v>
      </c>
      <c r="AK80" s="359">
        <v>15.485748389999999</v>
      </c>
      <c r="AL80" s="359">
        <v>20.181562379999999</v>
      </c>
      <c r="AM80" s="359">
        <v>19.00294358</v>
      </c>
      <c r="AN80" s="359">
        <v>20.806630080000001</v>
      </c>
      <c r="AO80" s="359">
        <v>75.476884429999998</v>
      </c>
      <c r="AP80" s="359">
        <v>24.169066610000002</v>
      </c>
      <c r="AQ80" s="359">
        <v>38.233375580000001</v>
      </c>
      <c r="AR80" s="359">
        <v>37.518537989999999</v>
      </c>
      <c r="AS80" s="359">
        <v>36.465699999999998</v>
      </c>
      <c r="AT80" s="359">
        <v>136.38668018000001</v>
      </c>
      <c r="AU80" s="359">
        <v>16.07397744</v>
      </c>
      <c r="AV80" s="359">
        <v>8.1696691300000008</v>
      </c>
      <c r="AW80" s="359">
        <v>10.778582159999999</v>
      </c>
      <c r="AX80" s="359">
        <v>10.38370615</v>
      </c>
      <c r="AY80" s="359">
        <v>45.405934879999997</v>
      </c>
      <c r="AZ80" s="359">
        <v>2.0675401299999998</v>
      </c>
      <c r="BA80" s="359">
        <v>2.5672989799999999</v>
      </c>
      <c r="BB80" s="359">
        <v>2.83528878</v>
      </c>
      <c r="BC80" s="359">
        <v>9.9795673800000007</v>
      </c>
      <c r="BD80" s="359">
        <v>17.449695269999999</v>
      </c>
      <c r="BE80" s="359">
        <v>26.073105269999999</v>
      </c>
      <c r="BF80" s="359">
        <v>37.69168457</v>
      </c>
      <c r="BG80" s="359">
        <v>24.87916705</v>
      </c>
      <c r="BH80" s="359">
        <v>45.743390789999999</v>
      </c>
      <c r="BI80" s="359">
        <v>134.38734768</v>
      </c>
      <c r="BJ80" s="359">
        <v>9.9355183999999994</v>
      </c>
      <c r="BK80" s="359">
        <v>7.9382923500000002</v>
      </c>
      <c r="BL80" s="359">
        <v>34.418506489999999</v>
      </c>
      <c r="BM80" s="359">
        <v>56.079602399999999</v>
      </c>
      <c r="BN80" s="370">
        <v>108.37191964</v>
      </c>
    </row>
    <row r="81" spans="1:66">
      <c r="A81" s="405" t="s">
        <v>133</v>
      </c>
      <c r="B81" s="359">
        <v>0.48179773999999997</v>
      </c>
      <c r="C81" s="359">
        <v>-0.91496942999999997</v>
      </c>
      <c r="D81" s="359">
        <v>-1.6566308999999999</v>
      </c>
      <c r="E81" s="359">
        <v>-0.58256925000000004</v>
      </c>
      <c r="F81" s="359">
        <v>-2.6723718399999998</v>
      </c>
      <c r="G81" s="359">
        <v>0</v>
      </c>
      <c r="H81" s="359">
        <v>0</v>
      </c>
      <c r="I81" s="359">
        <v>2.0832834500000001</v>
      </c>
      <c r="J81" s="359">
        <v>0</v>
      </c>
      <c r="K81" s="359">
        <v>2.0832834500000001</v>
      </c>
      <c r="L81" s="359">
        <v>0</v>
      </c>
      <c r="M81" s="359">
        <v>0</v>
      </c>
      <c r="N81" s="359">
        <v>0.67</v>
      </c>
      <c r="O81" s="359">
        <v>0</v>
      </c>
      <c r="P81" s="359">
        <v>0.67</v>
      </c>
      <c r="Q81" s="359">
        <v>0</v>
      </c>
      <c r="R81" s="359">
        <v>0</v>
      </c>
      <c r="S81" s="359">
        <v>0</v>
      </c>
      <c r="T81" s="359">
        <v>0</v>
      </c>
      <c r="U81" s="359">
        <v>0</v>
      </c>
      <c r="V81" s="359">
        <v>0</v>
      </c>
      <c r="W81" s="359">
        <v>0</v>
      </c>
      <c r="X81" s="359">
        <v>0</v>
      </c>
      <c r="Y81" s="359">
        <v>0</v>
      </c>
      <c r="Z81" s="359">
        <v>0</v>
      </c>
      <c r="AA81" s="359">
        <v>0</v>
      </c>
      <c r="AB81" s="359">
        <v>0</v>
      </c>
      <c r="AC81" s="359">
        <v>0</v>
      </c>
      <c r="AD81" s="359">
        <v>0</v>
      </c>
      <c r="AE81" s="359">
        <v>0</v>
      </c>
      <c r="AF81" s="359">
        <v>0</v>
      </c>
      <c r="AG81" s="359">
        <v>0</v>
      </c>
      <c r="AH81" s="359">
        <v>0</v>
      </c>
      <c r="AI81" s="359">
        <v>0</v>
      </c>
      <c r="AJ81" s="359">
        <v>0</v>
      </c>
      <c r="AK81" s="359">
        <v>0</v>
      </c>
      <c r="AL81" s="359">
        <v>0</v>
      </c>
      <c r="AM81" s="359">
        <v>0</v>
      </c>
      <c r="AN81" s="359">
        <v>0</v>
      </c>
      <c r="AO81" s="359">
        <v>0</v>
      </c>
      <c r="AP81" s="359">
        <v>0</v>
      </c>
      <c r="AQ81" s="359">
        <v>0</v>
      </c>
      <c r="AR81" s="359">
        <v>0</v>
      </c>
      <c r="AS81" s="359">
        <v>0</v>
      </c>
      <c r="AT81" s="359">
        <v>0</v>
      </c>
      <c r="AU81" s="359">
        <v>0</v>
      </c>
      <c r="AV81" s="359">
        <v>0</v>
      </c>
      <c r="AW81" s="359">
        <v>0</v>
      </c>
      <c r="AX81" s="359">
        <v>0</v>
      </c>
      <c r="AY81" s="359">
        <v>0</v>
      </c>
      <c r="AZ81" s="359">
        <v>0</v>
      </c>
      <c r="BA81" s="359">
        <v>0</v>
      </c>
      <c r="BB81" s="359">
        <v>0</v>
      </c>
      <c r="BC81" s="359">
        <v>0</v>
      </c>
      <c r="BD81" s="359">
        <v>0</v>
      </c>
      <c r="BE81" s="359">
        <v>0</v>
      </c>
      <c r="BF81" s="359">
        <v>0</v>
      </c>
      <c r="BG81" s="359">
        <v>0</v>
      </c>
      <c r="BH81" s="359">
        <v>0</v>
      </c>
      <c r="BI81" s="359">
        <v>0</v>
      </c>
      <c r="BJ81" s="359">
        <v>0</v>
      </c>
      <c r="BK81" s="359">
        <v>0</v>
      </c>
      <c r="BL81" s="359">
        <v>0</v>
      </c>
      <c r="BM81" s="359">
        <v>0</v>
      </c>
      <c r="BN81" s="370">
        <v>0</v>
      </c>
    </row>
    <row r="82" spans="1:66">
      <c r="A82" s="405" t="s">
        <v>69</v>
      </c>
      <c r="B82" s="359">
        <v>0.66984330999999997</v>
      </c>
      <c r="C82" s="359">
        <v>0.71732600000000002</v>
      </c>
      <c r="D82" s="359">
        <v>2.8193023899999998</v>
      </c>
      <c r="E82" s="359">
        <v>3.0294063499999999</v>
      </c>
      <c r="F82" s="359">
        <v>7.2358780500000002</v>
      </c>
      <c r="G82" s="359">
        <v>1.6619446099999999</v>
      </c>
      <c r="H82" s="359">
        <v>1.7930618199999999</v>
      </c>
      <c r="I82" s="359">
        <v>2.5462189899999998</v>
      </c>
      <c r="J82" s="359">
        <v>2.2964279799999998</v>
      </c>
      <c r="K82" s="359">
        <v>8.2976533999999997</v>
      </c>
      <c r="L82" s="359">
        <v>2.04171762</v>
      </c>
      <c r="M82" s="359">
        <v>3.5215594600000002</v>
      </c>
      <c r="N82" s="359">
        <v>4.9056062899999997</v>
      </c>
      <c r="O82" s="359">
        <v>2.5018214099999998</v>
      </c>
      <c r="P82" s="359">
        <v>12.97070478</v>
      </c>
      <c r="Q82" s="359">
        <v>2.6342272900000001</v>
      </c>
      <c r="R82" s="359">
        <v>4.47586496</v>
      </c>
      <c r="S82" s="359">
        <v>2.5692394599999999</v>
      </c>
      <c r="T82" s="359">
        <v>3.3285083499999999</v>
      </c>
      <c r="U82" s="359">
        <v>13.007840059999999</v>
      </c>
      <c r="V82" s="359">
        <v>4.4579549399999996</v>
      </c>
      <c r="W82" s="359">
        <v>2.1348965799999999</v>
      </c>
      <c r="X82" s="359">
        <v>2.48858538</v>
      </c>
      <c r="Y82" s="359">
        <v>4.4554661700000002</v>
      </c>
      <c r="Z82" s="359">
        <v>13.536903069999999</v>
      </c>
      <c r="AA82" s="359">
        <v>2.0797636900000001</v>
      </c>
      <c r="AB82" s="359">
        <v>2.2202688699999999</v>
      </c>
      <c r="AC82" s="359">
        <v>2.1458663100000002</v>
      </c>
      <c r="AD82" s="359">
        <v>2.7305185199999999</v>
      </c>
      <c r="AE82" s="359">
        <v>9.1764173899999992</v>
      </c>
      <c r="AF82" s="359">
        <v>1.72781626</v>
      </c>
      <c r="AG82" s="359">
        <v>2.5582185800000001</v>
      </c>
      <c r="AH82" s="359">
        <v>2.1848153799999999</v>
      </c>
      <c r="AI82" s="359">
        <v>3.1032429600000002</v>
      </c>
      <c r="AJ82" s="359">
        <v>9.5740931800000002</v>
      </c>
      <c r="AK82" s="359">
        <v>2.0613102400000001</v>
      </c>
      <c r="AL82" s="359">
        <v>2.3218455499999999</v>
      </c>
      <c r="AM82" s="359">
        <v>2.6172156499999999</v>
      </c>
      <c r="AN82" s="359">
        <v>2.1646188</v>
      </c>
      <c r="AO82" s="359">
        <v>9.1649902399999998</v>
      </c>
      <c r="AP82" s="359">
        <v>1.47720896</v>
      </c>
      <c r="AQ82" s="359">
        <v>3.7263476899999999</v>
      </c>
      <c r="AR82" s="359">
        <v>3.3005599499999998</v>
      </c>
      <c r="AS82" s="359">
        <v>4.4928711899999998</v>
      </c>
      <c r="AT82" s="359">
        <v>12.99698779</v>
      </c>
      <c r="AU82" s="359">
        <v>4.94876001</v>
      </c>
      <c r="AV82" s="359">
        <v>2.9008596099999999</v>
      </c>
      <c r="AW82" s="359">
        <v>2.3155402999999999</v>
      </c>
      <c r="AX82" s="359">
        <v>0.92194169000000004</v>
      </c>
      <c r="AY82" s="359">
        <v>11.087101609999999</v>
      </c>
      <c r="AZ82" s="359">
        <v>16.617713899999998</v>
      </c>
      <c r="BA82" s="359">
        <v>13.19584139</v>
      </c>
      <c r="BB82" s="359">
        <v>2.2991678100000001</v>
      </c>
      <c r="BC82" s="359">
        <v>2.69577979</v>
      </c>
      <c r="BD82" s="359">
        <v>34.80850289</v>
      </c>
      <c r="BE82" s="359">
        <v>8.3578272499999997</v>
      </c>
      <c r="BF82" s="359">
        <v>3.0430894500000001</v>
      </c>
      <c r="BG82" s="359">
        <v>0.71998187999999996</v>
      </c>
      <c r="BH82" s="359">
        <v>0.80572208000000001</v>
      </c>
      <c r="BI82" s="359">
        <v>12.926620659999999</v>
      </c>
      <c r="BJ82" s="359">
        <v>0.70956790999999997</v>
      </c>
      <c r="BK82" s="359">
        <v>1.91145571</v>
      </c>
      <c r="BL82" s="359">
        <v>0.92658837999999999</v>
      </c>
      <c r="BM82" s="359">
        <v>1.66582724</v>
      </c>
      <c r="BN82" s="370">
        <v>5.2134392399999996</v>
      </c>
    </row>
    <row r="83" spans="1:66">
      <c r="A83" s="404" t="s">
        <v>87</v>
      </c>
      <c r="B83" s="359">
        <f t="shared" ref="B83:BN83" si="19">SUM(B84:B85)</f>
        <v>23.797042510000001</v>
      </c>
      <c r="C83" s="359">
        <f t="shared" si="19"/>
        <v>22.598001369999999</v>
      </c>
      <c r="D83" s="359">
        <f t="shared" si="19"/>
        <v>24.821031140000002</v>
      </c>
      <c r="E83" s="359">
        <f t="shared" si="19"/>
        <v>37.43368916</v>
      </c>
      <c r="F83" s="359">
        <f t="shared" si="19"/>
        <v>108.64976418000001</v>
      </c>
      <c r="G83" s="359">
        <f t="shared" si="19"/>
        <v>28.705566060000002</v>
      </c>
      <c r="H83" s="359">
        <f t="shared" si="19"/>
        <v>28.561346999999998</v>
      </c>
      <c r="I83" s="359">
        <f t="shared" si="19"/>
        <v>28.038808679999999</v>
      </c>
      <c r="J83" s="359">
        <f t="shared" si="19"/>
        <v>33.911081369999998</v>
      </c>
      <c r="K83" s="359">
        <f t="shared" si="19"/>
        <v>119.21680311</v>
      </c>
      <c r="L83" s="359">
        <f t="shared" si="19"/>
        <v>24.00117929</v>
      </c>
      <c r="M83" s="359">
        <f t="shared" si="19"/>
        <v>43.374830179999996</v>
      </c>
      <c r="N83" s="359">
        <f t="shared" si="19"/>
        <v>30.93679479</v>
      </c>
      <c r="O83" s="359">
        <f t="shared" si="19"/>
        <v>32.386029260000001</v>
      </c>
      <c r="P83" s="359">
        <f t="shared" si="19"/>
        <v>130.69883351999999</v>
      </c>
      <c r="Q83" s="359">
        <f t="shared" si="19"/>
        <v>30.429224340000001</v>
      </c>
      <c r="R83" s="359">
        <f t="shared" si="19"/>
        <v>31.539166260000002</v>
      </c>
      <c r="S83" s="359">
        <f t="shared" si="19"/>
        <v>28.592087710000001</v>
      </c>
      <c r="T83" s="359">
        <f t="shared" si="19"/>
        <v>40.949602339999998</v>
      </c>
      <c r="U83" s="359">
        <f t="shared" si="19"/>
        <v>131.51008064999999</v>
      </c>
      <c r="V83" s="359">
        <f t="shared" si="19"/>
        <v>25.235085080000001</v>
      </c>
      <c r="W83" s="359">
        <f t="shared" si="19"/>
        <v>28.817329479999998</v>
      </c>
      <c r="X83" s="359">
        <f t="shared" si="19"/>
        <v>40.27132443</v>
      </c>
      <c r="Y83" s="359">
        <f t="shared" si="19"/>
        <v>37.615036020000005</v>
      </c>
      <c r="Z83" s="359">
        <f t="shared" si="19"/>
        <v>131.93877501</v>
      </c>
      <c r="AA83" s="359">
        <f t="shared" si="19"/>
        <v>38.220502599999996</v>
      </c>
      <c r="AB83" s="359">
        <f t="shared" si="19"/>
        <v>24.838327970000002</v>
      </c>
      <c r="AC83" s="359">
        <f t="shared" si="19"/>
        <v>34.346229899999997</v>
      </c>
      <c r="AD83" s="359">
        <f t="shared" si="19"/>
        <v>36.144070280000001</v>
      </c>
      <c r="AE83" s="359">
        <f t="shared" si="19"/>
        <v>133.54913074999999</v>
      </c>
      <c r="AF83" s="359">
        <f t="shared" si="19"/>
        <v>47.187154970000002</v>
      </c>
      <c r="AG83" s="359">
        <f t="shared" si="19"/>
        <v>26.208652069999999</v>
      </c>
      <c r="AH83" s="359">
        <f t="shared" si="19"/>
        <v>23.387869379999998</v>
      </c>
      <c r="AI83" s="359">
        <f t="shared" si="19"/>
        <v>25.00981251</v>
      </c>
      <c r="AJ83" s="359">
        <f t="shared" si="19"/>
        <v>121.79348893</v>
      </c>
      <c r="AK83" s="359">
        <f t="shared" si="19"/>
        <v>27.286165080000004</v>
      </c>
      <c r="AL83" s="359">
        <f t="shared" si="19"/>
        <v>29.498964839999999</v>
      </c>
      <c r="AM83" s="359">
        <f t="shared" si="19"/>
        <v>31.464227440000002</v>
      </c>
      <c r="AN83" s="359">
        <f t="shared" si="19"/>
        <v>26.880697649999998</v>
      </c>
      <c r="AO83" s="359">
        <f t="shared" si="19"/>
        <v>115.13005501000001</v>
      </c>
      <c r="AP83" s="359">
        <f t="shared" si="19"/>
        <v>26.065341289999999</v>
      </c>
      <c r="AQ83" s="359">
        <f t="shared" si="19"/>
        <v>19.702889559999999</v>
      </c>
      <c r="AR83" s="359">
        <f t="shared" si="19"/>
        <v>18.972795419999997</v>
      </c>
      <c r="AS83" s="359">
        <f t="shared" si="19"/>
        <v>16.652554869999999</v>
      </c>
      <c r="AT83" s="359">
        <f t="shared" si="19"/>
        <v>81.393581140000009</v>
      </c>
      <c r="AU83" s="359">
        <f t="shared" si="19"/>
        <v>17.95274208</v>
      </c>
      <c r="AV83" s="359">
        <f t="shared" si="19"/>
        <v>16.890257679999998</v>
      </c>
      <c r="AW83" s="359">
        <f t="shared" si="19"/>
        <v>17.57708817</v>
      </c>
      <c r="AX83" s="359">
        <f t="shared" si="19"/>
        <v>17.329810870000003</v>
      </c>
      <c r="AY83" s="359">
        <f t="shared" si="19"/>
        <v>69.749898799999997</v>
      </c>
      <c r="AZ83" s="359">
        <f t="shared" si="19"/>
        <v>17.825863900000002</v>
      </c>
      <c r="BA83" s="359">
        <f t="shared" si="19"/>
        <v>42.948691380000007</v>
      </c>
      <c r="BB83" s="359">
        <f t="shared" si="19"/>
        <v>19.963999349999998</v>
      </c>
      <c r="BC83" s="359">
        <f t="shared" si="19"/>
        <v>43.987959869999997</v>
      </c>
      <c r="BD83" s="359">
        <f t="shared" si="19"/>
        <v>124.72651449999999</v>
      </c>
      <c r="BE83" s="359">
        <f t="shared" si="19"/>
        <v>17.089584479999999</v>
      </c>
      <c r="BF83" s="359">
        <f t="shared" si="19"/>
        <v>44.00652178</v>
      </c>
      <c r="BG83" s="359">
        <f t="shared" si="19"/>
        <v>19.462056720000003</v>
      </c>
      <c r="BH83" s="359">
        <f t="shared" si="19"/>
        <v>40.557238230000003</v>
      </c>
      <c r="BI83" s="359">
        <f t="shared" si="19"/>
        <v>121.11540121</v>
      </c>
      <c r="BJ83" s="359">
        <f t="shared" si="19"/>
        <v>16.282752420000001</v>
      </c>
      <c r="BK83" s="359">
        <f t="shared" si="19"/>
        <v>19.083584979999998</v>
      </c>
      <c r="BL83" s="359">
        <f t="shared" si="19"/>
        <v>15.9845805</v>
      </c>
      <c r="BM83" s="359">
        <f t="shared" si="19"/>
        <v>42.266104989999995</v>
      </c>
      <c r="BN83" s="370">
        <f t="shared" si="19"/>
        <v>93.617022890000001</v>
      </c>
    </row>
    <row r="84" spans="1:66">
      <c r="A84" s="405" t="s">
        <v>135</v>
      </c>
      <c r="B84" s="359">
        <v>9.5354650500000009</v>
      </c>
      <c r="C84" s="359">
        <v>8.3470230700000005</v>
      </c>
      <c r="D84" s="359">
        <v>10.47045909</v>
      </c>
      <c r="E84" s="359">
        <v>23.115045030000001</v>
      </c>
      <c r="F84" s="359">
        <v>51.467992240000001</v>
      </c>
      <c r="G84" s="359">
        <v>9.7101552299999998</v>
      </c>
      <c r="H84" s="359">
        <v>10.168610169999999</v>
      </c>
      <c r="I84" s="359">
        <v>12.54681102</v>
      </c>
      <c r="J84" s="359">
        <v>16.420216979999999</v>
      </c>
      <c r="K84" s="359">
        <v>48.845793399999998</v>
      </c>
      <c r="L84" s="359">
        <v>10.14536167</v>
      </c>
      <c r="M84" s="359">
        <v>27.916537689999998</v>
      </c>
      <c r="N84" s="359">
        <v>17.057819940000002</v>
      </c>
      <c r="O84" s="359">
        <v>17.713631079999999</v>
      </c>
      <c r="P84" s="359">
        <v>72.833350379999999</v>
      </c>
      <c r="Q84" s="359">
        <v>16.798054180000001</v>
      </c>
      <c r="R84" s="359">
        <v>18.430876380000001</v>
      </c>
      <c r="S84" s="359">
        <v>15.87805071</v>
      </c>
      <c r="T84" s="359">
        <v>28.44368094</v>
      </c>
      <c r="U84" s="359">
        <v>79.550662209999999</v>
      </c>
      <c r="V84" s="359">
        <v>11.31637405</v>
      </c>
      <c r="W84" s="359">
        <v>14.54564087</v>
      </c>
      <c r="X84" s="359">
        <v>24.95757309</v>
      </c>
      <c r="Y84" s="359">
        <v>23.454229260000002</v>
      </c>
      <c r="Z84" s="359">
        <v>74.273817269999995</v>
      </c>
      <c r="AA84" s="359">
        <v>23.914847519999999</v>
      </c>
      <c r="AB84" s="359">
        <v>10.61636326</v>
      </c>
      <c r="AC84" s="359">
        <v>20.111327670000001</v>
      </c>
      <c r="AD84" s="359">
        <v>21.490496159999999</v>
      </c>
      <c r="AE84" s="359">
        <v>76.133034609999996</v>
      </c>
      <c r="AF84" s="359">
        <v>33.044456629999999</v>
      </c>
      <c r="AG84" s="359">
        <v>11.49204155</v>
      </c>
      <c r="AH84" s="359">
        <v>9.4744849000000002</v>
      </c>
      <c r="AI84" s="359">
        <v>10.196220540000001</v>
      </c>
      <c r="AJ84" s="359">
        <v>64.207203620000001</v>
      </c>
      <c r="AK84" s="359">
        <v>12.875803060000001</v>
      </c>
      <c r="AL84" s="359">
        <v>15.20336981</v>
      </c>
      <c r="AM84" s="359">
        <v>15.62225615</v>
      </c>
      <c r="AN84" s="359">
        <v>1.158379</v>
      </c>
      <c r="AO84" s="359">
        <v>44.859808020000003</v>
      </c>
      <c r="AP84" s="359">
        <v>10.29092662</v>
      </c>
      <c r="AQ84" s="359">
        <v>2.2979288699999998</v>
      </c>
      <c r="AR84" s="359">
        <v>0.16059398999999999</v>
      </c>
      <c r="AS84" s="359">
        <v>0.1737998</v>
      </c>
      <c r="AT84" s="359">
        <v>12.92324928</v>
      </c>
      <c r="AU84" s="359">
        <v>9.1443090000000005E-2</v>
      </c>
      <c r="AV84" s="359">
        <v>7.6444739999999997E-2</v>
      </c>
      <c r="AW84" s="359">
        <v>0.19101223000000001</v>
      </c>
      <c r="AX84" s="359">
        <v>0.13225110000000001</v>
      </c>
      <c r="AY84" s="359">
        <v>0.49115115999999998</v>
      </c>
      <c r="AZ84" s="359">
        <v>2.7794429999999998E-2</v>
      </c>
      <c r="BA84" s="359">
        <v>0.26190265000000001</v>
      </c>
      <c r="BB84" s="359">
        <v>0.29491173999999998</v>
      </c>
      <c r="BC84" s="359">
        <v>0.27293478999999998</v>
      </c>
      <c r="BD84" s="359">
        <v>0.85754361000000001</v>
      </c>
      <c r="BE84" s="359">
        <v>0.18998492</v>
      </c>
      <c r="BF84" s="359">
        <v>6.3096999999999997E-3</v>
      </c>
      <c r="BG84" s="359">
        <v>0.14138992</v>
      </c>
      <c r="BH84" s="359">
        <v>3.0382860000000001E-2</v>
      </c>
      <c r="BI84" s="359">
        <v>0.36806739999999999</v>
      </c>
      <c r="BJ84" s="359">
        <v>4.3561299999999997E-3</v>
      </c>
      <c r="BK84" s="359">
        <v>5.6364610000000002E-2</v>
      </c>
      <c r="BL84" s="359">
        <v>2.9468080000000001E-2</v>
      </c>
      <c r="BM84" s="359">
        <v>5.548749E-2</v>
      </c>
      <c r="BN84" s="370">
        <v>0.14567631</v>
      </c>
    </row>
    <row r="85" spans="1:66">
      <c r="A85" s="405" t="s">
        <v>136</v>
      </c>
      <c r="B85" s="359">
        <v>14.26157746</v>
      </c>
      <c r="C85" s="359">
        <v>14.2509783</v>
      </c>
      <c r="D85" s="359">
        <v>14.35057205</v>
      </c>
      <c r="E85" s="359">
        <v>14.318644129999999</v>
      </c>
      <c r="F85" s="359">
        <v>57.181771939999997</v>
      </c>
      <c r="G85" s="359">
        <v>18.995410830000001</v>
      </c>
      <c r="H85" s="359">
        <v>18.39273683</v>
      </c>
      <c r="I85" s="359">
        <v>15.491997659999999</v>
      </c>
      <c r="J85" s="359">
        <v>17.490864389999999</v>
      </c>
      <c r="K85" s="359">
        <v>70.371009709999996</v>
      </c>
      <c r="L85" s="359">
        <v>13.85581762</v>
      </c>
      <c r="M85" s="359">
        <v>15.45829249</v>
      </c>
      <c r="N85" s="359">
        <v>13.878974850000001</v>
      </c>
      <c r="O85" s="359">
        <v>14.67239818</v>
      </c>
      <c r="P85" s="359">
        <v>57.865483140000002</v>
      </c>
      <c r="Q85" s="359">
        <v>13.63117016</v>
      </c>
      <c r="R85" s="359">
        <v>13.108289879999999</v>
      </c>
      <c r="S85" s="359">
        <v>12.714036999999999</v>
      </c>
      <c r="T85" s="359">
        <v>12.5059214</v>
      </c>
      <c r="U85" s="359">
        <v>51.95941844</v>
      </c>
      <c r="V85" s="359">
        <v>13.918711030000001</v>
      </c>
      <c r="W85" s="359">
        <v>14.27168861</v>
      </c>
      <c r="X85" s="359">
        <v>15.31375134</v>
      </c>
      <c r="Y85" s="359">
        <v>14.16080676</v>
      </c>
      <c r="Z85" s="359">
        <v>57.664957739999998</v>
      </c>
      <c r="AA85" s="359">
        <v>14.305655079999999</v>
      </c>
      <c r="AB85" s="359">
        <v>14.22196471</v>
      </c>
      <c r="AC85" s="359">
        <v>14.234902229999999</v>
      </c>
      <c r="AD85" s="359">
        <v>14.65357412</v>
      </c>
      <c r="AE85" s="359">
        <v>57.416096140000001</v>
      </c>
      <c r="AF85" s="359">
        <v>14.142698340000001</v>
      </c>
      <c r="AG85" s="359">
        <v>14.71661052</v>
      </c>
      <c r="AH85" s="359">
        <v>13.913384479999999</v>
      </c>
      <c r="AI85" s="359">
        <v>14.813591969999999</v>
      </c>
      <c r="AJ85" s="359">
        <v>57.586285310000001</v>
      </c>
      <c r="AK85" s="359">
        <v>14.410362020000001</v>
      </c>
      <c r="AL85" s="359">
        <v>14.295595029999999</v>
      </c>
      <c r="AM85" s="359">
        <v>15.84197129</v>
      </c>
      <c r="AN85" s="359">
        <v>25.722318649999998</v>
      </c>
      <c r="AO85" s="359">
        <v>70.270246990000004</v>
      </c>
      <c r="AP85" s="359">
        <v>15.774414670000001</v>
      </c>
      <c r="AQ85" s="359">
        <v>17.404960689999999</v>
      </c>
      <c r="AR85" s="359">
        <v>18.812201429999998</v>
      </c>
      <c r="AS85" s="359">
        <v>16.478755069999998</v>
      </c>
      <c r="AT85" s="359">
        <v>68.470331860000002</v>
      </c>
      <c r="AU85" s="359">
        <v>17.861298990000002</v>
      </c>
      <c r="AV85" s="359">
        <v>16.813812939999998</v>
      </c>
      <c r="AW85" s="359">
        <v>17.386075940000001</v>
      </c>
      <c r="AX85" s="359">
        <v>17.197559770000002</v>
      </c>
      <c r="AY85" s="359">
        <v>69.258747639999996</v>
      </c>
      <c r="AZ85" s="359">
        <v>17.798069470000002</v>
      </c>
      <c r="BA85" s="359">
        <v>42.686788730000004</v>
      </c>
      <c r="BB85" s="359">
        <v>19.669087609999998</v>
      </c>
      <c r="BC85" s="359">
        <v>43.715025079999997</v>
      </c>
      <c r="BD85" s="359">
        <v>123.86897089</v>
      </c>
      <c r="BE85" s="359">
        <v>16.899599559999999</v>
      </c>
      <c r="BF85" s="359">
        <v>44.000212079999997</v>
      </c>
      <c r="BG85" s="359">
        <v>19.320666800000001</v>
      </c>
      <c r="BH85" s="359">
        <v>40.52685537</v>
      </c>
      <c r="BI85" s="359">
        <v>120.74733381</v>
      </c>
      <c r="BJ85" s="359">
        <v>16.27839629</v>
      </c>
      <c r="BK85" s="359">
        <v>19.027220369999998</v>
      </c>
      <c r="BL85" s="359">
        <v>15.955112420000001</v>
      </c>
      <c r="BM85" s="359">
        <v>42.210617499999998</v>
      </c>
      <c r="BN85" s="370">
        <v>93.471346580000002</v>
      </c>
    </row>
    <row r="86" spans="1:66">
      <c r="A86" s="404" t="s">
        <v>71</v>
      </c>
      <c r="B86" s="359">
        <v>2.1813177399999999</v>
      </c>
      <c r="C86" s="359">
        <v>2.59488502</v>
      </c>
      <c r="D86" s="359">
        <v>0.76267868999999999</v>
      </c>
      <c r="E86" s="359">
        <v>4.4100966599999998</v>
      </c>
      <c r="F86" s="359">
        <v>9.9489781100000005</v>
      </c>
      <c r="G86" s="359">
        <v>3.1289027699999998</v>
      </c>
      <c r="H86" s="359">
        <v>4.3030154899999999</v>
      </c>
      <c r="I86" s="359">
        <v>3.3104142900000002</v>
      </c>
      <c r="J86" s="359">
        <v>5.03454756</v>
      </c>
      <c r="K86" s="359">
        <v>15.77688011</v>
      </c>
      <c r="L86" s="359">
        <v>1.09922535</v>
      </c>
      <c r="M86" s="359">
        <v>3.9774434599999999</v>
      </c>
      <c r="N86" s="359">
        <v>1.7285073</v>
      </c>
      <c r="O86" s="359">
        <v>4.7097882599999998</v>
      </c>
      <c r="P86" s="359">
        <v>11.51496437</v>
      </c>
      <c r="Q86" s="359">
        <v>3.7891819</v>
      </c>
      <c r="R86" s="359">
        <v>4.8291134199999997</v>
      </c>
      <c r="S86" s="359">
        <v>2.88582392</v>
      </c>
      <c r="T86" s="359">
        <v>4.6678194</v>
      </c>
      <c r="U86" s="359">
        <v>16.17193864</v>
      </c>
      <c r="V86" s="359">
        <v>1.5631579499999999</v>
      </c>
      <c r="W86" s="359">
        <v>3.8438415400000001</v>
      </c>
      <c r="X86" s="359">
        <v>1.3153604999999999</v>
      </c>
      <c r="Y86" s="359">
        <v>6.1404322499999999</v>
      </c>
      <c r="Z86" s="359">
        <v>12.862792239999999</v>
      </c>
      <c r="AA86" s="359">
        <v>3.4162449700000002</v>
      </c>
      <c r="AB86" s="359">
        <v>3.94375572</v>
      </c>
      <c r="AC86" s="359">
        <v>1.78497211</v>
      </c>
      <c r="AD86" s="359">
        <v>5.3246121400000002</v>
      </c>
      <c r="AE86" s="359">
        <v>14.469584940000001</v>
      </c>
      <c r="AF86" s="359">
        <v>2.2619929600000002</v>
      </c>
      <c r="AG86" s="359">
        <v>4.1270083099999999</v>
      </c>
      <c r="AH86" s="359">
        <v>5.1262388899999998</v>
      </c>
      <c r="AI86" s="359">
        <v>5.45603411</v>
      </c>
      <c r="AJ86" s="359">
        <v>16.971274269999999</v>
      </c>
      <c r="AK86" s="359">
        <v>2.40812158</v>
      </c>
      <c r="AL86" s="359">
        <v>10.895005769999999</v>
      </c>
      <c r="AM86" s="359">
        <v>1.8991225599999999</v>
      </c>
      <c r="AN86" s="359">
        <v>4.8832383500000001</v>
      </c>
      <c r="AO86" s="359">
        <v>20.085488260000002</v>
      </c>
      <c r="AP86" s="359">
        <v>2.7480328300000001</v>
      </c>
      <c r="AQ86" s="359">
        <v>9.3493518299999998</v>
      </c>
      <c r="AR86" s="359">
        <v>2.5075525999999999</v>
      </c>
      <c r="AS86" s="359">
        <v>1.9243981699999999</v>
      </c>
      <c r="AT86" s="359">
        <v>16.52933543</v>
      </c>
      <c r="AU86" s="359">
        <v>4.2053553499999996</v>
      </c>
      <c r="AV86" s="359">
        <v>2.3849766699999999</v>
      </c>
      <c r="AW86" s="359">
        <v>4.3289445799999999</v>
      </c>
      <c r="AX86" s="359">
        <v>43.876969289999998</v>
      </c>
      <c r="AY86" s="359">
        <v>54.796245890000002</v>
      </c>
      <c r="AZ86" s="359">
        <v>15.176893160000001</v>
      </c>
      <c r="BA86" s="359">
        <v>2.6398189599999999</v>
      </c>
      <c r="BB86" s="359">
        <v>3.3713256999999999</v>
      </c>
      <c r="BC86" s="359">
        <v>3.16733887</v>
      </c>
      <c r="BD86" s="359">
        <v>24.35537669</v>
      </c>
      <c r="BE86" s="359">
        <v>1.35653757</v>
      </c>
      <c r="BF86" s="359">
        <v>1.6546193600000001</v>
      </c>
      <c r="BG86" s="359">
        <v>1.57395401</v>
      </c>
      <c r="BH86" s="359">
        <v>3.75557681</v>
      </c>
      <c r="BI86" s="359">
        <v>8.3406877500000007</v>
      </c>
      <c r="BJ86" s="359">
        <v>1.7873267100000001</v>
      </c>
      <c r="BK86" s="359">
        <v>2.82876036</v>
      </c>
      <c r="BL86" s="359">
        <v>2.6619697499999999</v>
      </c>
      <c r="BM86" s="359">
        <v>1.8804899100000001</v>
      </c>
      <c r="BN86" s="370">
        <v>9.1585467299999994</v>
      </c>
    </row>
    <row r="87" spans="1:66">
      <c r="A87" s="406"/>
      <c r="B87" s="359"/>
      <c r="C87" s="359"/>
      <c r="D87" s="359"/>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359"/>
      <c r="AO87" s="359"/>
      <c r="AP87" s="359"/>
      <c r="AQ87" s="359"/>
      <c r="AR87" s="359"/>
      <c r="AS87" s="359"/>
      <c r="AT87" s="359"/>
      <c r="AU87" s="359"/>
      <c r="AV87" s="359"/>
      <c r="AW87" s="359"/>
      <c r="AX87" s="359"/>
      <c r="AY87" s="359"/>
      <c r="AZ87" s="359"/>
      <c r="BA87" s="359"/>
      <c r="BB87" s="359"/>
      <c r="BC87" s="359"/>
      <c r="BD87" s="359"/>
      <c r="BE87" s="359"/>
      <c r="BF87" s="359"/>
      <c r="BG87" s="359"/>
      <c r="BH87" s="359"/>
      <c r="BI87" s="359"/>
      <c r="BJ87" s="359"/>
      <c r="BK87" s="359"/>
      <c r="BL87" s="359"/>
      <c r="BM87" s="359"/>
      <c r="BN87" s="370"/>
    </row>
    <row r="88" spans="1:66">
      <c r="A88" s="397" t="s">
        <v>73</v>
      </c>
      <c r="B88" s="359">
        <v>2.2420301600000001</v>
      </c>
      <c r="C88" s="359">
        <v>2.7548061399999999</v>
      </c>
      <c r="D88" s="359">
        <v>2.3967241600000002</v>
      </c>
      <c r="E88" s="359">
        <v>2.6296663800000002</v>
      </c>
      <c r="F88" s="359">
        <v>10.02322684</v>
      </c>
      <c r="G88" s="359">
        <v>3.3662487699999999</v>
      </c>
      <c r="H88" s="359">
        <v>3.3600989800000001</v>
      </c>
      <c r="I88" s="359">
        <v>2.5437302900000001</v>
      </c>
      <c r="J88" s="359">
        <v>2.2225594599999998</v>
      </c>
      <c r="K88" s="359">
        <v>11.492637500000001</v>
      </c>
      <c r="L88" s="359">
        <v>2.7130964799999999</v>
      </c>
      <c r="M88" s="359">
        <v>2.6146702799999999</v>
      </c>
      <c r="N88" s="359">
        <v>3.1122443899999999</v>
      </c>
      <c r="O88" s="359">
        <v>3.8533424100000002</v>
      </c>
      <c r="P88" s="359">
        <v>12.29335356</v>
      </c>
      <c r="Q88" s="359">
        <v>1.0760063200000001</v>
      </c>
      <c r="R88" s="359">
        <v>1.6993261</v>
      </c>
      <c r="S88" s="359">
        <v>0.81807529999999995</v>
      </c>
      <c r="T88" s="359">
        <v>1.7002032</v>
      </c>
      <c r="U88" s="359">
        <v>5.2936109199999999</v>
      </c>
      <c r="V88" s="359">
        <v>1.1564347500000001</v>
      </c>
      <c r="W88" s="359">
        <v>1.55481622</v>
      </c>
      <c r="X88" s="359">
        <v>0.81350714999999996</v>
      </c>
      <c r="Y88" s="359">
        <v>1.0331336900000001</v>
      </c>
      <c r="Z88" s="359">
        <v>4.5578918100000001</v>
      </c>
      <c r="AA88" s="359">
        <v>1.6640696100000001</v>
      </c>
      <c r="AB88" s="359">
        <v>0.68082290999999995</v>
      </c>
      <c r="AC88" s="359">
        <v>0.35691104000000001</v>
      </c>
      <c r="AD88" s="359">
        <v>3.8650906900000002</v>
      </c>
      <c r="AE88" s="359">
        <v>6.5668942499999998</v>
      </c>
      <c r="AF88" s="359">
        <v>4.0174739700000002</v>
      </c>
      <c r="AG88" s="359">
        <v>2.8868470400000001</v>
      </c>
      <c r="AH88" s="359">
        <v>2.6553685800000002</v>
      </c>
      <c r="AI88" s="359">
        <v>2.8763416300000002</v>
      </c>
      <c r="AJ88" s="359">
        <v>12.43603122</v>
      </c>
      <c r="AK88" s="359">
        <v>0.11865998</v>
      </c>
      <c r="AL88" s="359">
        <v>0.1849441</v>
      </c>
      <c r="AM88" s="359">
        <v>0.10504089</v>
      </c>
      <c r="AN88" s="359">
        <v>0.13559155000000001</v>
      </c>
      <c r="AO88" s="359">
        <v>0.54423652</v>
      </c>
      <c r="AP88" s="359">
        <v>2.9649E-4</v>
      </c>
      <c r="AQ88" s="359">
        <v>5.3731670000000002E-2</v>
      </c>
      <c r="AR88" s="359">
        <v>1.9073449999999999E-2</v>
      </c>
      <c r="AS88" s="359">
        <v>-2.7538650000000001E-2</v>
      </c>
      <c r="AT88" s="359">
        <v>4.556296E-2</v>
      </c>
      <c r="AU88" s="359">
        <v>0</v>
      </c>
      <c r="AV88" s="359">
        <v>0</v>
      </c>
      <c r="AW88" s="359">
        <v>0</v>
      </c>
      <c r="AX88" s="359">
        <v>1.0738567999999999</v>
      </c>
      <c r="AY88" s="359">
        <v>1.0738567999999999</v>
      </c>
      <c r="AZ88" s="359">
        <v>0</v>
      </c>
      <c r="BA88" s="359">
        <v>0</v>
      </c>
      <c r="BB88" s="359">
        <v>0</v>
      </c>
      <c r="BC88" s="359">
        <v>0</v>
      </c>
      <c r="BD88" s="359">
        <v>0</v>
      </c>
      <c r="BE88" s="359">
        <v>0</v>
      </c>
      <c r="BF88" s="359">
        <v>0</v>
      </c>
      <c r="BG88" s="359">
        <v>0</v>
      </c>
      <c r="BH88" s="359">
        <v>0</v>
      </c>
      <c r="BI88" s="359">
        <v>0</v>
      </c>
      <c r="BJ88" s="359">
        <v>0</v>
      </c>
      <c r="BK88" s="359">
        <v>0</v>
      </c>
      <c r="BL88" s="359">
        <v>0</v>
      </c>
      <c r="BM88" s="359">
        <v>0</v>
      </c>
      <c r="BN88" s="370">
        <v>0</v>
      </c>
    </row>
    <row r="89" spans="1:66">
      <c r="A89" s="397" t="s">
        <v>138</v>
      </c>
      <c r="B89" s="359">
        <v>1.07523323</v>
      </c>
      <c r="C89" s="359">
        <v>1.52070258</v>
      </c>
      <c r="D89" s="359">
        <v>1.4998483899999999</v>
      </c>
      <c r="E89" s="359">
        <v>1.6696473700000001</v>
      </c>
      <c r="F89" s="359">
        <v>5.7654315699999996</v>
      </c>
      <c r="G89" s="359">
        <v>1.12689423</v>
      </c>
      <c r="H89" s="359">
        <v>0.65871088</v>
      </c>
      <c r="I89" s="359">
        <v>1.02996775</v>
      </c>
      <c r="J89" s="359">
        <v>0.37663689</v>
      </c>
      <c r="K89" s="359">
        <v>3.19220975</v>
      </c>
      <c r="L89" s="359">
        <v>0.78026739000000001</v>
      </c>
      <c r="M89" s="359">
        <v>0.97694433999999997</v>
      </c>
      <c r="N89" s="359">
        <v>0.93310773999999996</v>
      </c>
      <c r="O89" s="359">
        <v>0.94180288999999995</v>
      </c>
      <c r="P89" s="359">
        <v>3.6321223599999999</v>
      </c>
      <c r="Q89" s="359">
        <v>0.58288202</v>
      </c>
      <c r="R89" s="359">
        <v>0.74837334</v>
      </c>
      <c r="S89" s="359">
        <v>0.75056984000000004</v>
      </c>
      <c r="T89" s="359">
        <v>1.7458934100000001</v>
      </c>
      <c r="U89" s="359">
        <v>3.8277186099999998</v>
      </c>
      <c r="V89" s="359">
        <v>1.3252319299999999</v>
      </c>
      <c r="W89" s="359">
        <v>1.12414334</v>
      </c>
      <c r="X89" s="359">
        <v>1.24597917</v>
      </c>
      <c r="Y89" s="359">
        <v>1.6886894699999999</v>
      </c>
      <c r="Z89" s="359">
        <v>5.3840439099999999</v>
      </c>
      <c r="AA89" s="359">
        <v>1.18705046</v>
      </c>
      <c r="AB89" s="359">
        <v>0.61173697000000005</v>
      </c>
      <c r="AC89" s="359">
        <v>1.72834811</v>
      </c>
      <c r="AD89" s="359">
        <v>1.0708224200000001</v>
      </c>
      <c r="AE89" s="359">
        <v>4.5979579599999996</v>
      </c>
      <c r="AF89" s="359">
        <v>0.89821530000000005</v>
      </c>
      <c r="AG89" s="359">
        <v>0.71098410999999995</v>
      </c>
      <c r="AH89" s="359">
        <v>0.68255988000000001</v>
      </c>
      <c r="AI89" s="359">
        <v>1.15332788</v>
      </c>
      <c r="AJ89" s="359">
        <v>3.4450871699999999</v>
      </c>
      <c r="AK89" s="359">
        <v>0</v>
      </c>
      <c r="AL89" s="359">
        <v>0</v>
      </c>
      <c r="AM89" s="359">
        <v>0</v>
      </c>
      <c r="AN89" s="359">
        <v>0</v>
      </c>
      <c r="AO89" s="359">
        <v>0</v>
      </c>
      <c r="AP89" s="359">
        <v>0</v>
      </c>
      <c r="AQ89" s="359">
        <v>0</v>
      </c>
      <c r="AR89" s="359">
        <v>0</v>
      </c>
      <c r="AS89" s="359">
        <v>0</v>
      </c>
      <c r="AT89" s="359">
        <v>0</v>
      </c>
      <c r="AU89" s="359">
        <v>0</v>
      </c>
      <c r="AV89" s="359">
        <v>0</v>
      </c>
      <c r="AW89" s="359">
        <v>0</v>
      </c>
      <c r="AX89" s="359">
        <v>0</v>
      </c>
      <c r="AY89" s="359">
        <v>0</v>
      </c>
      <c r="AZ89" s="359">
        <v>0</v>
      </c>
      <c r="BA89" s="359">
        <v>0</v>
      </c>
      <c r="BB89" s="359">
        <v>0</v>
      </c>
      <c r="BC89" s="359">
        <v>0</v>
      </c>
      <c r="BD89" s="359">
        <v>0</v>
      </c>
      <c r="BE89" s="359">
        <v>0</v>
      </c>
      <c r="BF89" s="359">
        <v>2.044021E-2</v>
      </c>
      <c r="BG89" s="359">
        <v>0</v>
      </c>
      <c r="BH89" s="359">
        <v>1.797458E-2</v>
      </c>
      <c r="BI89" s="359">
        <v>3.8414789999999997E-2</v>
      </c>
      <c r="BJ89" s="359">
        <v>5.2893179999999998E-2</v>
      </c>
      <c r="BK89" s="359">
        <v>1.5755269999999998E-2</v>
      </c>
      <c r="BL89" s="359">
        <v>5.403815E-2</v>
      </c>
      <c r="BM89" s="359">
        <v>0</v>
      </c>
      <c r="BN89" s="370">
        <v>0.12268660000000001</v>
      </c>
    </row>
    <row r="90" spans="1:66" s="386" customFormat="1">
      <c r="A90" s="407"/>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0"/>
      <c r="BM90" s="360"/>
      <c r="BN90" s="371"/>
    </row>
    <row r="91" spans="1:66" ht="13.5">
      <c r="A91" s="396" t="s">
        <v>139</v>
      </c>
      <c r="B91" s="363">
        <f t="shared" ref="B91:BN91" si="20">SUM(B92,B97)-SUM(B95,B100)</f>
        <v>-16.504292459999988</v>
      </c>
      <c r="C91" s="363">
        <f t="shared" si="20"/>
        <v>-35.102620300000027</v>
      </c>
      <c r="D91" s="363">
        <f t="shared" si="20"/>
        <v>-41.955955440000025</v>
      </c>
      <c r="E91" s="363">
        <f t="shared" si="20"/>
        <v>-24.024656990000011</v>
      </c>
      <c r="F91" s="363">
        <f t="shared" si="20"/>
        <v>-117.58752518999995</v>
      </c>
      <c r="G91" s="363">
        <f t="shared" si="20"/>
        <v>-27.4628029</v>
      </c>
      <c r="H91" s="363">
        <f t="shared" si="20"/>
        <v>-23.461528759999993</v>
      </c>
      <c r="I91" s="363">
        <f t="shared" si="20"/>
        <v>-34.005826449999986</v>
      </c>
      <c r="J91" s="363">
        <f t="shared" si="20"/>
        <v>-32.500816230000012</v>
      </c>
      <c r="K91" s="363">
        <f t="shared" si="20"/>
        <v>-117.43097433999992</v>
      </c>
      <c r="L91" s="363">
        <f t="shared" si="20"/>
        <v>-57.28352910000001</v>
      </c>
      <c r="M91" s="363">
        <f t="shared" si="20"/>
        <v>-29.719071629999974</v>
      </c>
      <c r="N91" s="363">
        <f t="shared" si="20"/>
        <v>-52.83427777</v>
      </c>
      <c r="O91" s="363">
        <f t="shared" si="20"/>
        <v>-3.7361206799999991</v>
      </c>
      <c r="P91" s="363">
        <f t="shared" si="20"/>
        <v>-143.57299918000007</v>
      </c>
      <c r="Q91" s="363">
        <f t="shared" si="20"/>
        <v>-27.744609190000006</v>
      </c>
      <c r="R91" s="363">
        <f t="shared" si="20"/>
        <v>-11.309936460000017</v>
      </c>
      <c r="S91" s="363">
        <f t="shared" si="20"/>
        <v>-40.449993479999989</v>
      </c>
      <c r="T91" s="363">
        <f t="shared" si="20"/>
        <v>-26.421218580000001</v>
      </c>
      <c r="U91" s="363">
        <f t="shared" si="20"/>
        <v>-105.92575771000008</v>
      </c>
      <c r="V91" s="363">
        <f t="shared" si="20"/>
        <v>-23.169672219999995</v>
      </c>
      <c r="W91" s="363">
        <f t="shared" si="20"/>
        <v>-17.714604370000004</v>
      </c>
      <c r="X91" s="363">
        <f t="shared" si="20"/>
        <v>-24.844004640000009</v>
      </c>
      <c r="Y91" s="363">
        <f t="shared" si="20"/>
        <v>-15.915026659999981</v>
      </c>
      <c r="Z91" s="363">
        <f t="shared" si="20"/>
        <v>-81.643307890000017</v>
      </c>
      <c r="AA91" s="363">
        <f t="shared" si="20"/>
        <v>-13.419588649999994</v>
      </c>
      <c r="AB91" s="363">
        <f t="shared" si="20"/>
        <v>-11.612325470000002</v>
      </c>
      <c r="AC91" s="363">
        <f t="shared" si="20"/>
        <v>-32.52615582</v>
      </c>
      <c r="AD91" s="363">
        <f t="shared" si="20"/>
        <v>-25.069586080000008</v>
      </c>
      <c r="AE91" s="363">
        <f t="shared" si="20"/>
        <v>-82.627656020000018</v>
      </c>
      <c r="AF91" s="363">
        <f t="shared" si="20"/>
        <v>-13.735620870000005</v>
      </c>
      <c r="AG91" s="363">
        <f t="shared" si="20"/>
        <v>-17.603327980000003</v>
      </c>
      <c r="AH91" s="363">
        <f t="shared" si="20"/>
        <v>-3.3814387900000042</v>
      </c>
      <c r="AI91" s="363">
        <f t="shared" si="20"/>
        <v>-20.720916799999983</v>
      </c>
      <c r="AJ91" s="363">
        <f t="shared" si="20"/>
        <v>-55.44130444000001</v>
      </c>
      <c r="AK91" s="363">
        <f t="shared" si="20"/>
        <v>-22.218185320000003</v>
      </c>
      <c r="AL91" s="363">
        <f t="shared" si="20"/>
        <v>-15.12393563000002</v>
      </c>
      <c r="AM91" s="363">
        <f t="shared" si="20"/>
        <v>-19.050281429999998</v>
      </c>
      <c r="AN91" s="363">
        <f t="shared" si="20"/>
        <v>-3.957937979999997</v>
      </c>
      <c r="AO91" s="363">
        <f t="shared" si="20"/>
        <v>-60.350340360000018</v>
      </c>
      <c r="AP91" s="363">
        <f t="shared" si="20"/>
        <v>-4.490068050000005</v>
      </c>
      <c r="AQ91" s="363">
        <f t="shared" si="20"/>
        <v>-8.898415760000006</v>
      </c>
      <c r="AR91" s="363">
        <f t="shared" si="20"/>
        <v>-15.626673300000007</v>
      </c>
      <c r="AS91" s="363">
        <f t="shared" si="20"/>
        <v>-21.161534099999997</v>
      </c>
      <c r="AT91" s="363">
        <f t="shared" si="20"/>
        <v>-50.176691209999944</v>
      </c>
      <c r="AU91" s="363">
        <f t="shared" si="20"/>
        <v>-36.537433510000028</v>
      </c>
      <c r="AV91" s="363">
        <f t="shared" si="20"/>
        <v>-17.501538949999997</v>
      </c>
      <c r="AW91" s="363">
        <f t="shared" si="20"/>
        <v>-30.869560020000009</v>
      </c>
      <c r="AX91" s="363">
        <f t="shared" si="20"/>
        <v>-5.8321414699999963</v>
      </c>
      <c r="AY91" s="363">
        <f t="shared" si="20"/>
        <v>-90.74067395000003</v>
      </c>
      <c r="AZ91" s="363">
        <f t="shared" si="20"/>
        <v>-4.467155670000011</v>
      </c>
      <c r="BA91" s="363">
        <f t="shared" si="20"/>
        <v>-5.8263080200000132</v>
      </c>
      <c r="BB91" s="363">
        <f t="shared" si="20"/>
        <v>-10.90511115999999</v>
      </c>
      <c r="BC91" s="363">
        <f t="shared" si="20"/>
        <v>-3.2983254600000009</v>
      </c>
      <c r="BD91" s="363">
        <f t="shared" si="20"/>
        <v>-24.496900309999944</v>
      </c>
      <c r="BE91" s="363">
        <f t="shared" si="20"/>
        <v>2.9728261399999951</v>
      </c>
      <c r="BF91" s="363">
        <f t="shared" si="20"/>
        <v>24.200545849999997</v>
      </c>
      <c r="BG91" s="363">
        <f t="shared" si="20"/>
        <v>-29.008906420000017</v>
      </c>
      <c r="BH91" s="363">
        <f t="shared" si="20"/>
        <v>-24.479338219999988</v>
      </c>
      <c r="BI91" s="363">
        <f t="shared" si="20"/>
        <v>-26.314872650000041</v>
      </c>
      <c r="BJ91" s="363">
        <f t="shared" si="20"/>
        <v>-6.0190393100000108</v>
      </c>
      <c r="BK91" s="363">
        <f t="shared" si="20"/>
        <v>-3.9767689699999949</v>
      </c>
      <c r="BL91" s="363">
        <f t="shared" si="20"/>
        <v>-22.004324520000026</v>
      </c>
      <c r="BM91" s="363">
        <f t="shared" si="20"/>
        <v>-11.283907699999986</v>
      </c>
      <c r="BN91" s="374">
        <f t="shared" si="20"/>
        <v>-43.28404050000006</v>
      </c>
    </row>
    <row r="92" spans="1:66">
      <c r="A92" s="400" t="s">
        <v>140</v>
      </c>
      <c r="B92" s="359">
        <f t="shared" ref="B92:BN92" si="21">SUM(B93:B94)</f>
        <v>39.408010660000002</v>
      </c>
      <c r="C92" s="359">
        <f t="shared" si="21"/>
        <v>24.23982054</v>
      </c>
      <c r="D92" s="359">
        <f t="shared" si="21"/>
        <v>27.050702510000001</v>
      </c>
      <c r="E92" s="359">
        <f t="shared" si="21"/>
        <v>21.874747399999997</v>
      </c>
      <c r="F92" s="359">
        <f t="shared" si="21"/>
        <v>112.57328111000001</v>
      </c>
      <c r="G92" s="359">
        <f t="shared" si="21"/>
        <v>22.39730119</v>
      </c>
      <c r="H92" s="359">
        <f t="shared" si="21"/>
        <v>21.645829329999998</v>
      </c>
      <c r="I92" s="359">
        <f t="shared" si="21"/>
        <v>11.79877916</v>
      </c>
      <c r="J92" s="359">
        <f t="shared" si="21"/>
        <v>19.959046740000002</v>
      </c>
      <c r="K92" s="359">
        <f t="shared" si="21"/>
        <v>75.800956420000006</v>
      </c>
      <c r="L92" s="359">
        <f t="shared" si="21"/>
        <v>7.5309812599999999</v>
      </c>
      <c r="M92" s="359">
        <f t="shared" si="21"/>
        <v>23.455902729999998</v>
      </c>
      <c r="N92" s="359">
        <f t="shared" si="21"/>
        <v>12.6286214</v>
      </c>
      <c r="O92" s="359">
        <f t="shared" si="21"/>
        <v>34.069314300000002</v>
      </c>
      <c r="P92" s="359">
        <f t="shared" si="21"/>
        <v>77.684819689999998</v>
      </c>
      <c r="Q92" s="359">
        <f t="shared" si="21"/>
        <v>26.698714289999998</v>
      </c>
      <c r="R92" s="359">
        <f t="shared" si="21"/>
        <v>20.489736990000001</v>
      </c>
      <c r="S92" s="359">
        <f t="shared" si="21"/>
        <v>9.077227670000001</v>
      </c>
      <c r="T92" s="359">
        <f t="shared" si="21"/>
        <v>24.94112848</v>
      </c>
      <c r="U92" s="359">
        <f t="shared" si="21"/>
        <v>81.206807429999998</v>
      </c>
      <c r="V92" s="359">
        <f t="shared" si="21"/>
        <v>17.83694624</v>
      </c>
      <c r="W92" s="359">
        <f t="shared" si="21"/>
        <v>29.70527161</v>
      </c>
      <c r="X92" s="359">
        <f t="shared" si="21"/>
        <v>27.661106109999999</v>
      </c>
      <c r="Y92" s="359">
        <f t="shared" si="21"/>
        <v>14.729748050000001</v>
      </c>
      <c r="Z92" s="359">
        <f t="shared" si="21"/>
        <v>89.933072010000004</v>
      </c>
      <c r="AA92" s="359">
        <f t="shared" si="21"/>
        <v>22.70727187</v>
      </c>
      <c r="AB92" s="359">
        <f t="shared" si="21"/>
        <v>31.346515399999998</v>
      </c>
      <c r="AC92" s="359">
        <f t="shared" si="21"/>
        <v>20.6260321</v>
      </c>
      <c r="AD92" s="359">
        <f t="shared" si="21"/>
        <v>17.336720979999999</v>
      </c>
      <c r="AE92" s="359">
        <f t="shared" si="21"/>
        <v>92.01654035</v>
      </c>
      <c r="AF92" s="359">
        <f t="shared" si="21"/>
        <v>22.035186070000002</v>
      </c>
      <c r="AG92" s="359">
        <f t="shared" si="21"/>
        <v>23.18659628</v>
      </c>
      <c r="AH92" s="359">
        <f t="shared" si="21"/>
        <v>25.974847850000003</v>
      </c>
      <c r="AI92" s="359">
        <f t="shared" si="21"/>
        <v>21.525336539999998</v>
      </c>
      <c r="AJ92" s="359">
        <f t="shared" si="21"/>
        <v>92.721966739999999</v>
      </c>
      <c r="AK92" s="359">
        <f t="shared" si="21"/>
        <v>20.82593438</v>
      </c>
      <c r="AL92" s="359">
        <f t="shared" si="21"/>
        <v>23.89581987</v>
      </c>
      <c r="AM92" s="359">
        <f t="shared" si="21"/>
        <v>22.422841380000001</v>
      </c>
      <c r="AN92" s="359">
        <f t="shared" si="21"/>
        <v>32.728742660000002</v>
      </c>
      <c r="AO92" s="359">
        <f t="shared" si="21"/>
        <v>99.873338289999992</v>
      </c>
      <c r="AP92" s="359">
        <f t="shared" si="21"/>
        <v>43.050763009999997</v>
      </c>
      <c r="AQ92" s="359">
        <f t="shared" si="21"/>
        <v>40.332722889999999</v>
      </c>
      <c r="AR92" s="359">
        <f t="shared" si="21"/>
        <v>27.612385939999999</v>
      </c>
      <c r="AS92" s="359">
        <f t="shared" si="21"/>
        <v>27.703828699999999</v>
      </c>
      <c r="AT92" s="359">
        <f t="shared" si="21"/>
        <v>138.69970053999998</v>
      </c>
      <c r="AU92" s="359">
        <f t="shared" si="21"/>
        <v>31.93898214</v>
      </c>
      <c r="AV92" s="359">
        <f t="shared" si="21"/>
        <v>30.783842149999998</v>
      </c>
      <c r="AW92" s="359">
        <f t="shared" si="21"/>
        <v>24.54999158</v>
      </c>
      <c r="AX92" s="359">
        <f t="shared" si="21"/>
        <v>23.996822130000002</v>
      </c>
      <c r="AY92" s="359">
        <f t="shared" si="21"/>
        <v>111.269638</v>
      </c>
      <c r="AZ92" s="359">
        <f t="shared" si="21"/>
        <v>28.94657037</v>
      </c>
      <c r="BA92" s="359">
        <f t="shared" si="21"/>
        <v>22.356322819999999</v>
      </c>
      <c r="BB92" s="359">
        <f t="shared" si="21"/>
        <v>25.147575269999997</v>
      </c>
      <c r="BC92" s="359">
        <f t="shared" si="21"/>
        <v>25.77450314</v>
      </c>
      <c r="BD92" s="359">
        <f t="shared" si="21"/>
        <v>102.2249716</v>
      </c>
      <c r="BE92" s="359">
        <f t="shared" si="21"/>
        <v>32.658792120000001</v>
      </c>
      <c r="BF92" s="359">
        <f t="shared" si="21"/>
        <v>28.62436048</v>
      </c>
      <c r="BG92" s="359">
        <f t="shared" si="21"/>
        <v>18.46721221</v>
      </c>
      <c r="BH92" s="359">
        <f t="shared" si="21"/>
        <v>18.635187989999999</v>
      </c>
      <c r="BI92" s="359">
        <f t="shared" si="21"/>
        <v>98.385552799999999</v>
      </c>
      <c r="BJ92" s="359">
        <f t="shared" si="21"/>
        <v>21.288865260000001</v>
      </c>
      <c r="BK92" s="359">
        <f t="shared" si="21"/>
        <v>21.356826430000002</v>
      </c>
      <c r="BL92" s="359">
        <f t="shared" si="21"/>
        <v>19.642867429999999</v>
      </c>
      <c r="BM92" s="359">
        <f t="shared" si="21"/>
        <v>20.486305510000001</v>
      </c>
      <c r="BN92" s="370">
        <f t="shared" si="21"/>
        <v>82.774864629999996</v>
      </c>
    </row>
    <row r="93" spans="1:66">
      <c r="A93" s="404" t="s">
        <v>141</v>
      </c>
      <c r="B93" s="380">
        <v>18.185530660000001</v>
      </c>
      <c r="C93" s="380">
        <v>6.6312753200000003</v>
      </c>
      <c r="D93" s="380">
        <v>12.537036049999999</v>
      </c>
      <c r="E93" s="380">
        <v>4.7273625900000003</v>
      </c>
      <c r="F93" s="380">
        <v>42.081204620000001</v>
      </c>
      <c r="G93" s="380">
        <v>9.3248156000000009</v>
      </c>
      <c r="H93" s="380">
        <v>16.018338809999999</v>
      </c>
      <c r="I93" s="380">
        <v>8.2736577100000002</v>
      </c>
      <c r="J93" s="380">
        <v>14.346941210000001</v>
      </c>
      <c r="K93" s="380">
        <v>47.963753330000003</v>
      </c>
      <c r="L93" s="380">
        <v>2.29608466</v>
      </c>
      <c r="M93" s="380">
        <v>6.4396717099999998</v>
      </c>
      <c r="N93" s="380">
        <v>2.3203506300000001</v>
      </c>
      <c r="O93" s="380">
        <v>22.767598039999999</v>
      </c>
      <c r="P93" s="380">
        <v>33.82370504</v>
      </c>
      <c r="Q93" s="380">
        <v>22.35438731</v>
      </c>
      <c r="R93" s="380">
        <v>17.01762162</v>
      </c>
      <c r="S93" s="380">
        <v>1.3988511100000001</v>
      </c>
      <c r="T93" s="380">
        <v>12.21276589</v>
      </c>
      <c r="U93" s="380">
        <v>52.983625930000002</v>
      </c>
      <c r="V93" s="380">
        <v>4.2288333700000003</v>
      </c>
      <c r="W93" s="380">
        <v>7.5204069999999996</v>
      </c>
      <c r="X93" s="380">
        <v>14.037099599999999</v>
      </c>
      <c r="Y93" s="380">
        <v>5.8644836400000004</v>
      </c>
      <c r="Z93" s="380">
        <v>31.65082361</v>
      </c>
      <c r="AA93" s="380">
        <v>5.2788167799999997</v>
      </c>
      <c r="AB93" s="380">
        <v>14.288320479999999</v>
      </c>
      <c r="AC93" s="380">
        <v>5.71880728</v>
      </c>
      <c r="AD93" s="380">
        <v>4.5947178199999996</v>
      </c>
      <c r="AE93" s="380">
        <v>29.880662359999999</v>
      </c>
      <c r="AF93" s="380">
        <v>5.1244908899999997</v>
      </c>
      <c r="AG93" s="380">
        <v>4.31549812</v>
      </c>
      <c r="AH93" s="380">
        <v>9.5143740599999997</v>
      </c>
      <c r="AI93" s="380">
        <v>6.0966722000000004</v>
      </c>
      <c r="AJ93" s="380">
        <v>25.05103527</v>
      </c>
      <c r="AK93" s="380">
        <v>3.6337799899999998</v>
      </c>
      <c r="AL93" s="380">
        <v>6.4024681799999996</v>
      </c>
      <c r="AM93" s="380">
        <v>9.0079517500000001</v>
      </c>
      <c r="AN93" s="380">
        <v>1.3612349699999999</v>
      </c>
      <c r="AO93" s="380">
        <v>20.405434889999999</v>
      </c>
      <c r="AP93" s="380">
        <v>13.40931965</v>
      </c>
      <c r="AQ93" s="380">
        <v>16.057452420000001</v>
      </c>
      <c r="AR93" s="380">
        <v>3.6566584400000002</v>
      </c>
      <c r="AS93" s="380">
        <v>2.1522971499999999</v>
      </c>
      <c r="AT93" s="380">
        <v>35.275727660000001</v>
      </c>
      <c r="AU93" s="380">
        <v>1.3496992000000001</v>
      </c>
      <c r="AV93" s="380">
        <v>2.15041276</v>
      </c>
      <c r="AW93" s="380">
        <v>6.2457432400000004</v>
      </c>
      <c r="AX93" s="380">
        <v>5.0983091800000002</v>
      </c>
      <c r="AY93" s="380">
        <v>14.84416438</v>
      </c>
      <c r="AZ93" s="380">
        <v>4.5557507800000003</v>
      </c>
      <c r="BA93" s="380">
        <v>2.7464925899999999</v>
      </c>
      <c r="BB93" s="380">
        <v>1.4179127899999999</v>
      </c>
      <c r="BC93" s="380">
        <v>2.29348456</v>
      </c>
      <c r="BD93" s="380">
        <v>11.01364072</v>
      </c>
      <c r="BE93" s="380">
        <v>6.04978865</v>
      </c>
      <c r="BF93" s="380">
        <v>3.3731383500000001</v>
      </c>
      <c r="BG93" s="380">
        <v>1.60287343</v>
      </c>
      <c r="BH93" s="380">
        <v>0.56234713000000003</v>
      </c>
      <c r="BI93" s="380">
        <v>11.588147559999999</v>
      </c>
      <c r="BJ93" s="380">
        <v>1.1977228900000001</v>
      </c>
      <c r="BK93" s="380">
        <v>0.62629531999999999</v>
      </c>
      <c r="BL93" s="380">
        <v>0.82037422999999998</v>
      </c>
      <c r="BM93" s="380">
        <v>2.1757678899999999</v>
      </c>
      <c r="BN93" s="382">
        <v>4.8201603300000002</v>
      </c>
    </row>
    <row r="94" spans="1:66">
      <c r="A94" s="404" t="s">
        <v>75</v>
      </c>
      <c r="B94" s="380">
        <v>21.222480000000001</v>
      </c>
      <c r="C94" s="380">
        <v>17.60854522</v>
      </c>
      <c r="D94" s="380">
        <v>14.51366646</v>
      </c>
      <c r="E94" s="380">
        <v>17.147384809999998</v>
      </c>
      <c r="F94" s="380">
        <v>70.492076490000002</v>
      </c>
      <c r="G94" s="380">
        <v>13.072485589999999</v>
      </c>
      <c r="H94" s="380">
        <v>5.6274905200000003</v>
      </c>
      <c r="I94" s="380">
        <v>3.5251214499999999</v>
      </c>
      <c r="J94" s="380">
        <v>5.61210553</v>
      </c>
      <c r="K94" s="380">
        <v>27.837203089999999</v>
      </c>
      <c r="L94" s="380">
        <v>5.2348965999999999</v>
      </c>
      <c r="M94" s="380">
        <v>17.016231019999999</v>
      </c>
      <c r="N94" s="380">
        <v>10.30827077</v>
      </c>
      <c r="O94" s="380">
        <v>11.301716259999999</v>
      </c>
      <c r="P94" s="380">
        <v>43.861114649999998</v>
      </c>
      <c r="Q94" s="380">
        <v>4.3443269799999999</v>
      </c>
      <c r="R94" s="380">
        <v>3.47211537</v>
      </c>
      <c r="S94" s="380">
        <v>7.6783765600000002</v>
      </c>
      <c r="T94" s="380">
        <v>12.72836259</v>
      </c>
      <c r="U94" s="380">
        <v>28.223181499999999</v>
      </c>
      <c r="V94" s="380">
        <v>13.608112869999999</v>
      </c>
      <c r="W94" s="380">
        <v>22.184864610000002</v>
      </c>
      <c r="X94" s="380">
        <v>13.624006509999999</v>
      </c>
      <c r="Y94" s="380">
        <v>8.86526441</v>
      </c>
      <c r="Z94" s="380">
        <v>58.2822484</v>
      </c>
      <c r="AA94" s="380">
        <v>17.42845509</v>
      </c>
      <c r="AB94" s="380">
        <v>17.058194919999998</v>
      </c>
      <c r="AC94" s="380">
        <v>14.90722482</v>
      </c>
      <c r="AD94" s="380">
        <v>12.742003159999999</v>
      </c>
      <c r="AE94" s="380">
        <v>62.135877989999997</v>
      </c>
      <c r="AF94" s="380">
        <v>16.910695180000001</v>
      </c>
      <c r="AG94" s="380">
        <v>18.871098159999999</v>
      </c>
      <c r="AH94" s="380">
        <v>16.460473790000002</v>
      </c>
      <c r="AI94" s="380">
        <v>15.428664339999999</v>
      </c>
      <c r="AJ94" s="380">
        <v>67.670931469999999</v>
      </c>
      <c r="AK94" s="380">
        <v>17.192154389999999</v>
      </c>
      <c r="AL94" s="380">
        <v>17.493351690000001</v>
      </c>
      <c r="AM94" s="380">
        <v>13.414889629999999</v>
      </c>
      <c r="AN94" s="380">
        <v>31.36750769</v>
      </c>
      <c r="AO94" s="380">
        <v>79.467903399999997</v>
      </c>
      <c r="AP94" s="380">
        <v>29.64144336</v>
      </c>
      <c r="AQ94" s="380">
        <v>24.275270469999999</v>
      </c>
      <c r="AR94" s="380">
        <v>23.955727499999998</v>
      </c>
      <c r="AS94" s="380">
        <v>25.55153155</v>
      </c>
      <c r="AT94" s="380">
        <v>103.42397287999999</v>
      </c>
      <c r="AU94" s="380">
        <v>30.58928294</v>
      </c>
      <c r="AV94" s="380">
        <v>28.63342939</v>
      </c>
      <c r="AW94" s="380">
        <v>18.304248340000001</v>
      </c>
      <c r="AX94" s="380">
        <v>18.898512950000001</v>
      </c>
      <c r="AY94" s="380">
        <v>96.425473620000005</v>
      </c>
      <c r="AZ94" s="380">
        <v>24.39081959</v>
      </c>
      <c r="BA94" s="380">
        <v>19.60983023</v>
      </c>
      <c r="BB94" s="380">
        <v>23.729662479999998</v>
      </c>
      <c r="BC94" s="380">
        <v>23.481018580000001</v>
      </c>
      <c r="BD94" s="380">
        <v>91.211330880000006</v>
      </c>
      <c r="BE94" s="380">
        <v>26.609003470000001</v>
      </c>
      <c r="BF94" s="380">
        <v>25.251222129999999</v>
      </c>
      <c r="BG94" s="380">
        <v>16.864338780000001</v>
      </c>
      <c r="BH94" s="380">
        <v>18.072840859999999</v>
      </c>
      <c r="BI94" s="380">
        <v>86.797405240000003</v>
      </c>
      <c r="BJ94" s="380">
        <v>20.09114237</v>
      </c>
      <c r="BK94" s="380">
        <v>20.730531110000001</v>
      </c>
      <c r="BL94" s="380">
        <v>18.8224932</v>
      </c>
      <c r="BM94" s="380">
        <v>18.310537620000002</v>
      </c>
      <c r="BN94" s="382">
        <v>77.954704300000003</v>
      </c>
    </row>
    <row r="95" spans="1:66">
      <c r="A95" s="400" t="s">
        <v>142</v>
      </c>
      <c r="B95" s="359">
        <v>35.693980719999999</v>
      </c>
      <c r="C95" s="359">
        <v>37.065235700000002</v>
      </c>
      <c r="D95" s="359">
        <v>32.819274210000003</v>
      </c>
      <c r="E95" s="359">
        <v>25.338454030000001</v>
      </c>
      <c r="F95" s="359">
        <v>130.91694466000001</v>
      </c>
      <c r="G95" s="359">
        <v>23.333225469999999</v>
      </c>
      <c r="H95" s="359">
        <v>16.685748929999999</v>
      </c>
      <c r="I95" s="359">
        <v>16.129755589999998</v>
      </c>
      <c r="J95" s="359">
        <v>21.285914349999999</v>
      </c>
      <c r="K95" s="359">
        <v>77.434644340000006</v>
      </c>
      <c r="L95" s="359">
        <v>19.039030929999999</v>
      </c>
      <c r="M95" s="359">
        <v>18.57598664</v>
      </c>
      <c r="N95" s="359">
        <v>19.858084420000001</v>
      </c>
      <c r="O95" s="359">
        <v>19.224485529999999</v>
      </c>
      <c r="P95" s="359">
        <v>76.697587519999999</v>
      </c>
      <c r="Q95" s="359">
        <v>17.417952979999999</v>
      </c>
      <c r="R95" s="359">
        <v>17.900522760000001</v>
      </c>
      <c r="S95" s="359">
        <v>15.369095980000001</v>
      </c>
      <c r="T95" s="359">
        <v>22.223152039999999</v>
      </c>
      <c r="U95" s="359">
        <v>72.910723759999996</v>
      </c>
      <c r="V95" s="359">
        <v>15.465070689999999</v>
      </c>
      <c r="W95" s="359">
        <v>19.994257229999999</v>
      </c>
      <c r="X95" s="359">
        <v>20.725485299999999</v>
      </c>
      <c r="Y95" s="359">
        <v>8.4880713799999992</v>
      </c>
      <c r="Z95" s="359">
        <v>64.672884600000003</v>
      </c>
      <c r="AA95" s="359">
        <v>11.946683419999999</v>
      </c>
      <c r="AB95" s="359">
        <v>20.22247419</v>
      </c>
      <c r="AC95" s="359">
        <v>22.744679120000001</v>
      </c>
      <c r="AD95" s="359">
        <v>21.000541810000001</v>
      </c>
      <c r="AE95" s="359">
        <v>75.914378540000001</v>
      </c>
      <c r="AF95" s="359">
        <v>21.366286410000001</v>
      </c>
      <c r="AG95" s="359">
        <v>18.132741509999999</v>
      </c>
      <c r="AH95" s="359">
        <v>19.458631489999998</v>
      </c>
      <c r="AI95" s="359">
        <v>23.50351942</v>
      </c>
      <c r="AJ95" s="359">
        <v>82.461178829999994</v>
      </c>
      <c r="AK95" s="359">
        <v>15.89480977</v>
      </c>
      <c r="AL95" s="359">
        <v>21.005312320000002</v>
      </c>
      <c r="AM95" s="359">
        <v>14.93422019</v>
      </c>
      <c r="AN95" s="359">
        <v>15.063838949999999</v>
      </c>
      <c r="AO95" s="359">
        <v>66.898181230000006</v>
      </c>
      <c r="AP95" s="359">
        <v>24.404254179999999</v>
      </c>
      <c r="AQ95" s="359">
        <v>14.934558300000001</v>
      </c>
      <c r="AR95" s="359">
        <v>14.82181999</v>
      </c>
      <c r="AS95" s="359">
        <v>14.741686339999999</v>
      </c>
      <c r="AT95" s="359">
        <v>68.902318809999997</v>
      </c>
      <c r="AU95" s="359">
        <v>14.01487373</v>
      </c>
      <c r="AV95" s="359">
        <v>9.6583295099999997</v>
      </c>
      <c r="AW95" s="359">
        <v>21.369430229999999</v>
      </c>
      <c r="AX95" s="359">
        <v>12.47558319</v>
      </c>
      <c r="AY95" s="359">
        <v>57.51821666</v>
      </c>
      <c r="AZ95" s="359">
        <v>14.09273333</v>
      </c>
      <c r="BA95" s="359">
        <v>11.38749307</v>
      </c>
      <c r="BB95" s="359">
        <v>13.92498028</v>
      </c>
      <c r="BC95" s="359">
        <v>12.57973016</v>
      </c>
      <c r="BD95" s="359">
        <v>51.984936840000003</v>
      </c>
      <c r="BE95" s="359">
        <v>17.754938920000001</v>
      </c>
      <c r="BF95" s="359">
        <v>11.884526129999999</v>
      </c>
      <c r="BG95" s="359">
        <v>13.637484580000001</v>
      </c>
      <c r="BH95" s="359">
        <v>12.07150601</v>
      </c>
      <c r="BI95" s="359">
        <v>55.348455639999997</v>
      </c>
      <c r="BJ95" s="359">
        <v>13.723014210000001</v>
      </c>
      <c r="BK95" s="359">
        <v>16.202651660000001</v>
      </c>
      <c r="BL95" s="359">
        <v>16.267398780000001</v>
      </c>
      <c r="BM95" s="359">
        <v>14.92491955</v>
      </c>
      <c r="BN95" s="370">
        <v>61.117984200000002</v>
      </c>
    </row>
    <row r="96" spans="1:66">
      <c r="A96" s="406"/>
      <c r="BN96" s="382"/>
    </row>
    <row r="97" spans="1:66">
      <c r="A97" s="400" t="s">
        <v>143</v>
      </c>
      <c r="B97" s="359">
        <f t="shared" ref="B97:BN97" si="22">SUM(B98:B99)</f>
        <v>96.036864030000004</v>
      </c>
      <c r="C97" s="359">
        <f t="shared" si="22"/>
        <v>72.308933870000004</v>
      </c>
      <c r="D97" s="359">
        <f t="shared" si="22"/>
        <v>77.812929269999998</v>
      </c>
      <c r="E97" s="359">
        <f t="shared" si="22"/>
        <v>81.902553589999997</v>
      </c>
      <c r="F97" s="359">
        <f t="shared" si="22"/>
        <v>328.06128075999999</v>
      </c>
      <c r="G97" s="359">
        <f t="shared" si="22"/>
        <v>72.363635219999992</v>
      </c>
      <c r="H97" s="359">
        <f t="shared" si="22"/>
        <v>88.714404860000002</v>
      </c>
      <c r="I97" s="359">
        <f t="shared" si="22"/>
        <v>84.062280210000011</v>
      </c>
      <c r="J97" s="359">
        <f t="shared" si="22"/>
        <v>86.24468822</v>
      </c>
      <c r="K97" s="359">
        <f t="shared" si="22"/>
        <v>331.38500851000003</v>
      </c>
      <c r="L97" s="359">
        <f t="shared" si="22"/>
        <v>72.862188239999995</v>
      </c>
      <c r="M97" s="359">
        <f t="shared" si="22"/>
        <v>69.34370134000001</v>
      </c>
      <c r="N97" s="359">
        <f t="shared" si="22"/>
        <v>70.227737099999999</v>
      </c>
      <c r="O97" s="359">
        <f t="shared" si="22"/>
        <v>78.083847249999991</v>
      </c>
      <c r="P97" s="359">
        <f t="shared" si="22"/>
        <v>290.51747392999999</v>
      </c>
      <c r="Q97" s="359">
        <f t="shared" si="22"/>
        <v>72.954631899999995</v>
      </c>
      <c r="R97" s="359">
        <f t="shared" si="22"/>
        <v>84.286771179999988</v>
      </c>
      <c r="S97" s="359">
        <f t="shared" si="22"/>
        <v>65.313642080000008</v>
      </c>
      <c r="T97" s="359">
        <f t="shared" si="22"/>
        <v>67.136529809999999</v>
      </c>
      <c r="U97" s="359">
        <f t="shared" si="22"/>
        <v>289.69157496999998</v>
      </c>
      <c r="V97" s="359">
        <f t="shared" si="22"/>
        <v>58.711114280000004</v>
      </c>
      <c r="W97" s="359">
        <f t="shared" si="22"/>
        <v>53.282219149999996</v>
      </c>
      <c r="X97" s="359">
        <f t="shared" si="22"/>
        <v>60.661407340000004</v>
      </c>
      <c r="Y97" s="359">
        <f t="shared" si="22"/>
        <v>60.688863640000001</v>
      </c>
      <c r="Z97" s="359">
        <f t="shared" si="22"/>
        <v>233.34360441000001</v>
      </c>
      <c r="AA97" s="359">
        <f t="shared" si="22"/>
        <v>60.303600019999998</v>
      </c>
      <c r="AB97" s="359">
        <f t="shared" si="22"/>
        <v>61.884252289999999</v>
      </c>
      <c r="AC97" s="359">
        <f t="shared" si="22"/>
        <v>60.190130490000001</v>
      </c>
      <c r="AD97" s="359">
        <f t="shared" si="22"/>
        <v>68.615817219999997</v>
      </c>
      <c r="AE97" s="359">
        <f t="shared" si="22"/>
        <v>250.99380001999998</v>
      </c>
      <c r="AF97" s="359">
        <f t="shared" si="22"/>
        <v>61.51794821</v>
      </c>
      <c r="AG97" s="359">
        <f t="shared" si="22"/>
        <v>58.074639569999995</v>
      </c>
      <c r="AH97" s="359">
        <f t="shared" si="22"/>
        <v>79.31684774</v>
      </c>
      <c r="AI97" s="359">
        <f t="shared" si="22"/>
        <v>78.066547750000012</v>
      </c>
      <c r="AJ97" s="359">
        <f t="shared" si="22"/>
        <v>276.97598326999997</v>
      </c>
      <c r="AK97" s="359">
        <f t="shared" si="22"/>
        <v>66.739345800000009</v>
      </c>
      <c r="AL97" s="359">
        <f t="shared" si="22"/>
        <v>82.090529439999997</v>
      </c>
      <c r="AM97" s="359">
        <f t="shared" si="22"/>
        <v>70.353351899999993</v>
      </c>
      <c r="AN97" s="359">
        <f t="shared" si="22"/>
        <v>67.975695950000002</v>
      </c>
      <c r="AO97" s="359">
        <f t="shared" si="22"/>
        <v>287.15892309000003</v>
      </c>
      <c r="AP97" s="359">
        <f t="shared" si="22"/>
        <v>62.714810650000004</v>
      </c>
      <c r="AQ97" s="359">
        <f t="shared" si="22"/>
        <v>65.207886680000001</v>
      </c>
      <c r="AR97" s="359">
        <f t="shared" si="22"/>
        <v>83.320487889999995</v>
      </c>
      <c r="AS97" s="359">
        <f t="shared" si="22"/>
        <v>74.055313099999992</v>
      </c>
      <c r="AT97" s="359">
        <f t="shared" si="22"/>
        <v>285.29849832000002</v>
      </c>
      <c r="AU97" s="359">
        <f t="shared" si="22"/>
        <v>60.253930229999995</v>
      </c>
      <c r="AV97" s="359">
        <f t="shared" si="22"/>
        <v>45.579757180000001</v>
      </c>
      <c r="AW97" s="359">
        <f t="shared" si="22"/>
        <v>74.238550900000007</v>
      </c>
      <c r="AX97" s="359">
        <f t="shared" si="22"/>
        <v>78.276705210000003</v>
      </c>
      <c r="AY97" s="359">
        <f t="shared" si="22"/>
        <v>258.34894351999998</v>
      </c>
      <c r="AZ97" s="359">
        <f t="shared" si="22"/>
        <v>73.506249279999992</v>
      </c>
      <c r="BA97" s="359">
        <f t="shared" si="22"/>
        <v>75.086428799999993</v>
      </c>
      <c r="BB97" s="359">
        <f t="shared" si="22"/>
        <v>70.691216220000001</v>
      </c>
      <c r="BC97" s="359">
        <f t="shared" si="22"/>
        <v>84.648656720000005</v>
      </c>
      <c r="BD97" s="359">
        <f t="shared" si="22"/>
        <v>303.93255102000001</v>
      </c>
      <c r="BE97" s="359">
        <f t="shared" si="22"/>
        <v>75.221538019999997</v>
      </c>
      <c r="BF97" s="359">
        <f t="shared" si="22"/>
        <v>70.166520859999991</v>
      </c>
      <c r="BG97" s="359">
        <f t="shared" si="22"/>
        <v>66.933203669999997</v>
      </c>
      <c r="BH97" s="359">
        <f t="shared" si="22"/>
        <v>72.633549020000004</v>
      </c>
      <c r="BI97" s="359">
        <f t="shared" si="22"/>
        <v>284.95481157</v>
      </c>
      <c r="BJ97" s="359">
        <f t="shared" si="22"/>
        <v>79.994710259999991</v>
      </c>
      <c r="BK97" s="359">
        <f t="shared" si="22"/>
        <v>75.561671340000004</v>
      </c>
      <c r="BL97" s="359">
        <f t="shared" si="22"/>
        <v>72.728089859999997</v>
      </c>
      <c r="BM97" s="359">
        <f t="shared" si="22"/>
        <v>95.193652360000002</v>
      </c>
      <c r="BN97" s="370">
        <f t="shared" si="22"/>
        <v>323.47812382000001</v>
      </c>
    </row>
    <row r="98" spans="1:66">
      <c r="A98" s="404" t="s">
        <v>144</v>
      </c>
      <c r="B98" s="380">
        <v>2.46727023</v>
      </c>
      <c r="C98" s="380">
        <v>2.4346604699999999</v>
      </c>
      <c r="D98" s="380">
        <v>2.8679742199999998</v>
      </c>
      <c r="E98" s="380">
        <v>3.6464891700000002</v>
      </c>
      <c r="F98" s="380">
        <v>11.416394090000001</v>
      </c>
      <c r="G98" s="380">
        <v>3.2340005199999999</v>
      </c>
      <c r="H98" s="380">
        <v>3.8525175900000002</v>
      </c>
      <c r="I98" s="380">
        <v>5.00084164</v>
      </c>
      <c r="J98" s="380">
        <v>3.9213622199999998</v>
      </c>
      <c r="K98" s="380">
        <v>16.00872197</v>
      </c>
      <c r="L98" s="380">
        <v>3.5239044100000001</v>
      </c>
      <c r="M98" s="380">
        <v>5.0334475300000001</v>
      </c>
      <c r="N98" s="380">
        <v>2.9981030099999999</v>
      </c>
      <c r="O98" s="380">
        <v>2.5752559100000001</v>
      </c>
      <c r="P98" s="380">
        <v>14.130710860000001</v>
      </c>
      <c r="Q98" s="380">
        <v>3.28422349</v>
      </c>
      <c r="R98" s="380">
        <v>3.0026210400000002</v>
      </c>
      <c r="S98" s="380">
        <v>3.6900519599999999</v>
      </c>
      <c r="T98" s="380">
        <v>3.5661457699999999</v>
      </c>
      <c r="U98" s="380">
        <v>13.54304226</v>
      </c>
      <c r="V98" s="380">
        <v>1.2417161400000001</v>
      </c>
      <c r="W98" s="380">
        <v>3.4510728899999998</v>
      </c>
      <c r="X98" s="380">
        <v>2.37484881</v>
      </c>
      <c r="Y98" s="380">
        <v>2.3634328500000001</v>
      </c>
      <c r="Z98" s="380">
        <v>9.4310706900000003</v>
      </c>
      <c r="AA98" s="380">
        <v>3.8878466600000001</v>
      </c>
      <c r="AB98" s="380">
        <v>3.3097785700000002</v>
      </c>
      <c r="AC98" s="380">
        <v>4.1915252599999997</v>
      </c>
      <c r="AD98" s="380">
        <v>3.2848731</v>
      </c>
      <c r="AE98" s="380">
        <v>14.674023589999999</v>
      </c>
      <c r="AF98" s="380">
        <v>4.5243225499999999</v>
      </c>
      <c r="AG98" s="380">
        <v>5.2684278899999999</v>
      </c>
      <c r="AH98" s="380">
        <v>4.5925579299999999</v>
      </c>
      <c r="AI98" s="380">
        <v>3.2300038899999999</v>
      </c>
      <c r="AJ98" s="380">
        <v>17.61531226</v>
      </c>
      <c r="AK98" s="380">
        <v>7.6616168199999999</v>
      </c>
      <c r="AL98" s="380">
        <v>8.2149234900000003</v>
      </c>
      <c r="AM98" s="380">
        <v>8.5539685700000003</v>
      </c>
      <c r="AN98" s="380">
        <v>8.7745651599999999</v>
      </c>
      <c r="AO98" s="380">
        <v>33.20507404</v>
      </c>
      <c r="AP98" s="380">
        <v>7.7748584300000001</v>
      </c>
      <c r="AQ98" s="380">
        <v>8.2340256000000007</v>
      </c>
      <c r="AR98" s="380">
        <v>9.7928438</v>
      </c>
      <c r="AS98" s="380">
        <v>7.4220618900000002</v>
      </c>
      <c r="AT98" s="380">
        <v>33.223789719999999</v>
      </c>
      <c r="AU98" s="380">
        <v>6.7468657399999996</v>
      </c>
      <c r="AV98" s="380">
        <v>6.1315506500000003</v>
      </c>
      <c r="AW98" s="380">
        <v>8.6851807399999998</v>
      </c>
      <c r="AX98" s="380">
        <v>9.3019683799999999</v>
      </c>
      <c r="AY98" s="380">
        <v>30.86556551</v>
      </c>
      <c r="AZ98" s="380">
        <v>8.7966179800000006</v>
      </c>
      <c r="BA98" s="380">
        <v>8.2537066499999998</v>
      </c>
      <c r="BB98" s="380">
        <v>9.5882100500000007</v>
      </c>
      <c r="BC98" s="380">
        <v>9.4529983299999998</v>
      </c>
      <c r="BD98" s="380">
        <v>36.091533009999999</v>
      </c>
      <c r="BE98" s="380">
        <v>8.4169801500000005</v>
      </c>
      <c r="BF98" s="380">
        <v>9.2321388599999992</v>
      </c>
      <c r="BG98" s="380">
        <v>8.79548503</v>
      </c>
      <c r="BH98" s="380">
        <v>9.4892709400000008</v>
      </c>
      <c r="BI98" s="380">
        <v>35.933874979999999</v>
      </c>
      <c r="BJ98" s="380">
        <v>8.5480620100000007</v>
      </c>
      <c r="BK98" s="380">
        <v>9.3014380200000009</v>
      </c>
      <c r="BL98" s="380">
        <v>9.2394980800000006</v>
      </c>
      <c r="BM98" s="380">
        <v>9.2139635500000008</v>
      </c>
      <c r="BN98" s="382">
        <v>36.302961660000001</v>
      </c>
    </row>
    <row r="99" spans="1:66">
      <c r="A99" s="404" t="s">
        <v>79</v>
      </c>
      <c r="B99" s="380">
        <v>93.569593800000007</v>
      </c>
      <c r="C99" s="380">
        <v>69.874273400000007</v>
      </c>
      <c r="D99" s="380">
        <v>74.944955050000004</v>
      </c>
      <c r="E99" s="380">
        <v>78.256064420000001</v>
      </c>
      <c r="F99" s="380">
        <v>316.64488667000001</v>
      </c>
      <c r="G99" s="380">
        <v>69.129634699999997</v>
      </c>
      <c r="H99" s="380">
        <v>84.861887269999997</v>
      </c>
      <c r="I99" s="380">
        <v>79.061438570000007</v>
      </c>
      <c r="J99" s="380">
        <v>82.323325999999994</v>
      </c>
      <c r="K99" s="380">
        <v>315.37628654000002</v>
      </c>
      <c r="L99" s="380">
        <v>69.338283829999995</v>
      </c>
      <c r="M99" s="380">
        <v>64.310253810000006</v>
      </c>
      <c r="N99" s="380">
        <v>67.229634090000005</v>
      </c>
      <c r="O99" s="380">
        <v>75.508591339999995</v>
      </c>
      <c r="P99" s="380">
        <v>276.38676306999997</v>
      </c>
      <c r="Q99" s="380">
        <v>69.670408409999993</v>
      </c>
      <c r="R99" s="380">
        <v>81.284150139999994</v>
      </c>
      <c r="S99" s="380">
        <v>61.623590120000003</v>
      </c>
      <c r="T99" s="380">
        <v>63.57038404</v>
      </c>
      <c r="U99" s="380">
        <v>276.14853270999998</v>
      </c>
      <c r="V99" s="380">
        <v>57.469398140000003</v>
      </c>
      <c r="W99" s="380">
        <v>49.831146259999997</v>
      </c>
      <c r="X99" s="380">
        <v>58.286558530000001</v>
      </c>
      <c r="Y99" s="380">
        <v>58.325430789999999</v>
      </c>
      <c r="Z99" s="380">
        <v>223.91253372</v>
      </c>
      <c r="AA99" s="380">
        <v>56.415753359999997</v>
      </c>
      <c r="AB99" s="380">
        <v>58.57447372</v>
      </c>
      <c r="AC99" s="380">
        <v>55.998605230000003</v>
      </c>
      <c r="AD99" s="380">
        <v>65.330944119999998</v>
      </c>
      <c r="AE99" s="380">
        <v>236.31977642999999</v>
      </c>
      <c r="AF99" s="380">
        <v>56.993625659999999</v>
      </c>
      <c r="AG99" s="380">
        <v>52.806211679999997</v>
      </c>
      <c r="AH99" s="380">
        <v>74.724289810000002</v>
      </c>
      <c r="AI99" s="380">
        <v>74.836543860000006</v>
      </c>
      <c r="AJ99" s="380">
        <v>259.36067100999998</v>
      </c>
      <c r="AK99" s="380">
        <v>59.077728980000003</v>
      </c>
      <c r="AL99" s="380">
        <v>73.875605949999994</v>
      </c>
      <c r="AM99" s="380">
        <v>61.799383329999998</v>
      </c>
      <c r="AN99" s="380">
        <v>59.201130790000001</v>
      </c>
      <c r="AO99" s="380">
        <v>253.95384905</v>
      </c>
      <c r="AP99" s="380">
        <v>54.939952220000002</v>
      </c>
      <c r="AQ99" s="380">
        <v>56.973861079999999</v>
      </c>
      <c r="AR99" s="380">
        <v>73.527644089999995</v>
      </c>
      <c r="AS99" s="380">
        <v>66.633251209999997</v>
      </c>
      <c r="AT99" s="380">
        <v>252.07470860000001</v>
      </c>
      <c r="AU99" s="380">
        <v>53.507064489999998</v>
      </c>
      <c r="AV99" s="380">
        <v>39.44820653</v>
      </c>
      <c r="AW99" s="380">
        <v>65.55337016</v>
      </c>
      <c r="AX99" s="380">
        <v>68.974736829999998</v>
      </c>
      <c r="AY99" s="380">
        <v>227.48337801</v>
      </c>
      <c r="AZ99" s="380">
        <v>64.709631299999998</v>
      </c>
      <c r="BA99" s="380">
        <v>66.832722149999995</v>
      </c>
      <c r="BB99" s="380">
        <v>61.10300617</v>
      </c>
      <c r="BC99" s="380">
        <v>75.195658390000006</v>
      </c>
      <c r="BD99" s="380">
        <v>267.84101801000003</v>
      </c>
      <c r="BE99" s="380">
        <v>66.804557869999996</v>
      </c>
      <c r="BF99" s="380">
        <v>60.934381999999999</v>
      </c>
      <c r="BG99" s="380">
        <v>58.137718640000003</v>
      </c>
      <c r="BH99" s="380">
        <v>63.144278079999999</v>
      </c>
      <c r="BI99" s="380">
        <v>249.02093658999999</v>
      </c>
      <c r="BJ99" s="380">
        <v>71.446648249999996</v>
      </c>
      <c r="BK99" s="380">
        <v>66.260233319999998</v>
      </c>
      <c r="BL99" s="380">
        <v>63.48859178</v>
      </c>
      <c r="BM99" s="380">
        <v>85.979688809999999</v>
      </c>
      <c r="BN99" s="382">
        <v>287.17516216000001</v>
      </c>
    </row>
    <row r="100" spans="1:66">
      <c r="A100" s="400" t="s">
        <v>145</v>
      </c>
      <c r="B100" s="359">
        <f t="shared" ref="B100:BN100" si="23">SUM(B101:B102)</f>
        <v>116.25518643000001</v>
      </c>
      <c r="C100" s="359">
        <f t="shared" si="23"/>
        <v>94.586139010000011</v>
      </c>
      <c r="D100" s="359">
        <f t="shared" si="23"/>
        <v>114.00031301000001</v>
      </c>
      <c r="E100" s="359">
        <f t="shared" si="23"/>
        <v>102.46350394999999</v>
      </c>
      <c r="F100" s="359">
        <f t="shared" si="23"/>
        <v>427.30514239999997</v>
      </c>
      <c r="G100" s="359">
        <f t="shared" si="23"/>
        <v>98.890513839999997</v>
      </c>
      <c r="H100" s="359">
        <f t="shared" si="23"/>
        <v>117.13601402</v>
      </c>
      <c r="I100" s="359">
        <f t="shared" si="23"/>
        <v>113.73713023000001</v>
      </c>
      <c r="J100" s="359">
        <f t="shared" si="23"/>
        <v>117.41863684</v>
      </c>
      <c r="K100" s="359">
        <f t="shared" si="23"/>
        <v>447.18229493000001</v>
      </c>
      <c r="L100" s="359">
        <f t="shared" si="23"/>
        <v>118.63766767</v>
      </c>
      <c r="M100" s="359">
        <f t="shared" si="23"/>
        <v>103.94268905999999</v>
      </c>
      <c r="N100" s="359">
        <f t="shared" si="23"/>
        <v>115.83255185</v>
      </c>
      <c r="O100" s="359">
        <f t="shared" si="23"/>
        <v>96.664796699999997</v>
      </c>
      <c r="P100" s="359">
        <f t="shared" si="23"/>
        <v>435.07770528000003</v>
      </c>
      <c r="Q100" s="359">
        <f t="shared" si="23"/>
        <v>109.9800024</v>
      </c>
      <c r="R100" s="359">
        <f t="shared" si="23"/>
        <v>98.185921870000001</v>
      </c>
      <c r="S100" s="359">
        <f t="shared" si="23"/>
        <v>99.471767249999999</v>
      </c>
      <c r="T100" s="359">
        <f t="shared" si="23"/>
        <v>96.275724830000001</v>
      </c>
      <c r="U100" s="359">
        <f t="shared" si="23"/>
        <v>403.91341635000003</v>
      </c>
      <c r="V100" s="359">
        <f t="shared" si="23"/>
        <v>84.252662049999998</v>
      </c>
      <c r="W100" s="359">
        <f t="shared" si="23"/>
        <v>80.707837900000001</v>
      </c>
      <c r="X100" s="359">
        <f t="shared" si="23"/>
        <v>92.441032790000008</v>
      </c>
      <c r="Y100" s="359">
        <f t="shared" si="23"/>
        <v>82.845566969999993</v>
      </c>
      <c r="Z100" s="359">
        <f t="shared" si="23"/>
        <v>340.24709970999999</v>
      </c>
      <c r="AA100" s="359">
        <f t="shared" si="23"/>
        <v>84.483777119999999</v>
      </c>
      <c r="AB100" s="359">
        <f t="shared" si="23"/>
        <v>84.620618969999995</v>
      </c>
      <c r="AC100" s="359">
        <f t="shared" si="23"/>
        <v>90.597639290000004</v>
      </c>
      <c r="AD100" s="359">
        <f t="shared" si="23"/>
        <v>90.021582469999998</v>
      </c>
      <c r="AE100" s="359">
        <f t="shared" si="23"/>
        <v>349.72361785000004</v>
      </c>
      <c r="AF100" s="359">
        <f t="shared" si="23"/>
        <v>75.922468739999999</v>
      </c>
      <c r="AG100" s="359">
        <f t="shared" si="23"/>
        <v>80.731822319999992</v>
      </c>
      <c r="AH100" s="359">
        <f t="shared" si="23"/>
        <v>89.214502890000006</v>
      </c>
      <c r="AI100" s="359">
        <f t="shared" si="23"/>
        <v>96.80928166999999</v>
      </c>
      <c r="AJ100" s="359">
        <f t="shared" si="23"/>
        <v>342.67807562000002</v>
      </c>
      <c r="AK100" s="359">
        <f t="shared" si="23"/>
        <v>93.888655730000011</v>
      </c>
      <c r="AL100" s="359">
        <f t="shared" si="23"/>
        <v>100.10497262000001</v>
      </c>
      <c r="AM100" s="359">
        <f t="shared" si="23"/>
        <v>96.892254519999994</v>
      </c>
      <c r="AN100" s="359">
        <f t="shared" si="23"/>
        <v>89.598537640000004</v>
      </c>
      <c r="AO100" s="359">
        <f t="shared" si="23"/>
        <v>380.48442051000001</v>
      </c>
      <c r="AP100" s="359">
        <f t="shared" si="23"/>
        <v>85.851387530000011</v>
      </c>
      <c r="AQ100" s="359">
        <f t="shared" si="23"/>
        <v>99.504467030000001</v>
      </c>
      <c r="AR100" s="359">
        <f t="shared" si="23"/>
        <v>111.73772714</v>
      </c>
      <c r="AS100" s="359">
        <f t="shared" si="23"/>
        <v>108.17898955999999</v>
      </c>
      <c r="AT100" s="359">
        <f t="shared" si="23"/>
        <v>405.27257125999995</v>
      </c>
      <c r="AU100" s="359">
        <f t="shared" si="23"/>
        <v>114.71547215000001</v>
      </c>
      <c r="AV100" s="359">
        <f t="shared" si="23"/>
        <v>84.206808769999995</v>
      </c>
      <c r="AW100" s="359">
        <f t="shared" si="23"/>
        <v>108.28867227000001</v>
      </c>
      <c r="AX100" s="359">
        <f t="shared" si="23"/>
        <v>95.630085620000003</v>
      </c>
      <c r="AY100" s="359">
        <f t="shared" si="23"/>
        <v>402.84103880999999</v>
      </c>
      <c r="AZ100" s="359">
        <f t="shared" si="23"/>
        <v>92.827241990000005</v>
      </c>
      <c r="BA100" s="359">
        <f t="shared" si="23"/>
        <v>91.881566570000004</v>
      </c>
      <c r="BB100" s="359">
        <f t="shared" si="23"/>
        <v>92.818922369999996</v>
      </c>
      <c r="BC100" s="359">
        <f t="shared" si="23"/>
        <v>101.14175516</v>
      </c>
      <c r="BD100" s="359">
        <f t="shared" si="23"/>
        <v>378.66948608999996</v>
      </c>
      <c r="BE100" s="359">
        <f t="shared" si="23"/>
        <v>87.152565080000002</v>
      </c>
      <c r="BF100" s="359">
        <f t="shared" si="23"/>
        <v>62.705809360000003</v>
      </c>
      <c r="BG100" s="359">
        <f t="shared" si="23"/>
        <v>100.77183772000001</v>
      </c>
      <c r="BH100" s="359">
        <f t="shared" si="23"/>
        <v>103.67656921999999</v>
      </c>
      <c r="BI100" s="359">
        <f t="shared" si="23"/>
        <v>354.30678138000002</v>
      </c>
      <c r="BJ100" s="359">
        <f t="shared" si="23"/>
        <v>93.579600620000008</v>
      </c>
      <c r="BK100" s="359">
        <f t="shared" si="23"/>
        <v>84.692615079999996</v>
      </c>
      <c r="BL100" s="359">
        <f t="shared" si="23"/>
        <v>98.107883030000011</v>
      </c>
      <c r="BM100" s="359">
        <f t="shared" si="23"/>
        <v>112.03894602</v>
      </c>
      <c r="BN100" s="370">
        <f t="shared" si="23"/>
        <v>388.41904475000001</v>
      </c>
    </row>
    <row r="101" spans="1:66">
      <c r="A101" s="404" t="s">
        <v>144</v>
      </c>
      <c r="B101" s="380">
        <v>17.60583621</v>
      </c>
      <c r="C101" s="380">
        <v>19.482110810000002</v>
      </c>
      <c r="D101" s="380">
        <v>20.56716445</v>
      </c>
      <c r="E101" s="380">
        <v>21.72527754</v>
      </c>
      <c r="F101" s="380">
        <v>79.380389010000002</v>
      </c>
      <c r="G101" s="380">
        <v>18.679933909999999</v>
      </c>
      <c r="H101" s="380">
        <v>21.65158658</v>
      </c>
      <c r="I101" s="380">
        <v>20.633303600000001</v>
      </c>
      <c r="J101" s="380">
        <v>23.267160830000002</v>
      </c>
      <c r="K101" s="380">
        <v>84.231984920000002</v>
      </c>
      <c r="L101" s="380">
        <v>18.132406459999999</v>
      </c>
      <c r="M101" s="380">
        <v>21.42836483</v>
      </c>
      <c r="N101" s="380">
        <v>23.28932876</v>
      </c>
      <c r="O101" s="380">
        <v>23.45156725</v>
      </c>
      <c r="P101" s="380">
        <v>86.301667300000005</v>
      </c>
      <c r="Q101" s="380">
        <v>19.731824159999999</v>
      </c>
      <c r="R101" s="380">
        <v>21.426082040000001</v>
      </c>
      <c r="S101" s="380">
        <v>20.47687835</v>
      </c>
      <c r="T101" s="380">
        <v>23.24987848</v>
      </c>
      <c r="U101" s="380">
        <v>84.884663029999999</v>
      </c>
      <c r="V101" s="380">
        <v>23.518423120000001</v>
      </c>
      <c r="W101" s="380">
        <v>24.200286380000001</v>
      </c>
      <c r="X101" s="380">
        <v>25.580255480000002</v>
      </c>
      <c r="Y101" s="380">
        <v>27.236790880000001</v>
      </c>
      <c r="Z101" s="380">
        <v>100.53575585999999</v>
      </c>
      <c r="AA101" s="380">
        <v>19.31705397</v>
      </c>
      <c r="AB101" s="380">
        <v>15.105081500000001</v>
      </c>
      <c r="AC101" s="380">
        <v>14.996923730000001</v>
      </c>
      <c r="AD101" s="380">
        <v>14.96055733</v>
      </c>
      <c r="AE101" s="380">
        <v>64.379616530000007</v>
      </c>
      <c r="AF101" s="380">
        <v>14.3800147</v>
      </c>
      <c r="AG101" s="380">
        <v>14.433215580000001</v>
      </c>
      <c r="AH101" s="380">
        <v>14.56975051</v>
      </c>
      <c r="AI101" s="380">
        <v>14.037909369999999</v>
      </c>
      <c r="AJ101" s="380">
        <v>57.420890159999999</v>
      </c>
      <c r="AK101" s="380">
        <v>30.58021102</v>
      </c>
      <c r="AL101" s="380">
        <v>32.467846770000001</v>
      </c>
      <c r="AM101" s="380">
        <v>31.92443712</v>
      </c>
      <c r="AN101" s="380">
        <v>33.592294320000001</v>
      </c>
      <c r="AO101" s="380">
        <v>128.56478923</v>
      </c>
      <c r="AP101" s="380">
        <v>30.33781201</v>
      </c>
      <c r="AQ101" s="380">
        <v>31.168860039999998</v>
      </c>
      <c r="AR101" s="380">
        <v>30.063203470000001</v>
      </c>
      <c r="AS101" s="380">
        <v>31.304500170000001</v>
      </c>
      <c r="AT101" s="380">
        <v>122.87437568999999</v>
      </c>
      <c r="AU101" s="380">
        <v>27.307937160000002</v>
      </c>
      <c r="AV101" s="380">
        <v>19.86381562</v>
      </c>
      <c r="AW101" s="380">
        <v>27.0697124</v>
      </c>
      <c r="AX101" s="380">
        <v>28.044094560000001</v>
      </c>
      <c r="AY101" s="380">
        <v>102.28555974</v>
      </c>
      <c r="AZ101" s="380">
        <v>24.34252223</v>
      </c>
      <c r="BA101" s="380">
        <v>21.622260350000001</v>
      </c>
      <c r="BB101" s="380">
        <v>25.700521349999999</v>
      </c>
      <c r="BC101" s="380">
        <v>27.999853439999999</v>
      </c>
      <c r="BD101" s="380">
        <v>99.665157370000003</v>
      </c>
      <c r="BE101" s="380">
        <v>24.927640719999999</v>
      </c>
      <c r="BF101" s="380">
        <v>28.443810750000001</v>
      </c>
      <c r="BG101" s="380">
        <v>30.200746840000001</v>
      </c>
      <c r="BH101" s="380">
        <v>30.628632929999998</v>
      </c>
      <c r="BI101" s="380">
        <v>114.20083124</v>
      </c>
      <c r="BJ101" s="380">
        <v>28.767388149999999</v>
      </c>
      <c r="BK101" s="380">
        <v>30.539412469999998</v>
      </c>
      <c r="BL101" s="380">
        <v>31.78146967</v>
      </c>
      <c r="BM101" s="380">
        <v>34.333101829999997</v>
      </c>
      <c r="BN101" s="382">
        <v>125.42137212</v>
      </c>
    </row>
    <row r="102" spans="1:66">
      <c r="A102" s="404" t="s">
        <v>79</v>
      </c>
      <c r="B102" s="380">
        <v>98.649350220000002</v>
      </c>
      <c r="C102" s="380">
        <v>75.104028200000002</v>
      </c>
      <c r="D102" s="380">
        <v>93.433148560000006</v>
      </c>
      <c r="E102" s="380">
        <v>80.738226409999996</v>
      </c>
      <c r="F102" s="380">
        <v>347.92475338999998</v>
      </c>
      <c r="G102" s="380">
        <v>80.210579929999994</v>
      </c>
      <c r="H102" s="380">
        <v>95.484427440000005</v>
      </c>
      <c r="I102" s="380">
        <v>93.10382663</v>
      </c>
      <c r="J102" s="380">
        <v>94.151476009999996</v>
      </c>
      <c r="K102" s="380">
        <v>362.95031001000001</v>
      </c>
      <c r="L102" s="380">
        <v>100.50526121</v>
      </c>
      <c r="M102" s="380">
        <v>82.51432423</v>
      </c>
      <c r="N102" s="380">
        <v>92.543223089999998</v>
      </c>
      <c r="O102" s="380">
        <v>73.21322945</v>
      </c>
      <c r="P102" s="380">
        <v>348.77603798000001</v>
      </c>
      <c r="Q102" s="380">
        <v>90.248178240000001</v>
      </c>
      <c r="R102" s="380">
        <v>76.759839830000004</v>
      </c>
      <c r="S102" s="380">
        <v>78.994888900000007</v>
      </c>
      <c r="T102" s="380">
        <v>73.025846349999995</v>
      </c>
      <c r="U102" s="380">
        <v>319.02875332000002</v>
      </c>
      <c r="V102" s="380">
        <v>60.734238929999997</v>
      </c>
      <c r="W102" s="380">
        <v>56.50755152</v>
      </c>
      <c r="X102" s="380">
        <v>66.860777310000003</v>
      </c>
      <c r="Y102" s="380">
        <v>55.608776089999999</v>
      </c>
      <c r="Z102" s="380">
        <v>239.71134384999999</v>
      </c>
      <c r="AA102" s="380">
        <v>65.166723149999996</v>
      </c>
      <c r="AB102" s="380">
        <v>69.515537469999998</v>
      </c>
      <c r="AC102" s="380">
        <v>75.600715559999998</v>
      </c>
      <c r="AD102" s="380">
        <v>75.061025139999998</v>
      </c>
      <c r="AE102" s="380">
        <v>285.34400132000002</v>
      </c>
      <c r="AF102" s="380">
        <v>61.542454040000003</v>
      </c>
      <c r="AG102" s="380">
        <v>66.298606739999997</v>
      </c>
      <c r="AH102" s="380">
        <v>74.64475238</v>
      </c>
      <c r="AI102" s="380">
        <v>82.771372299999996</v>
      </c>
      <c r="AJ102" s="380">
        <v>285.25718546000002</v>
      </c>
      <c r="AK102" s="380">
        <v>63.308444710000003</v>
      </c>
      <c r="AL102" s="380">
        <v>67.637125850000004</v>
      </c>
      <c r="AM102" s="380">
        <v>64.967817400000001</v>
      </c>
      <c r="AN102" s="380">
        <v>56.006243320000003</v>
      </c>
      <c r="AO102" s="380">
        <v>251.91963128</v>
      </c>
      <c r="AP102" s="380">
        <v>55.513575520000003</v>
      </c>
      <c r="AQ102" s="380">
        <v>68.335606990000002</v>
      </c>
      <c r="AR102" s="380">
        <v>81.674523669999999</v>
      </c>
      <c r="AS102" s="380">
        <v>76.874489389999994</v>
      </c>
      <c r="AT102" s="380">
        <v>282.39819556999998</v>
      </c>
      <c r="AU102" s="380">
        <v>87.407534990000002</v>
      </c>
      <c r="AV102" s="380">
        <v>64.342993149999998</v>
      </c>
      <c r="AW102" s="380">
        <v>81.218959870000006</v>
      </c>
      <c r="AX102" s="380">
        <v>67.585991059999998</v>
      </c>
      <c r="AY102" s="380">
        <v>300.55547906999999</v>
      </c>
      <c r="AZ102" s="380">
        <v>68.484719760000004</v>
      </c>
      <c r="BA102" s="380">
        <v>70.259306219999999</v>
      </c>
      <c r="BB102" s="380">
        <v>67.118401019999993</v>
      </c>
      <c r="BC102" s="380">
        <v>73.141901720000007</v>
      </c>
      <c r="BD102" s="380">
        <v>279.00432871999999</v>
      </c>
      <c r="BE102" s="380">
        <v>62.224924360000003</v>
      </c>
      <c r="BF102" s="380">
        <v>34.261998609999999</v>
      </c>
      <c r="BG102" s="380">
        <v>70.57109088</v>
      </c>
      <c r="BH102" s="380">
        <v>73.047936289999996</v>
      </c>
      <c r="BI102" s="380">
        <v>240.10595014</v>
      </c>
      <c r="BJ102" s="380">
        <v>64.812212470000006</v>
      </c>
      <c r="BK102" s="380">
        <v>54.153202610000001</v>
      </c>
      <c r="BL102" s="380">
        <v>66.326413360000004</v>
      </c>
      <c r="BM102" s="380">
        <v>77.705844189999993</v>
      </c>
      <c r="BN102" s="382">
        <v>262.99767263000001</v>
      </c>
    </row>
    <row r="103" spans="1:66" s="386" customFormat="1">
      <c r="A103" s="408"/>
      <c r="B103" s="427"/>
      <c r="C103" s="427"/>
      <c r="D103" s="427"/>
      <c r="E103" s="427"/>
      <c r="F103" s="380"/>
      <c r="G103" s="380"/>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380"/>
      <c r="AV103" s="380"/>
      <c r="AW103" s="380"/>
      <c r="AX103" s="380"/>
      <c r="AY103" s="380"/>
      <c r="AZ103" s="380"/>
      <c r="BA103" s="380"/>
      <c r="BB103" s="380"/>
      <c r="BC103" s="380"/>
      <c r="BD103" s="380"/>
      <c r="BE103" s="380"/>
      <c r="BF103" s="380"/>
      <c r="BG103" s="380"/>
      <c r="BH103" s="380"/>
      <c r="BI103" s="380"/>
      <c r="BJ103" s="380"/>
      <c r="BK103" s="380"/>
      <c r="BL103" s="380"/>
      <c r="BM103" s="380"/>
      <c r="BN103" s="382"/>
    </row>
    <row r="104" spans="1:66" s="385" customFormat="1" ht="13.5">
      <c r="A104" s="409" t="s">
        <v>51</v>
      </c>
      <c r="B104" s="424">
        <f t="shared" ref="B104:BN104" si="24">SUM(B106,B114)</f>
        <v>30.033874879999999</v>
      </c>
      <c r="C104" s="424">
        <f t="shared" si="24"/>
        <v>19.566706360000005</v>
      </c>
      <c r="D104" s="424">
        <f t="shared" si="24"/>
        <v>14.742413409999999</v>
      </c>
      <c r="E104" s="424">
        <f t="shared" si="24"/>
        <v>31.512833180000001</v>
      </c>
      <c r="F104" s="424">
        <f t="shared" si="24"/>
        <v>95.85582783000001</v>
      </c>
      <c r="G104" s="424">
        <f t="shared" si="24"/>
        <v>19.69458629</v>
      </c>
      <c r="H104" s="424">
        <f t="shared" si="24"/>
        <v>6.9204748699999996</v>
      </c>
      <c r="I104" s="424">
        <f t="shared" si="24"/>
        <v>4.0721051700000004</v>
      </c>
      <c r="J104" s="424">
        <f t="shared" si="24"/>
        <v>18.103174990000003</v>
      </c>
      <c r="K104" s="424">
        <f t="shared" si="24"/>
        <v>48.790341319999996</v>
      </c>
      <c r="L104" s="424">
        <f t="shared" si="24"/>
        <v>21.11796292</v>
      </c>
      <c r="M104" s="424">
        <f t="shared" si="24"/>
        <v>5.0664042600000014</v>
      </c>
      <c r="N104" s="424">
        <f t="shared" si="24"/>
        <v>3.0323190799999997</v>
      </c>
      <c r="O104" s="424">
        <f t="shared" si="24"/>
        <v>17.484946600000001</v>
      </c>
      <c r="P104" s="424">
        <f t="shared" si="24"/>
        <v>46.701632860000004</v>
      </c>
      <c r="Q104" s="424">
        <f t="shared" si="24"/>
        <v>4.6493662699999998</v>
      </c>
      <c r="R104" s="424">
        <f t="shared" si="24"/>
        <v>3.7088721699999998</v>
      </c>
      <c r="S104" s="424">
        <f t="shared" si="24"/>
        <v>4.77538296</v>
      </c>
      <c r="T104" s="424">
        <f t="shared" si="24"/>
        <v>2.8856012099999999</v>
      </c>
      <c r="U104" s="424">
        <f t="shared" si="24"/>
        <v>16.01922261</v>
      </c>
      <c r="V104" s="424">
        <f t="shared" si="24"/>
        <v>-0.90181811000000001</v>
      </c>
      <c r="W104" s="424">
        <f t="shared" si="24"/>
        <v>-5.135313000000008E-2</v>
      </c>
      <c r="X104" s="424">
        <f t="shared" si="24"/>
        <v>-0.49064136000000003</v>
      </c>
      <c r="Y104" s="424">
        <f t="shared" si="24"/>
        <v>-5.2084284200000006</v>
      </c>
      <c r="Z104" s="424">
        <f t="shared" si="24"/>
        <v>-6.6522410200000008</v>
      </c>
      <c r="AA104" s="424">
        <f t="shared" si="24"/>
        <v>0.54843595000000001</v>
      </c>
      <c r="AB104" s="424">
        <f t="shared" si="24"/>
        <v>-0.7845714800000001</v>
      </c>
      <c r="AC104" s="424">
        <f t="shared" si="24"/>
        <v>1.3684152800000002</v>
      </c>
      <c r="AD104" s="424">
        <f t="shared" si="24"/>
        <v>0.23076149999999998</v>
      </c>
      <c r="AE104" s="424">
        <f t="shared" si="24"/>
        <v>1.3630412499999998</v>
      </c>
      <c r="AF104" s="424">
        <f t="shared" si="24"/>
        <v>-3.2128000000000045E-2</v>
      </c>
      <c r="AG104" s="424">
        <f t="shared" si="24"/>
        <v>-2.80916751</v>
      </c>
      <c r="AH104" s="424">
        <f t="shared" si="24"/>
        <v>0.28797696</v>
      </c>
      <c r="AI104" s="424">
        <f t="shared" si="24"/>
        <v>7.1094499999999616E-3</v>
      </c>
      <c r="AJ104" s="424">
        <f t="shared" si="24"/>
        <v>-2.5462091</v>
      </c>
      <c r="AK104" s="424">
        <f t="shared" si="24"/>
        <v>3.3169697999999999</v>
      </c>
      <c r="AL104" s="424">
        <f t="shared" si="24"/>
        <v>-3.1758594200000001</v>
      </c>
      <c r="AM104" s="424">
        <f t="shared" si="24"/>
        <v>-1.578244999999999E-2</v>
      </c>
      <c r="AN104" s="424">
        <f t="shared" si="24"/>
        <v>4.1468893199999997</v>
      </c>
      <c r="AO104" s="424">
        <f t="shared" si="24"/>
        <v>4.2722172500000006</v>
      </c>
      <c r="AP104" s="424">
        <f t="shared" si="24"/>
        <v>0.36048095999999996</v>
      </c>
      <c r="AQ104" s="424">
        <f t="shared" si="24"/>
        <v>-1.28185021</v>
      </c>
      <c r="AR104" s="424">
        <f t="shared" si="24"/>
        <v>-0.14449955</v>
      </c>
      <c r="AS104" s="424">
        <f t="shared" si="24"/>
        <v>10.204795690000001</v>
      </c>
      <c r="AT104" s="424">
        <f t="shared" si="24"/>
        <v>9.1389268900000005</v>
      </c>
      <c r="AU104" s="424">
        <f t="shared" si="24"/>
        <v>0.34838774</v>
      </c>
      <c r="AV104" s="424">
        <f t="shared" si="24"/>
        <v>-0.49469243000000002</v>
      </c>
      <c r="AW104" s="424">
        <f t="shared" si="24"/>
        <v>1.2444545</v>
      </c>
      <c r="AX104" s="424">
        <f t="shared" si="24"/>
        <v>-0.62200701000000003</v>
      </c>
      <c r="AY104" s="424">
        <f t="shared" si="24"/>
        <v>0.47614279999999987</v>
      </c>
      <c r="AZ104" s="424">
        <f t="shared" si="24"/>
        <v>1.51519173</v>
      </c>
      <c r="BA104" s="424">
        <f t="shared" si="24"/>
        <v>-0.34679610999999999</v>
      </c>
      <c r="BB104" s="424">
        <f t="shared" si="24"/>
        <v>-0.39471381</v>
      </c>
      <c r="BC104" s="424">
        <f t="shared" si="24"/>
        <v>6.1734159999999996</v>
      </c>
      <c r="BD104" s="424">
        <f t="shared" si="24"/>
        <v>6.9470978099999989</v>
      </c>
      <c r="BE104" s="424">
        <f t="shared" si="24"/>
        <v>-1.9327146399999999</v>
      </c>
      <c r="BF104" s="424">
        <f t="shared" si="24"/>
        <v>-1.0640146100000001</v>
      </c>
      <c r="BG104" s="424">
        <f t="shared" si="24"/>
        <v>5.15353028</v>
      </c>
      <c r="BH104" s="424">
        <f t="shared" si="24"/>
        <v>19.075955470000004</v>
      </c>
      <c r="BI104" s="424">
        <f t="shared" si="24"/>
        <v>21.232756500000001</v>
      </c>
      <c r="BJ104" s="424">
        <f t="shared" si="24"/>
        <v>-0.76920496000000005</v>
      </c>
      <c r="BK104" s="424">
        <f t="shared" si="24"/>
        <v>-0.44398090999999984</v>
      </c>
      <c r="BL104" s="424">
        <f t="shared" si="24"/>
        <v>6.1196400000000095E-2</v>
      </c>
      <c r="BM104" s="424">
        <f t="shared" si="24"/>
        <v>12.479450420000001</v>
      </c>
      <c r="BN104" s="367">
        <f t="shared" si="24"/>
        <v>11.327460949999997</v>
      </c>
    </row>
    <row r="105" spans="1:66" ht="13.5">
      <c r="A105" s="399"/>
      <c r="B105" s="426"/>
      <c r="C105" s="426"/>
      <c r="D105" s="426"/>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426"/>
      <c r="AM105" s="426"/>
      <c r="AN105" s="426"/>
      <c r="AO105" s="426"/>
      <c r="AP105" s="426"/>
      <c r="AQ105" s="426"/>
      <c r="AR105" s="426"/>
      <c r="AS105" s="426"/>
      <c r="AT105" s="426"/>
      <c r="AU105" s="426"/>
      <c r="AV105" s="426"/>
      <c r="AW105" s="426"/>
      <c r="AX105" s="426"/>
      <c r="AY105" s="426"/>
      <c r="AZ105" s="426"/>
      <c r="BA105" s="426"/>
      <c r="BB105" s="426"/>
      <c r="BC105" s="426"/>
      <c r="BD105" s="426"/>
      <c r="BE105" s="426"/>
      <c r="BF105" s="426"/>
      <c r="BG105" s="426"/>
      <c r="BH105" s="426"/>
      <c r="BI105" s="426"/>
      <c r="BJ105" s="426"/>
      <c r="BK105" s="426"/>
      <c r="BL105" s="426"/>
      <c r="BM105" s="426"/>
      <c r="BN105" s="368"/>
    </row>
    <row r="106" spans="1:66" s="385" customFormat="1" ht="13.5">
      <c r="A106" s="410" t="s">
        <v>146</v>
      </c>
      <c r="B106" s="425">
        <f t="shared" ref="B106:BN106" si="25">SUM(B107,B111)-SUM(B109,B112)</f>
        <v>30.033874879999999</v>
      </c>
      <c r="C106" s="425">
        <f t="shared" si="25"/>
        <v>19.566706360000005</v>
      </c>
      <c r="D106" s="425">
        <f t="shared" si="25"/>
        <v>14.742413409999999</v>
      </c>
      <c r="E106" s="425">
        <f t="shared" si="25"/>
        <v>31.512833180000001</v>
      </c>
      <c r="F106" s="425">
        <f t="shared" si="25"/>
        <v>95.85582783000001</v>
      </c>
      <c r="G106" s="425">
        <f t="shared" si="25"/>
        <v>19.581811290000001</v>
      </c>
      <c r="H106" s="425">
        <f t="shared" si="25"/>
        <v>6.9204748699999996</v>
      </c>
      <c r="I106" s="425">
        <f t="shared" si="25"/>
        <v>4.0721051700000004</v>
      </c>
      <c r="J106" s="425">
        <f t="shared" si="25"/>
        <v>18.103174990000003</v>
      </c>
      <c r="K106" s="425">
        <f t="shared" si="25"/>
        <v>48.677566319999997</v>
      </c>
      <c r="L106" s="425">
        <f t="shared" si="25"/>
        <v>21.11796292</v>
      </c>
      <c r="M106" s="425">
        <f t="shared" si="25"/>
        <v>5.0664042600000014</v>
      </c>
      <c r="N106" s="425">
        <f t="shared" si="25"/>
        <v>3.0323190799999997</v>
      </c>
      <c r="O106" s="425">
        <f t="shared" si="25"/>
        <v>17.484946600000001</v>
      </c>
      <c r="P106" s="425">
        <f t="shared" si="25"/>
        <v>46.701632860000004</v>
      </c>
      <c r="Q106" s="425">
        <f t="shared" si="25"/>
        <v>4.6493662699999998</v>
      </c>
      <c r="R106" s="425">
        <f t="shared" si="25"/>
        <v>3.7088721699999998</v>
      </c>
      <c r="S106" s="425">
        <f t="shared" si="25"/>
        <v>4.77538296</v>
      </c>
      <c r="T106" s="425">
        <f t="shared" si="25"/>
        <v>2.8907336099999998</v>
      </c>
      <c r="U106" s="425">
        <f t="shared" si="25"/>
        <v>16.024355010000001</v>
      </c>
      <c r="V106" s="425">
        <f t="shared" si="25"/>
        <v>-0.90181811000000001</v>
      </c>
      <c r="W106" s="425">
        <f t="shared" si="25"/>
        <v>-5.135313000000008E-2</v>
      </c>
      <c r="X106" s="425">
        <f t="shared" si="25"/>
        <v>-0.49064136000000003</v>
      </c>
      <c r="Y106" s="425">
        <f t="shared" si="25"/>
        <v>-5.2084284200000006</v>
      </c>
      <c r="Z106" s="425">
        <f t="shared" si="25"/>
        <v>-6.6522410200000008</v>
      </c>
      <c r="AA106" s="425">
        <f t="shared" si="25"/>
        <v>0.54843595000000001</v>
      </c>
      <c r="AB106" s="425">
        <f t="shared" si="25"/>
        <v>-0.77365148000000006</v>
      </c>
      <c r="AC106" s="425">
        <f t="shared" si="25"/>
        <v>1.3684152800000002</v>
      </c>
      <c r="AD106" s="425">
        <f t="shared" si="25"/>
        <v>0.23076149999999998</v>
      </c>
      <c r="AE106" s="425">
        <f t="shared" si="25"/>
        <v>1.3739612499999998</v>
      </c>
      <c r="AF106" s="425">
        <f t="shared" si="25"/>
        <v>-3.2128000000000045E-2</v>
      </c>
      <c r="AG106" s="425">
        <f t="shared" si="25"/>
        <v>-2.80916751</v>
      </c>
      <c r="AH106" s="425">
        <f t="shared" si="25"/>
        <v>0.28797696</v>
      </c>
      <c r="AI106" s="425">
        <f t="shared" si="25"/>
        <v>7.1094499999999616E-3</v>
      </c>
      <c r="AJ106" s="425">
        <f t="shared" si="25"/>
        <v>-2.5462091</v>
      </c>
      <c r="AK106" s="425">
        <f t="shared" si="25"/>
        <v>3.1838437399999999</v>
      </c>
      <c r="AL106" s="425">
        <f t="shared" si="25"/>
        <v>-3.1758594200000001</v>
      </c>
      <c r="AM106" s="425">
        <f t="shared" si="25"/>
        <v>-1.578244999999999E-2</v>
      </c>
      <c r="AN106" s="425">
        <f t="shared" si="25"/>
        <v>4.1468893199999997</v>
      </c>
      <c r="AO106" s="425">
        <f t="shared" si="25"/>
        <v>4.1390911900000003</v>
      </c>
      <c r="AP106" s="425">
        <f t="shared" si="25"/>
        <v>0.36048095999999996</v>
      </c>
      <c r="AQ106" s="425">
        <f t="shared" si="25"/>
        <v>-1.28185021</v>
      </c>
      <c r="AR106" s="425">
        <f t="shared" si="25"/>
        <v>-8.0799549999999998E-2</v>
      </c>
      <c r="AS106" s="425">
        <f t="shared" si="25"/>
        <v>-0.97349750999999995</v>
      </c>
      <c r="AT106" s="425">
        <f t="shared" si="25"/>
        <v>-1.9756663099999998</v>
      </c>
      <c r="AU106" s="425">
        <f t="shared" si="25"/>
        <v>0.34838774</v>
      </c>
      <c r="AV106" s="425">
        <f t="shared" si="25"/>
        <v>-0.49469243000000002</v>
      </c>
      <c r="AW106" s="425">
        <f t="shared" si="25"/>
        <v>1.2444545</v>
      </c>
      <c r="AX106" s="425">
        <f t="shared" si="25"/>
        <v>-0.62200701000000003</v>
      </c>
      <c r="AY106" s="425">
        <f t="shared" si="25"/>
        <v>0.47614279999999987</v>
      </c>
      <c r="AZ106" s="425">
        <f t="shared" si="25"/>
        <v>1.51519173</v>
      </c>
      <c r="BA106" s="425">
        <f t="shared" si="25"/>
        <v>-0.34679610999999999</v>
      </c>
      <c r="BB106" s="425">
        <f t="shared" si="25"/>
        <v>-0.39471381</v>
      </c>
      <c r="BC106" s="425">
        <f t="shared" si="25"/>
        <v>7.1734159999999996</v>
      </c>
      <c r="BD106" s="425">
        <f t="shared" si="25"/>
        <v>7.9470978099999989</v>
      </c>
      <c r="BE106" s="425">
        <f t="shared" si="25"/>
        <v>-0.73995277999999998</v>
      </c>
      <c r="BF106" s="425">
        <f t="shared" si="25"/>
        <v>-1.0640146100000001</v>
      </c>
      <c r="BG106" s="425">
        <f t="shared" si="25"/>
        <v>-0.35627971999999997</v>
      </c>
      <c r="BH106" s="425">
        <f t="shared" si="25"/>
        <v>19.075955470000004</v>
      </c>
      <c r="BI106" s="425">
        <f t="shared" si="25"/>
        <v>16.91570836</v>
      </c>
      <c r="BJ106" s="425">
        <f t="shared" si="25"/>
        <v>-0.76920496000000005</v>
      </c>
      <c r="BK106" s="425">
        <f t="shared" si="25"/>
        <v>-0.44398090999999984</v>
      </c>
      <c r="BL106" s="425">
        <f t="shared" si="25"/>
        <v>0.29327885000000009</v>
      </c>
      <c r="BM106" s="425">
        <f t="shared" si="25"/>
        <v>12.479450420000001</v>
      </c>
      <c r="BN106" s="375">
        <f t="shared" si="25"/>
        <v>11.559543399999997</v>
      </c>
    </row>
    <row r="107" spans="1:66">
      <c r="A107" s="400" t="s">
        <v>140</v>
      </c>
      <c r="B107" s="359">
        <v>22.450851010000001</v>
      </c>
      <c r="C107" s="359">
        <v>27.453638470000001</v>
      </c>
      <c r="D107" s="359">
        <v>13.52820056</v>
      </c>
      <c r="E107" s="359">
        <v>30.043716</v>
      </c>
      <c r="F107" s="359">
        <v>93.476406040000001</v>
      </c>
      <c r="G107" s="359">
        <v>20.08554419</v>
      </c>
      <c r="H107" s="359">
        <v>6.2547625599999996</v>
      </c>
      <c r="I107" s="359">
        <v>5</v>
      </c>
      <c r="J107" s="359">
        <v>20.727161590000001</v>
      </c>
      <c r="K107" s="359">
        <v>52.067468339999998</v>
      </c>
      <c r="L107" s="359">
        <v>14.10651305</v>
      </c>
      <c r="M107" s="359">
        <v>5.7482884500000004</v>
      </c>
      <c r="N107" s="359">
        <v>4.2895033600000003</v>
      </c>
      <c r="O107" s="359">
        <v>17.635422510000001</v>
      </c>
      <c r="P107" s="359">
        <v>41.779727370000003</v>
      </c>
      <c r="Q107" s="359">
        <v>4.7345382699999998</v>
      </c>
      <c r="R107" s="359">
        <v>3.9363721699999998</v>
      </c>
      <c r="S107" s="359">
        <v>2.6194690500000002</v>
      </c>
      <c r="T107" s="359">
        <v>4.0874383200000004</v>
      </c>
      <c r="U107" s="359">
        <v>15.37781781</v>
      </c>
      <c r="V107" s="359">
        <v>0.18453818</v>
      </c>
      <c r="W107" s="359">
        <v>0.35671700000000001</v>
      </c>
      <c r="X107" s="359">
        <v>0.23598</v>
      </c>
      <c r="Y107" s="359">
        <v>0</v>
      </c>
      <c r="Z107" s="359">
        <v>0.77723518000000003</v>
      </c>
      <c r="AA107" s="359">
        <v>0.22760686999999999</v>
      </c>
      <c r="AB107" s="359">
        <v>0.31484118999999999</v>
      </c>
      <c r="AC107" s="359">
        <v>0.32174506000000003</v>
      </c>
      <c r="AD107" s="359">
        <v>0.13263749999999999</v>
      </c>
      <c r="AE107" s="359">
        <v>0.99683062</v>
      </c>
      <c r="AF107" s="359">
        <v>0.65903599999999996</v>
      </c>
      <c r="AG107" s="359">
        <v>0.1</v>
      </c>
      <c r="AH107" s="359">
        <v>0.27995799999999998</v>
      </c>
      <c r="AI107" s="359">
        <v>1.014645E-2</v>
      </c>
      <c r="AJ107" s="359">
        <v>1.0491404499999999</v>
      </c>
      <c r="AK107" s="359">
        <v>3.1838437399999999</v>
      </c>
      <c r="AL107" s="359">
        <v>0.1</v>
      </c>
      <c r="AM107" s="359">
        <v>0</v>
      </c>
      <c r="AN107" s="359">
        <v>4.1524716499999998</v>
      </c>
      <c r="AO107" s="359">
        <v>7.4363153899999999</v>
      </c>
      <c r="AP107" s="359">
        <v>0.36694276999999997</v>
      </c>
      <c r="AQ107" s="359">
        <v>0.1</v>
      </c>
      <c r="AR107" s="359">
        <v>7.2979999999999998E-3</v>
      </c>
      <c r="AS107" s="359">
        <v>3.8722119999999999E-2</v>
      </c>
      <c r="AT107" s="359">
        <v>0.51296288999999995</v>
      </c>
      <c r="AU107" s="359">
        <v>0.3916</v>
      </c>
      <c r="AV107" s="359">
        <v>8.9535779999999995E-2</v>
      </c>
      <c r="AW107" s="359">
        <v>0.55107240000000002</v>
      </c>
      <c r="AX107" s="359">
        <v>0.01</v>
      </c>
      <c r="AY107" s="359">
        <v>1.04220818</v>
      </c>
      <c r="AZ107" s="359">
        <v>1.36629336</v>
      </c>
      <c r="BA107" s="359">
        <v>0</v>
      </c>
      <c r="BB107" s="359">
        <v>0</v>
      </c>
      <c r="BC107" s="359">
        <v>7.5337559199999999</v>
      </c>
      <c r="BD107" s="359">
        <v>8.9000492799999993</v>
      </c>
      <c r="BE107" s="359">
        <v>0.22375</v>
      </c>
      <c r="BF107" s="359">
        <v>1.3665217999999999</v>
      </c>
      <c r="BG107" s="359">
        <v>0</v>
      </c>
      <c r="BH107" s="359">
        <v>20.231807230000001</v>
      </c>
      <c r="BI107" s="359">
        <v>21.822079030000001</v>
      </c>
      <c r="BJ107" s="359">
        <v>0.35978808000000001</v>
      </c>
      <c r="BK107" s="359">
        <v>9.7892399999999994E-3</v>
      </c>
      <c r="BL107" s="359">
        <v>0.46485625000000003</v>
      </c>
      <c r="BM107" s="359">
        <v>15.90061919</v>
      </c>
      <c r="BN107" s="370">
        <v>16.735052759999999</v>
      </c>
    </row>
    <row r="108" spans="1:66">
      <c r="A108" s="404" t="s">
        <v>147</v>
      </c>
      <c r="B108" s="380">
        <v>22.450851010000001</v>
      </c>
      <c r="C108" s="380">
        <v>27.453638470000001</v>
      </c>
      <c r="D108" s="380">
        <v>13.52820056</v>
      </c>
      <c r="E108" s="380">
        <v>30.043716</v>
      </c>
      <c r="F108" s="380">
        <v>93.476406040000001</v>
      </c>
      <c r="G108" s="380">
        <v>20.08554419</v>
      </c>
      <c r="H108" s="380">
        <v>6.2547625599999996</v>
      </c>
      <c r="I108" s="380">
        <v>5</v>
      </c>
      <c r="J108" s="380">
        <v>20.727161590000001</v>
      </c>
      <c r="K108" s="380">
        <v>52.067468339999998</v>
      </c>
      <c r="L108" s="380">
        <v>14.10651305</v>
      </c>
      <c r="M108" s="380">
        <v>5.7482884500000004</v>
      </c>
      <c r="N108" s="380">
        <v>4.2895033600000003</v>
      </c>
      <c r="O108" s="380">
        <v>17.635422510000001</v>
      </c>
      <c r="P108" s="380">
        <v>41.779727370000003</v>
      </c>
      <c r="Q108" s="380">
        <v>4.7345382699999998</v>
      </c>
      <c r="R108" s="380">
        <v>3.9363721699999998</v>
      </c>
      <c r="S108" s="380">
        <v>2.6194690500000002</v>
      </c>
      <c r="T108" s="380">
        <v>4.0874383200000004</v>
      </c>
      <c r="U108" s="380">
        <v>15.37781781</v>
      </c>
      <c r="V108" s="380">
        <v>0.18453818</v>
      </c>
      <c r="W108" s="380">
        <v>0.35671700000000001</v>
      </c>
      <c r="X108" s="380">
        <v>0.23598</v>
      </c>
      <c r="Y108" s="380">
        <v>0</v>
      </c>
      <c r="Z108" s="380">
        <v>0.77723518000000003</v>
      </c>
      <c r="AA108" s="380">
        <v>0.22760686999999999</v>
      </c>
      <c r="AB108" s="380">
        <v>0.31484118999999999</v>
      </c>
      <c r="AC108" s="380">
        <v>0.32174506000000003</v>
      </c>
      <c r="AD108" s="380">
        <v>0.13263749999999999</v>
      </c>
      <c r="AE108" s="380">
        <v>0.99683062</v>
      </c>
      <c r="AF108" s="380">
        <v>0.65903599999999996</v>
      </c>
      <c r="AG108" s="380">
        <v>0.1</v>
      </c>
      <c r="AH108" s="380">
        <v>0.27995799999999998</v>
      </c>
      <c r="AI108" s="380">
        <v>1.014645E-2</v>
      </c>
      <c r="AJ108" s="380">
        <v>1.0491404499999999</v>
      </c>
      <c r="AK108" s="380">
        <v>3.1838437399999999</v>
      </c>
      <c r="AL108" s="380">
        <v>0.1</v>
      </c>
      <c r="AM108" s="380">
        <v>0</v>
      </c>
      <c r="AN108" s="380">
        <v>4.1524716499999998</v>
      </c>
      <c r="AO108" s="380">
        <v>7.4363153899999999</v>
      </c>
      <c r="AP108" s="380">
        <v>0.36694276999999997</v>
      </c>
      <c r="AQ108" s="380">
        <v>0.1</v>
      </c>
      <c r="AR108" s="380">
        <v>7.2979999999999998E-3</v>
      </c>
      <c r="AS108" s="380">
        <v>3.8722119999999999E-2</v>
      </c>
      <c r="AT108" s="380">
        <v>0.51296288999999995</v>
      </c>
      <c r="AU108" s="380">
        <v>0.3916</v>
      </c>
      <c r="AV108" s="380">
        <v>8.9535779999999995E-2</v>
      </c>
      <c r="AW108" s="380">
        <v>0.55107240000000002</v>
      </c>
      <c r="AX108" s="380">
        <v>0.01</v>
      </c>
      <c r="AY108" s="380">
        <v>1.04220818</v>
      </c>
      <c r="AZ108" s="380">
        <v>1.36629336</v>
      </c>
      <c r="BA108" s="380">
        <v>0</v>
      </c>
      <c r="BB108" s="380">
        <v>0</v>
      </c>
      <c r="BC108" s="380">
        <v>7.5337559199999999</v>
      </c>
      <c r="BD108" s="380">
        <v>8.9000492799999993</v>
      </c>
      <c r="BE108" s="380">
        <v>0.22375</v>
      </c>
      <c r="BF108" s="380">
        <v>1.3665217999999999</v>
      </c>
      <c r="BG108" s="380">
        <v>0</v>
      </c>
      <c r="BH108" s="380">
        <v>20.231807230000001</v>
      </c>
      <c r="BI108" s="380">
        <v>21.822079030000001</v>
      </c>
      <c r="BJ108" s="380">
        <v>0.35978808000000001</v>
      </c>
      <c r="BK108" s="380">
        <v>9.7892399999999994E-3</v>
      </c>
      <c r="BL108" s="380">
        <v>0.46485625000000003</v>
      </c>
      <c r="BM108" s="380">
        <v>15.90061919</v>
      </c>
      <c r="BN108" s="382">
        <v>16.735052759999999</v>
      </c>
    </row>
    <row r="109" spans="1:66">
      <c r="A109" s="400" t="s">
        <v>142</v>
      </c>
      <c r="B109" s="359">
        <v>0</v>
      </c>
      <c r="C109" s="359">
        <v>0</v>
      </c>
      <c r="D109" s="359">
        <v>0</v>
      </c>
      <c r="E109" s="359">
        <v>0</v>
      </c>
      <c r="F109" s="359">
        <v>0</v>
      </c>
      <c r="G109" s="359">
        <v>0</v>
      </c>
      <c r="H109" s="359">
        <v>0</v>
      </c>
      <c r="I109" s="359">
        <v>0</v>
      </c>
      <c r="J109" s="359">
        <v>0</v>
      </c>
      <c r="K109" s="359">
        <v>0</v>
      </c>
      <c r="L109" s="359">
        <v>0</v>
      </c>
      <c r="M109" s="359">
        <v>0</v>
      </c>
      <c r="N109" s="359">
        <v>0</v>
      </c>
      <c r="O109" s="359">
        <v>0</v>
      </c>
      <c r="P109" s="359">
        <v>0</v>
      </c>
      <c r="Q109" s="359">
        <v>0</v>
      </c>
      <c r="R109" s="359">
        <v>0</v>
      </c>
      <c r="S109" s="359">
        <v>0</v>
      </c>
      <c r="T109" s="359">
        <v>0</v>
      </c>
      <c r="U109" s="359">
        <v>0</v>
      </c>
      <c r="V109" s="359">
        <v>0</v>
      </c>
      <c r="W109" s="359">
        <v>0</v>
      </c>
      <c r="X109" s="359">
        <v>0</v>
      </c>
      <c r="Y109" s="359">
        <v>0</v>
      </c>
      <c r="Z109" s="359">
        <v>0</v>
      </c>
      <c r="AA109" s="359">
        <v>0</v>
      </c>
      <c r="AB109" s="359">
        <v>0</v>
      </c>
      <c r="AC109" s="359">
        <v>0</v>
      </c>
      <c r="AD109" s="359">
        <v>0</v>
      </c>
      <c r="AE109" s="359">
        <v>0</v>
      </c>
      <c r="AF109" s="359">
        <v>0</v>
      </c>
      <c r="AG109" s="359">
        <v>0</v>
      </c>
      <c r="AH109" s="359">
        <v>0</v>
      </c>
      <c r="AI109" s="359">
        <v>0</v>
      </c>
      <c r="AJ109" s="359">
        <v>0</v>
      </c>
      <c r="AK109" s="359">
        <v>0</v>
      </c>
      <c r="AL109" s="359">
        <v>0</v>
      </c>
      <c r="AM109" s="359">
        <v>0</v>
      </c>
      <c r="AN109" s="359">
        <v>0</v>
      </c>
      <c r="AO109" s="359">
        <v>0</v>
      </c>
      <c r="AP109" s="359">
        <v>0</v>
      </c>
      <c r="AQ109" s="359">
        <v>0</v>
      </c>
      <c r="AR109" s="359">
        <v>0</v>
      </c>
      <c r="AS109" s="359">
        <v>0</v>
      </c>
      <c r="AT109" s="359">
        <v>0</v>
      </c>
      <c r="AU109" s="359">
        <v>0</v>
      </c>
      <c r="AV109" s="359">
        <v>0</v>
      </c>
      <c r="AW109" s="359">
        <v>0</v>
      </c>
      <c r="AX109" s="359">
        <v>0</v>
      </c>
      <c r="AY109" s="359">
        <v>0</v>
      </c>
      <c r="AZ109" s="359">
        <v>0</v>
      </c>
      <c r="BA109" s="359">
        <v>0</v>
      </c>
      <c r="BB109" s="359">
        <v>0</v>
      </c>
      <c r="BC109" s="359">
        <v>0</v>
      </c>
      <c r="BD109" s="359">
        <v>0</v>
      </c>
      <c r="BE109" s="359">
        <v>0</v>
      </c>
      <c r="BF109" s="359">
        <v>0</v>
      </c>
      <c r="BG109" s="359">
        <v>0</v>
      </c>
      <c r="BH109" s="359">
        <v>0</v>
      </c>
      <c r="BI109" s="359">
        <v>0</v>
      </c>
      <c r="BJ109" s="359">
        <v>0</v>
      </c>
      <c r="BK109" s="359">
        <v>0</v>
      </c>
      <c r="BL109" s="359">
        <v>0</v>
      </c>
      <c r="BM109" s="359">
        <v>0</v>
      </c>
      <c r="BN109" s="370">
        <v>0</v>
      </c>
    </row>
    <row r="110" spans="1:66">
      <c r="A110" s="400"/>
      <c r="B110" s="359"/>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59"/>
      <c r="AZ110" s="359"/>
      <c r="BA110" s="359"/>
      <c r="BB110" s="359"/>
      <c r="BC110" s="359"/>
      <c r="BD110" s="359"/>
      <c r="BE110" s="359"/>
      <c r="BF110" s="359"/>
      <c r="BG110" s="359"/>
      <c r="BH110" s="359"/>
      <c r="BI110" s="359"/>
      <c r="BJ110" s="359"/>
      <c r="BK110" s="359"/>
      <c r="BL110" s="359"/>
      <c r="BM110" s="359"/>
      <c r="BN110" s="370"/>
    </row>
    <row r="111" spans="1:66">
      <c r="A111" s="400" t="s">
        <v>143</v>
      </c>
      <c r="B111" s="359">
        <v>12.431734069999999</v>
      </c>
      <c r="C111" s="359">
        <v>1.97631519</v>
      </c>
      <c r="D111" s="359">
        <v>3.0495312399999999</v>
      </c>
      <c r="E111" s="359">
        <v>2.6156676399999998</v>
      </c>
      <c r="F111" s="359">
        <v>20.07324814</v>
      </c>
      <c r="G111" s="359">
        <v>1.8045391399999999</v>
      </c>
      <c r="H111" s="359">
        <v>1.3197455</v>
      </c>
      <c r="I111" s="359">
        <v>0.18498899999999999</v>
      </c>
      <c r="J111" s="359">
        <v>0.98915019000000004</v>
      </c>
      <c r="K111" s="359">
        <v>4.2984238299999999</v>
      </c>
      <c r="L111" s="359">
        <v>10.413001810000001</v>
      </c>
      <c r="M111" s="359">
        <v>4.3491390000000001</v>
      </c>
      <c r="N111" s="359">
        <v>0.60233199999999998</v>
      </c>
      <c r="O111" s="359">
        <v>6.8211519999999998E-2</v>
      </c>
      <c r="P111" s="359">
        <v>15.432684330000001</v>
      </c>
      <c r="Q111" s="359">
        <v>0</v>
      </c>
      <c r="R111" s="359">
        <v>0</v>
      </c>
      <c r="S111" s="359">
        <v>4.60303795</v>
      </c>
      <c r="T111" s="359">
        <v>0.76890435000000001</v>
      </c>
      <c r="U111" s="359">
        <v>5.3719422999999997</v>
      </c>
      <c r="V111" s="359">
        <v>0.63169160000000002</v>
      </c>
      <c r="W111" s="359">
        <v>1.44529975</v>
      </c>
      <c r="X111" s="359">
        <v>5.7330319999999997E-2</v>
      </c>
      <c r="Y111" s="359">
        <v>0.37508070999999998</v>
      </c>
      <c r="Z111" s="359">
        <v>2.50940238</v>
      </c>
      <c r="AA111" s="359">
        <v>0.33831907999999999</v>
      </c>
      <c r="AB111" s="359">
        <v>1.3635E-2</v>
      </c>
      <c r="AC111" s="359">
        <v>1.4196225600000001</v>
      </c>
      <c r="AD111" s="359">
        <v>0.18316499999999999</v>
      </c>
      <c r="AE111" s="359">
        <v>1.9547416399999999</v>
      </c>
      <c r="AF111" s="359">
        <v>0</v>
      </c>
      <c r="AG111" s="359">
        <v>0.436944</v>
      </c>
      <c r="AH111" s="359">
        <v>2.460296E-2</v>
      </c>
      <c r="AI111" s="359">
        <v>0.25176300000000001</v>
      </c>
      <c r="AJ111" s="359">
        <v>0.71330996000000002</v>
      </c>
      <c r="AK111" s="359">
        <v>0</v>
      </c>
      <c r="AL111" s="359">
        <v>6.7210000000000004E-3</v>
      </c>
      <c r="AM111" s="359">
        <v>6.6931000000000004E-2</v>
      </c>
      <c r="AN111" s="359">
        <v>0</v>
      </c>
      <c r="AO111" s="359">
        <v>7.3651999999999995E-2</v>
      </c>
      <c r="AP111" s="359">
        <v>0</v>
      </c>
      <c r="AQ111" s="359">
        <v>0</v>
      </c>
      <c r="AR111" s="359">
        <v>8.8848700000000003E-2</v>
      </c>
      <c r="AS111" s="359">
        <v>0</v>
      </c>
      <c r="AT111" s="359">
        <v>8.8848700000000003E-2</v>
      </c>
      <c r="AU111" s="359">
        <v>5.5977739999999998E-2</v>
      </c>
      <c r="AV111" s="359">
        <v>0</v>
      </c>
      <c r="AW111" s="359">
        <v>1.78</v>
      </c>
      <c r="AX111" s="359">
        <v>0</v>
      </c>
      <c r="AY111" s="359">
        <v>1.8359777399999999</v>
      </c>
      <c r="AZ111" s="359">
        <v>0.47600492999999999</v>
      </c>
      <c r="BA111" s="359">
        <v>3.4153200000000002E-2</v>
      </c>
      <c r="BB111" s="359">
        <v>0.45930277000000003</v>
      </c>
      <c r="BC111" s="359">
        <v>0</v>
      </c>
      <c r="BD111" s="359">
        <v>0.96946089999999996</v>
      </c>
      <c r="BE111" s="359">
        <v>0</v>
      </c>
      <c r="BF111" s="359">
        <v>6.4899999999999999E-2</v>
      </c>
      <c r="BG111" s="359">
        <v>8.0000000000000002E-3</v>
      </c>
      <c r="BH111" s="359">
        <v>7.2029049999999997E-2</v>
      </c>
      <c r="BI111" s="359">
        <v>0.14492905</v>
      </c>
      <c r="BJ111" s="359">
        <v>3.8805659999999999E-2</v>
      </c>
      <c r="BK111" s="359">
        <v>0.74216939000000004</v>
      </c>
      <c r="BL111" s="359">
        <v>0.34321989000000003</v>
      </c>
      <c r="BM111" s="359">
        <v>0.10742089</v>
      </c>
      <c r="BN111" s="370">
        <v>1.23161583</v>
      </c>
    </row>
    <row r="112" spans="1:66">
      <c r="A112" s="400" t="s">
        <v>145</v>
      </c>
      <c r="B112" s="359">
        <v>4.8487102000000002</v>
      </c>
      <c r="C112" s="359">
        <v>9.8632472999999994</v>
      </c>
      <c r="D112" s="359">
        <v>1.8353183900000001</v>
      </c>
      <c r="E112" s="359">
        <v>1.14655046</v>
      </c>
      <c r="F112" s="359">
        <v>17.693826349999998</v>
      </c>
      <c r="G112" s="359">
        <v>2.3082720399999999</v>
      </c>
      <c r="H112" s="359">
        <v>0.65403319000000004</v>
      </c>
      <c r="I112" s="359">
        <v>1.1128838299999999</v>
      </c>
      <c r="J112" s="359">
        <v>3.61313679</v>
      </c>
      <c r="K112" s="359">
        <v>7.68832585</v>
      </c>
      <c r="L112" s="359">
        <v>3.4015519400000001</v>
      </c>
      <c r="M112" s="359">
        <v>5.03102319</v>
      </c>
      <c r="N112" s="359">
        <v>1.85951628</v>
      </c>
      <c r="O112" s="359">
        <v>0.21868742999999999</v>
      </c>
      <c r="P112" s="359">
        <v>10.51077884</v>
      </c>
      <c r="Q112" s="359">
        <v>8.5171999999999998E-2</v>
      </c>
      <c r="R112" s="359">
        <v>0.22750000000000001</v>
      </c>
      <c r="S112" s="359">
        <v>2.4471240399999998</v>
      </c>
      <c r="T112" s="359">
        <v>1.96560906</v>
      </c>
      <c r="U112" s="359">
        <v>4.7254050999999997</v>
      </c>
      <c r="V112" s="359">
        <v>1.71804789</v>
      </c>
      <c r="W112" s="359">
        <v>1.85336988</v>
      </c>
      <c r="X112" s="359">
        <v>0.78395168000000004</v>
      </c>
      <c r="Y112" s="359">
        <v>5.5835091300000004</v>
      </c>
      <c r="Z112" s="359">
        <v>9.9388785800000008</v>
      </c>
      <c r="AA112" s="359">
        <v>1.7489999999999999E-2</v>
      </c>
      <c r="AB112" s="359">
        <v>1.10212767</v>
      </c>
      <c r="AC112" s="359">
        <v>0.37295233999999999</v>
      </c>
      <c r="AD112" s="359">
        <v>8.5041000000000005E-2</v>
      </c>
      <c r="AE112" s="359">
        <v>1.57761101</v>
      </c>
      <c r="AF112" s="359">
        <v>0.691164</v>
      </c>
      <c r="AG112" s="359">
        <v>3.3461115100000001</v>
      </c>
      <c r="AH112" s="359">
        <v>1.6584000000000002E-2</v>
      </c>
      <c r="AI112" s="359">
        <v>0.25480000000000003</v>
      </c>
      <c r="AJ112" s="359">
        <v>4.30865951</v>
      </c>
      <c r="AK112" s="359">
        <v>0</v>
      </c>
      <c r="AL112" s="359">
        <v>3.2825804199999999</v>
      </c>
      <c r="AM112" s="359">
        <v>8.2713449999999994E-2</v>
      </c>
      <c r="AN112" s="359">
        <v>5.5823299999999999E-3</v>
      </c>
      <c r="AO112" s="359">
        <v>3.3708762000000001</v>
      </c>
      <c r="AP112" s="359">
        <v>6.4618100000000001E-3</v>
      </c>
      <c r="AQ112" s="359">
        <v>1.3818502100000001</v>
      </c>
      <c r="AR112" s="359">
        <v>0.17694625</v>
      </c>
      <c r="AS112" s="359">
        <v>1.0122196299999999</v>
      </c>
      <c r="AT112" s="359">
        <v>2.5774778999999999</v>
      </c>
      <c r="AU112" s="359">
        <v>9.919E-2</v>
      </c>
      <c r="AV112" s="359">
        <v>0.58422821000000003</v>
      </c>
      <c r="AW112" s="359">
        <v>1.0866179</v>
      </c>
      <c r="AX112" s="359">
        <v>0.63200701000000004</v>
      </c>
      <c r="AY112" s="359">
        <v>2.4020431200000001</v>
      </c>
      <c r="AZ112" s="359">
        <v>0.32710655999999999</v>
      </c>
      <c r="BA112" s="359">
        <v>0.38094930999999999</v>
      </c>
      <c r="BB112" s="359">
        <v>0.85401658000000003</v>
      </c>
      <c r="BC112" s="359">
        <v>0.36033991999999998</v>
      </c>
      <c r="BD112" s="359">
        <v>1.92241237</v>
      </c>
      <c r="BE112" s="359">
        <v>0.96370277999999998</v>
      </c>
      <c r="BF112" s="359">
        <v>2.4954364099999999</v>
      </c>
      <c r="BG112" s="359">
        <v>0.36427971999999997</v>
      </c>
      <c r="BH112" s="359">
        <v>1.22788081</v>
      </c>
      <c r="BI112" s="359">
        <v>5.0512997200000003</v>
      </c>
      <c r="BJ112" s="359">
        <v>1.1677987000000001</v>
      </c>
      <c r="BK112" s="359">
        <v>1.1959395399999999</v>
      </c>
      <c r="BL112" s="359">
        <v>0.51479728999999996</v>
      </c>
      <c r="BM112" s="359">
        <v>3.5285896600000002</v>
      </c>
      <c r="BN112" s="370">
        <v>6.4071251900000004</v>
      </c>
    </row>
    <row r="113" spans="1:66">
      <c r="A113" s="411"/>
      <c r="BN113" s="382"/>
    </row>
    <row r="114" spans="1:66" s="385" customFormat="1" ht="13.5">
      <c r="A114" s="396" t="s">
        <v>83</v>
      </c>
      <c r="B114" s="425">
        <f t="shared" ref="B114:BN114" si="26">B115-B116</f>
        <v>0</v>
      </c>
      <c r="C114" s="425">
        <f t="shared" si="26"/>
        <v>0</v>
      </c>
      <c r="D114" s="425">
        <f t="shared" si="26"/>
        <v>0</v>
      </c>
      <c r="E114" s="425">
        <f t="shared" si="26"/>
        <v>0</v>
      </c>
      <c r="F114" s="425">
        <f t="shared" si="26"/>
        <v>0</v>
      </c>
      <c r="G114" s="425">
        <f t="shared" si="26"/>
        <v>0.112775</v>
      </c>
      <c r="H114" s="425">
        <f t="shared" si="26"/>
        <v>0</v>
      </c>
      <c r="I114" s="425">
        <f t="shared" si="26"/>
        <v>0</v>
      </c>
      <c r="J114" s="425">
        <f t="shared" si="26"/>
        <v>0</v>
      </c>
      <c r="K114" s="425">
        <f t="shared" si="26"/>
        <v>0.112775</v>
      </c>
      <c r="L114" s="425">
        <f t="shared" si="26"/>
        <v>0</v>
      </c>
      <c r="M114" s="425">
        <f t="shared" si="26"/>
        <v>0</v>
      </c>
      <c r="N114" s="425">
        <f t="shared" si="26"/>
        <v>0</v>
      </c>
      <c r="O114" s="425">
        <f t="shared" si="26"/>
        <v>0</v>
      </c>
      <c r="P114" s="425">
        <f t="shared" si="26"/>
        <v>0</v>
      </c>
      <c r="Q114" s="425">
        <f t="shared" si="26"/>
        <v>0</v>
      </c>
      <c r="R114" s="425">
        <f t="shared" si="26"/>
        <v>0</v>
      </c>
      <c r="S114" s="425">
        <f t="shared" si="26"/>
        <v>0</v>
      </c>
      <c r="T114" s="425">
        <f t="shared" si="26"/>
        <v>-5.1323999999999996E-3</v>
      </c>
      <c r="U114" s="425">
        <f t="shared" si="26"/>
        <v>-5.1323999999999996E-3</v>
      </c>
      <c r="V114" s="425">
        <f t="shared" si="26"/>
        <v>0</v>
      </c>
      <c r="W114" s="425">
        <f t="shared" si="26"/>
        <v>0</v>
      </c>
      <c r="X114" s="425">
        <f t="shared" si="26"/>
        <v>0</v>
      </c>
      <c r="Y114" s="425">
        <f t="shared" si="26"/>
        <v>0</v>
      </c>
      <c r="Z114" s="425">
        <f t="shared" si="26"/>
        <v>0</v>
      </c>
      <c r="AA114" s="425">
        <f t="shared" si="26"/>
        <v>0</v>
      </c>
      <c r="AB114" s="425">
        <f t="shared" si="26"/>
        <v>-1.0919999999999999E-2</v>
      </c>
      <c r="AC114" s="425">
        <f t="shared" si="26"/>
        <v>0</v>
      </c>
      <c r="AD114" s="425">
        <f t="shared" si="26"/>
        <v>0</v>
      </c>
      <c r="AE114" s="425">
        <f t="shared" si="26"/>
        <v>-1.0919999999999999E-2</v>
      </c>
      <c r="AF114" s="425">
        <f t="shared" si="26"/>
        <v>0</v>
      </c>
      <c r="AG114" s="425">
        <f t="shared" si="26"/>
        <v>0</v>
      </c>
      <c r="AH114" s="425">
        <f t="shared" si="26"/>
        <v>0</v>
      </c>
      <c r="AI114" s="425">
        <f t="shared" si="26"/>
        <v>0</v>
      </c>
      <c r="AJ114" s="425">
        <f t="shared" si="26"/>
        <v>0</v>
      </c>
      <c r="AK114" s="425">
        <f t="shared" si="26"/>
        <v>0.13312605999999999</v>
      </c>
      <c r="AL114" s="425">
        <f t="shared" si="26"/>
        <v>0</v>
      </c>
      <c r="AM114" s="425">
        <f t="shared" si="26"/>
        <v>0</v>
      </c>
      <c r="AN114" s="425">
        <f t="shared" si="26"/>
        <v>0</v>
      </c>
      <c r="AO114" s="425">
        <f t="shared" si="26"/>
        <v>0.13312605999999999</v>
      </c>
      <c r="AP114" s="425">
        <f t="shared" si="26"/>
        <v>0</v>
      </c>
      <c r="AQ114" s="425">
        <f t="shared" si="26"/>
        <v>0</v>
      </c>
      <c r="AR114" s="425">
        <f t="shared" si="26"/>
        <v>-6.3700000000000007E-2</v>
      </c>
      <c r="AS114" s="425">
        <f t="shared" si="26"/>
        <v>11.178293200000001</v>
      </c>
      <c r="AT114" s="425">
        <f t="shared" si="26"/>
        <v>11.1145932</v>
      </c>
      <c r="AU114" s="425">
        <f t="shared" si="26"/>
        <v>0</v>
      </c>
      <c r="AV114" s="425">
        <f t="shared" si="26"/>
        <v>0</v>
      </c>
      <c r="AW114" s="425">
        <f t="shared" si="26"/>
        <v>0</v>
      </c>
      <c r="AX114" s="425">
        <f t="shared" si="26"/>
        <v>0</v>
      </c>
      <c r="AY114" s="425">
        <f t="shared" si="26"/>
        <v>0</v>
      </c>
      <c r="AZ114" s="425">
        <f t="shared" si="26"/>
        <v>0</v>
      </c>
      <c r="BA114" s="425">
        <f t="shared" si="26"/>
        <v>0</v>
      </c>
      <c r="BB114" s="425">
        <f t="shared" si="26"/>
        <v>0</v>
      </c>
      <c r="BC114" s="425">
        <f t="shared" si="26"/>
        <v>-1</v>
      </c>
      <c r="BD114" s="425">
        <f t="shared" si="26"/>
        <v>-1</v>
      </c>
      <c r="BE114" s="425">
        <f t="shared" si="26"/>
        <v>-1.1927618600000001</v>
      </c>
      <c r="BF114" s="425">
        <f t="shared" si="26"/>
        <v>0</v>
      </c>
      <c r="BG114" s="425">
        <f t="shared" si="26"/>
        <v>5.5098099999999999</v>
      </c>
      <c r="BH114" s="425">
        <f t="shared" si="26"/>
        <v>0</v>
      </c>
      <c r="BI114" s="425">
        <f t="shared" si="26"/>
        <v>4.3170481399999998</v>
      </c>
      <c r="BJ114" s="425">
        <f t="shared" si="26"/>
        <v>0</v>
      </c>
      <c r="BK114" s="425">
        <f t="shared" si="26"/>
        <v>0</v>
      </c>
      <c r="BL114" s="425">
        <f t="shared" si="26"/>
        <v>-0.23208245</v>
      </c>
      <c r="BM114" s="425">
        <f t="shared" si="26"/>
        <v>0</v>
      </c>
      <c r="BN114" s="375">
        <f t="shared" si="26"/>
        <v>-0.23208245</v>
      </c>
    </row>
    <row r="115" spans="1:66">
      <c r="A115" s="400" t="s">
        <v>148</v>
      </c>
      <c r="B115" s="359">
        <v>0</v>
      </c>
      <c r="C115" s="359">
        <v>0</v>
      </c>
      <c r="D115" s="359">
        <v>0</v>
      </c>
      <c r="E115" s="359">
        <v>0</v>
      </c>
      <c r="F115" s="359">
        <v>0</v>
      </c>
      <c r="G115" s="359">
        <v>0.112775</v>
      </c>
      <c r="H115" s="359">
        <v>0</v>
      </c>
      <c r="I115" s="359">
        <v>0</v>
      </c>
      <c r="J115" s="359">
        <v>0</v>
      </c>
      <c r="K115" s="359">
        <v>0.112775</v>
      </c>
      <c r="L115" s="359">
        <v>0</v>
      </c>
      <c r="M115" s="359">
        <v>0</v>
      </c>
      <c r="N115" s="359">
        <v>0</v>
      </c>
      <c r="O115" s="359">
        <v>0</v>
      </c>
      <c r="P115" s="359">
        <v>0</v>
      </c>
      <c r="Q115" s="359">
        <v>0</v>
      </c>
      <c r="R115" s="359">
        <v>0</v>
      </c>
      <c r="S115" s="359">
        <v>0</v>
      </c>
      <c r="T115" s="359">
        <v>0</v>
      </c>
      <c r="U115" s="359">
        <v>0</v>
      </c>
      <c r="V115" s="359">
        <v>0</v>
      </c>
      <c r="W115" s="359">
        <v>0</v>
      </c>
      <c r="X115" s="359">
        <v>0</v>
      </c>
      <c r="Y115" s="359">
        <v>0</v>
      </c>
      <c r="Z115" s="359">
        <v>0</v>
      </c>
      <c r="AA115" s="359">
        <v>0</v>
      </c>
      <c r="AB115" s="359">
        <v>0</v>
      </c>
      <c r="AC115" s="359">
        <v>0</v>
      </c>
      <c r="AD115" s="359">
        <v>0</v>
      </c>
      <c r="AE115" s="359">
        <v>0</v>
      </c>
      <c r="AF115" s="359">
        <v>0</v>
      </c>
      <c r="AG115" s="359">
        <v>0</v>
      </c>
      <c r="AH115" s="359">
        <v>0</v>
      </c>
      <c r="AI115" s="359">
        <v>0</v>
      </c>
      <c r="AJ115" s="359">
        <v>0</v>
      </c>
      <c r="AK115" s="359">
        <v>0.13312605999999999</v>
      </c>
      <c r="AL115" s="359">
        <v>0</v>
      </c>
      <c r="AM115" s="359">
        <v>0</v>
      </c>
      <c r="AN115" s="359">
        <v>0</v>
      </c>
      <c r="AO115" s="359">
        <v>0.13312605999999999</v>
      </c>
      <c r="AP115" s="359">
        <v>0</v>
      </c>
      <c r="AQ115" s="359">
        <v>0</v>
      </c>
      <c r="AR115" s="359">
        <v>0</v>
      </c>
      <c r="AS115" s="359">
        <v>11.178293200000001</v>
      </c>
      <c r="AT115" s="359">
        <v>11.178293200000001</v>
      </c>
      <c r="AU115" s="359">
        <v>0</v>
      </c>
      <c r="AV115" s="359">
        <v>0</v>
      </c>
      <c r="AW115" s="359">
        <v>0</v>
      </c>
      <c r="AX115" s="359">
        <v>0</v>
      </c>
      <c r="AY115" s="359">
        <v>0</v>
      </c>
      <c r="AZ115" s="359">
        <v>0</v>
      </c>
      <c r="BA115" s="359">
        <v>0</v>
      </c>
      <c r="BB115" s="359">
        <v>0</v>
      </c>
      <c r="BC115" s="359">
        <v>0</v>
      </c>
      <c r="BD115" s="359">
        <v>0</v>
      </c>
      <c r="BE115" s="359">
        <v>0.80723814000000005</v>
      </c>
      <c r="BF115" s="359">
        <v>0</v>
      </c>
      <c r="BG115" s="359">
        <v>5.5179999999999998</v>
      </c>
      <c r="BH115" s="359">
        <v>0</v>
      </c>
      <c r="BI115" s="359">
        <v>6.3252381399999997</v>
      </c>
      <c r="BJ115" s="359">
        <v>0</v>
      </c>
      <c r="BK115" s="359">
        <v>0</v>
      </c>
      <c r="BL115" s="359">
        <v>0</v>
      </c>
      <c r="BM115" s="359">
        <v>0</v>
      </c>
      <c r="BN115" s="370">
        <v>0</v>
      </c>
    </row>
    <row r="116" spans="1:66">
      <c r="A116" s="400" t="s">
        <v>149</v>
      </c>
      <c r="B116" s="359">
        <v>0</v>
      </c>
      <c r="C116" s="359">
        <v>0</v>
      </c>
      <c r="D116" s="359">
        <v>0</v>
      </c>
      <c r="E116" s="359">
        <v>0</v>
      </c>
      <c r="F116" s="359">
        <v>0</v>
      </c>
      <c r="G116" s="359">
        <v>0</v>
      </c>
      <c r="H116" s="359">
        <v>0</v>
      </c>
      <c r="I116" s="359">
        <v>0</v>
      </c>
      <c r="J116" s="359">
        <v>0</v>
      </c>
      <c r="K116" s="359">
        <v>0</v>
      </c>
      <c r="L116" s="359">
        <v>0</v>
      </c>
      <c r="M116" s="359">
        <v>0</v>
      </c>
      <c r="N116" s="359">
        <v>0</v>
      </c>
      <c r="O116" s="359">
        <v>0</v>
      </c>
      <c r="P116" s="359">
        <v>0</v>
      </c>
      <c r="Q116" s="359">
        <v>0</v>
      </c>
      <c r="R116" s="359">
        <v>0</v>
      </c>
      <c r="S116" s="359">
        <v>0</v>
      </c>
      <c r="T116" s="359">
        <v>5.1323999999999996E-3</v>
      </c>
      <c r="U116" s="359">
        <v>5.1323999999999996E-3</v>
      </c>
      <c r="V116" s="359">
        <v>0</v>
      </c>
      <c r="W116" s="359">
        <v>0</v>
      </c>
      <c r="X116" s="359">
        <v>0</v>
      </c>
      <c r="Y116" s="359">
        <v>0</v>
      </c>
      <c r="Z116" s="359">
        <v>0</v>
      </c>
      <c r="AA116" s="359">
        <v>0</v>
      </c>
      <c r="AB116" s="359">
        <v>1.0919999999999999E-2</v>
      </c>
      <c r="AC116" s="359">
        <v>0</v>
      </c>
      <c r="AD116" s="359">
        <v>0</v>
      </c>
      <c r="AE116" s="359">
        <v>1.0919999999999999E-2</v>
      </c>
      <c r="AF116" s="359">
        <v>0</v>
      </c>
      <c r="AG116" s="359">
        <v>0</v>
      </c>
      <c r="AH116" s="359">
        <v>0</v>
      </c>
      <c r="AI116" s="359">
        <v>0</v>
      </c>
      <c r="AJ116" s="359">
        <v>0</v>
      </c>
      <c r="AK116" s="359">
        <v>0</v>
      </c>
      <c r="AL116" s="359">
        <v>0</v>
      </c>
      <c r="AM116" s="359">
        <v>0</v>
      </c>
      <c r="AN116" s="359">
        <v>0</v>
      </c>
      <c r="AO116" s="359">
        <v>0</v>
      </c>
      <c r="AP116" s="359">
        <v>0</v>
      </c>
      <c r="AQ116" s="359">
        <v>0</v>
      </c>
      <c r="AR116" s="359">
        <v>6.3700000000000007E-2</v>
      </c>
      <c r="AS116" s="359">
        <v>0</v>
      </c>
      <c r="AT116" s="359">
        <v>6.3700000000000007E-2</v>
      </c>
      <c r="AU116" s="359">
        <v>0</v>
      </c>
      <c r="AV116" s="359">
        <v>0</v>
      </c>
      <c r="AW116" s="359">
        <v>0</v>
      </c>
      <c r="AX116" s="359">
        <v>0</v>
      </c>
      <c r="AY116" s="359">
        <v>0</v>
      </c>
      <c r="AZ116" s="359">
        <v>0</v>
      </c>
      <c r="BA116" s="359">
        <v>0</v>
      </c>
      <c r="BB116" s="359">
        <v>0</v>
      </c>
      <c r="BC116" s="359">
        <v>1</v>
      </c>
      <c r="BD116" s="359">
        <v>1</v>
      </c>
      <c r="BE116" s="359">
        <v>2</v>
      </c>
      <c r="BF116" s="359">
        <v>0</v>
      </c>
      <c r="BG116" s="359">
        <v>8.1899999999999994E-3</v>
      </c>
      <c r="BH116" s="359">
        <v>0</v>
      </c>
      <c r="BI116" s="359">
        <v>2.0081899999999999</v>
      </c>
      <c r="BJ116" s="359">
        <v>0</v>
      </c>
      <c r="BK116" s="359">
        <v>0</v>
      </c>
      <c r="BL116" s="359">
        <v>0.23208245</v>
      </c>
      <c r="BM116" s="359">
        <v>0</v>
      </c>
      <c r="BN116" s="370">
        <v>0.23208245</v>
      </c>
    </row>
    <row r="117" spans="1:66" s="386" customFormat="1" ht="13.5">
      <c r="A117" s="412"/>
      <c r="B117" s="427"/>
      <c r="C117" s="427"/>
      <c r="D117" s="427"/>
      <c r="E117" s="427"/>
      <c r="F117" s="427"/>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427"/>
      <c r="AJ117" s="427"/>
      <c r="AK117" s="427"/>
      <c r="AL117" s="427"/>
      <c r="AM117" s="427"/>
      <c r="AN117" s="427"/>
      <c r="AO117" s="427"/>
      <c r="AP117" s="427"/>
      <c r="AQ117" s="427"/>
      <c r="AR117" s="427"/>
      <c r="AS117" s="427"/>
      <c r="AT117" s="427"/>
      <c r="AU117" s="427"/>
      <c r="AV117" s="427"/>
      <c r="AW117" s="427"/>
      <c r="AX117" s="427"/>
      <c r="AY117" s="427"/>
      <c r="AZ117" s="427"/>
      <c r="BA117" s="427"/>
      <c r="BB117" s="427"/>
      <c r="BC117" s="427"/>
      <c r="BD117" s="427"/>
      <c r="BE117" s="427"/>
      <c r="BF117" s="427"/>
      <c r="BG117" s="427"/>
      <c r="BH117" s="427"/>
      <c r="BI117" s="427"/>
      <c r="BJ117" s="427"/>
      <c r="BK117" s="427"/>
      <c r="BL117" s="427"/>
      <c r="BM117" s="427"/>
      <c r="BN117" s="376"/>
    </row>
    <row r="118" spans="1:66" s="385" customFormat="1" ht="13.5">
      <c r="A118" s="413" t="s">
        <v>53</v>
      </c>
      <c r="B118" s="364">
        <f t="shared" ref="B118:BN118" si="27">SUM(B120,B132,B146,B170)</f>
        <v>-223.50385766000002</v>
      </c>
      <c r="C118" s="364">
        <f t="shared" si="27"/>
        <v>-429.13733152999998</v>
      </c>
      <c r="D118" s="364">
        <f t="shared" si="27"/>
        <v>-333.21623074000001</v>
      </c>
      <c r="E118" s="364">
        <f t="shared" si="27"/>
        <v>-389.39106126000001</v>
      </c>
      <c r="F118" s="364">
        <f t="shared" si="27"/>
        <v>-1375.2484811899999</v>
      </c>
      <c r="G118" s="364">
        <f t="shared" si="27"/>
        <v>-316.82009593999999</v>
      </c>
      <c r="H118" s="364">
        <f t="shared" si="27"/>
        <v>-330.81776292999996</v>
      </c>
      <c r="I118" s="364">
        <f t="shared" si="27"/>
        <v>-431.72448682999993</v>
      </c>
      <c r="J118" s="364">
        <f t="shared" si="27"/>
        <v>-267.20489449999997</v>
      </c>
      <c r="K118" s="364">
        <f t="shared" si="27"/>
        <v>-1346.5672402000002</v>
      </c>
      <c r="L118" s="364">
        <f t="shared" si="27"/>
        <v>-278.64129873000002</v>
      </c>
      <c r="M118" s="364">
        <f t="shared" si="27"/>
        <v>-283.84648834999996</v>
      </c>
      <c r="N118" s="364">
        <f t="shared" si="27"/>
        <v>-289.19608691000002</v>
      </c>
      <c r="O118" s="364">
        <f t="shared" si="27"/>
        <v>-250.75948113000001</v>
      </c>
      <c r="P118" s="364">
        <f t="shared" si="27"/>
        <v>-1102.4433551200002</v>
      </c>
      <c r="Q118" s="364">
        <f t="shared" si="27"/>
        <v>-168.93240538000006</v>
      </c>
      <c r="R118" s="364">
        <f t="shared" si="27"/>
        <v>-151.7304833</v>
      </c>
      <c r="S118" s="364">
        <f t="shared" si="27"/>
        <v>-244.32901915000002</v>
      </c>
      <c r="T118" s="364">
        <f t="shared" si="27"/>
        <v>-193.12428197000006</v>
      </c>
      <c r="U118" s="364">
        <f t="shared" si="27"/>
        <v>-758.11618980000014</v>
      </c>
      <c r="V118" s="364">
        <f t="shared" si="27"/>
        <v>-35.147229039999985</v>
      </c>
      <c r="W118" s="364">
        <f t="shared" si="27"/>
        <v>-221.58723926000005</v>
      </c>
      <c r="X118" s="364">
        <f t="shared" si="27"/>
        <v>-245.35856750999997</v>
      </c>
      <c r="Y118" s="364">
        <f t="shared" si="27"/>
        <v>-333.76357335</v>
      </c>
      <c r="Z118" s="364">
        <f t="shared" si="27"/>
        <v>-835.85660915999983</v>
      </c>
      <c r="AA118" s="364">
        <f t="shared" si="27"/>
        <v>-127.34921601000003</v>
      </c>
      <c r="AB118" s="364">
        <f t="shared" si="27"/>
        <v>-249.02536711999994</v>
      </c>
      <c r="AC118" s="364">
        <f t="shared" si="27"/>
        <v>-160.31704194000002</v>
      </c>
      <c r="AD118" s="364">
        <f t="shared" si="27"/>
        <v>-290.34488526999996</v>
      </c>
      <c r="AE118" s="364">
        <f t="shared" si="27"/>
        <v>-827.03651033999995</v>
      </c>
      <c r="AF118" s="364">
        <f t="shared" si="27"/>
        <v>-250.41127521999999</v>
      </c>
      <c r="AG118" s="364">
        <f t="shared" si="27"/>
        <v>-286.22616078000004</v>
      </c>
      <c r="AH118" s="364">
        <f t="shared" si="27"/>
        <v>-250.19490144000005</v>
      </c>
      <c r="AI118" s="364">
        <f t="shared" si="27"/>
        <v>-429.99500430000001</v>
      </c>
      <c r="AJ118" s="364">
        <f t="shared" si="27"/>
        <v>-1216.8273417399998</v>
      </c>
      <c r="AK118" s="364">
        <f t="shared" si="27"/>
        <v>-257.30535316999993</v>
      </c>
      <c r="AL118" s="364">
        <f t="shared" si="27"/>
        <v>-437.35861580000005</v>
      </c>
      <c r="AM118" s="364">
        <f t="shared" si="27"/>
        <v>-363.90407103999996</v>
      </c>
      <c r="AN118" s="364">
        <f t="shared" si="27"/>
        <v>-403.89027394000004</v>
      </c>
      <c r="AO118" s="364">
        <f t="shared" si="27"/>
        <v>-1462.45831395</v>
      </c>
      <c r="AP118" s="364">
        <f t="shared" si="27"/>
        <v>-169.29158595999994</v>
      </c>
      <c r="AQ118" s="364">
        <f t="shared" si="27"/>
        <v>-287.37311198000003</v>
      </c>
      <c r="AR118" s="364">
        <f t="shared" si="27"/>
        <v>-291.45091095999999</v>
      </c>
      <c r="AS118" s="364">
        <f t="shared" si="27"/>
        <v>-134.78333211</v>
      </c>
      <c r="AT118" s="364">
        <f t="shared" si="27"/>
        <v>-882.89894100999993</v>
      </c>
      <c r="AU118" s="364">
        <f t="shared" si="27"/>
        <v>-223.73837429999998</v>
      </c>
      <c r="AV118" s="364">
        <f t="shared" si="27"/>
        <v>-238.28324680999998</v>
      </c>
      <c r="AW118" s="364">
        <f t="shared" si="27"/>
        <v>-309.43555655</v>
      </c>
      <c r="AX118" s="364">
        <f t="shared" si="27"/>
        <v>-323.76355842999993</v>
      </c>
      <c r="AY118" s="364">
        <f t="shared" si="27"/>
        <v>-1095.2207360900002</v>
      </c>
      <c r="AZ118" s="364">
        <f t="shared" si="27"/>
        <v>-292.10109299999999</v>
      </c>
      <c r="BA118" s="364">
        <f t="shared" si="27"/>
        <v>-245.85694407</v>
      </c>
      <c r="BB118" s="364">
        <f t="shared" si="27"/>
        <v>-266.36849039999998</v>
      </c>
      <c r="BC118" s="364">
        <f t="shared" si="27"/>
        <v>-108.02921679000001</v>
      </c>
      <c r="BD118" s="364">
        <f t="shared" si="27"/>
        <v>-912.35574426000017</v>
      </c>
      <c r="BE118" s="364">
        <f t="shared" si="27"/>
        <v>-195.75715692999998</v>
      </c>
      <c r="BF118" s="364">
        <f t="shared" si="27"/>
        <v>-450.01913249</v>
      </c>
      <c r="BG118" s="364">
        <f t="shared" si="27"/>
        <v>-380.43885390999998</v>
      </c>
      <c r="BH118" s="364">
        <f t="shared" si="27"/>
        <v>-277.00942954999999</v>
      </c>
      <c r="BI118" s="364">
        <f t="shared" si="27"/>
        <v>-1303.2245728800003</v>
      </c>
      <c r="BJ118" s="364">
        <f t="shared" si="27"/>
        <v>-243.36263173</v>
      </c>
      <c r="BK118" s="364">
        <f t="shared" si="27"/>
        <v>-134.94397406999997</v>
      </c>
      <c r="BL118" s="364">
        <f t="shared" si="27"/>
        <v>-411.40940572000005</v>
      </c>
      <c r="BM118" s="364">
        <f t="shared" si="27"/>
        <v>-261.38682361000002</v>
      </c>
      <c r="BN118" s="377">
        <f t="shared" si="27"/>
        <v>-1051.1028351300001</v>
      </c>
    </row>
    <row r="119" spans="1:66" s="386" customFormat="1" ht="13.5">
      <c r="A119" s="414"/>
      <c r="B119" s="426"/>
      <c r="C119" s="426"/>
      <c r="D119" s="426"/>
      <c r="E119" s="426"/>
      <c r="F119" s="426"/>
      <c r="G119" s="426"/>
      <c r="H119" s="426"/>
      <c r="I119" s="426"/>
      <c r="J119" s="426"/>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c r="AI119" s="426"/>
      <c r="AJ119" s="426"/>
      <c r="AK119" s="426"/>
      <c r="AL119" s="426"/>
      <c r="AM119" s="426"/>
      <c r="AN119" s="426"/>
      <c r="AO119" s="426"/>
      <c r="AP119" s="426"/>
      <c r="AQ119" s="426"/>
      <c r="AR119" s="426"/>
      <c r="AS119" s="426"/>
      <c r="AT119" s="426"/>
      <c r="AU119" s="426"/>
      <c r="AV119" s="426"/>
      <c r="AW119" s="426"/>
      <c r="AX119" s="426"/>
      <c r="AY119" s="426"/>
      <c r="AZ119" s="426"/>
      <c r="BA119" s="426"/>
      <c r="BB119" s="426"/>
      <c r="BC119" s="426"/>
      <c r="BD119" s="426"/>
      <c r="BE119" s="426"/>
      <c r="BF119" s="426"/>
      <c r="BG119" s="426"/>
      <c r="BH119" s="426"/>
      <c r="BI119" s="426"/>
      <c r="BJ119" s="426"/>
      <c r="BK119" s="426"/>
      <c r="BL119" s="426"/>
      <c r="BM119" s="426"/>
      <c r="BN119" s="368"/>
    </row>
    <row r="120" spans="1:66" ht="13.5">
      <c r="A120" s="415" t="s">
        <v>85</v>
      </c>
      <c r="B120" s="363">
        <f t="shared" ref="B120:BN120" si="28">SUM(B121-B126)</f>
        <v>-22.515671020000003</v>
      </c>
      <c r="C120" s="363">
        <f t="shared" si="28"/>
        <v>-46.899690540000002</v>
      </c>
      <c r="D120" s="363">
        <f t="shared" si="28"/>
        <v>-25.974374950000001</v>
      </c>
      <c r="E120" s="363">
        <f t="shared" si="28"/>
        <v>-51.418209589999996</v>
      </c>
      <c r="F120" s="363">
        <f t="shared" si="28"/>
        <v>-146.80794609999998</v>
      </c>
      <c r="G120" s="363">
        <f t="shared" si="28"/>
        <v>-57.259928540000004</v>
      </c>
      <c r="H120" s="363">
        <f t="shared" si="28"/>
        <v>-1.4770233299999997</v>
      </c>
      <c r="I120" s="363">
        <f t="shared" si="28"/>
        <v>-14.407712830000001</v>
      </c>
      <c r="J120" s="363">
        <f t="shared" si="28"/>
        <v>9.4540163300000017</v>
      </c>
      <c r="K120" s="363">
        <f t="shared" si="28"/>
        <v>-63.690648370000005</v>
      </c>
      <c r="L120" s="363">
        <f t="shared" si="28"/>
        <v>42.20189053</v>
      </c>
      <c r="M120" s="363">
        <f t="shared" si="28"/>
        <v>-1.5037729899999994</v>
      </c>
      <c r="N120" s="363">
        <f t="shared" si="28"/>
        <v>-2.4160155500000045</v>
      </c>
      <c r="O120" s="363">
        <f t="shared" si="28"/>
        <v>36.264648029999996</v>
      </c>
      <c r="P120" s="363">
        <f t="shared" si="28"/>
        <v>74.54675001999999</v>
      </c>
      <c r="Q120" s="363">
        <f t="shared" si="28"/>
        <v>-36.304607339999997</v>
      </c>
      <c r="R120" s="363">
        <f t="shared" si="28"/>
        <v>-59.276698000000003</v>
      </c>
      <c r="S120" s="363">
        <f t="shared" si="28"/>
        <v>-53.580221399999999</v>
      </c>
      <c r="T120" s="363">
        <f t="shared" si="28"/>
        <v>-41.69959094</v>
      </c>
      <c r="U120" s="363">
        <f t="shared" si="28"/>
        <v>-190.86111768000001</v>
      </c>
      <c r="V120" s="363">
        <f t="shared" si="28"/>
        <v>-38.438188439999998</v>
      </c>
      <c r="W120" s="363">
        <f t="shared" si="28"/>
        <v>-50.087095160000004</v>
      </c>
      <c r="X120" s="363">
        <f t="shared" si="28"/>
        <v>-99.948401669999981</v>
      </c>
      <c r="Y120" s="363">
        <f t="shared" si="28"/>
        <v>-40.059324939999996</v>
      </c>
      <c r="Z120" s="363">
        <f t="shared" si="28"/>
        <v>-228.53301020999999</v>
      </c>
      <c r="AA120" s="363">
        <f t="shared" si="28"/>
        <v>-10.224573690000007</v>
      </c>
      <c r="AB120" s="363">
        <f t="shared" si="28"/>
        <v>-17.040621300000002</v>
      </c>
      <c r="AC120" s="363">
        <f t="shared" si="28"/>
        <v>-99.921018939999996</v>
      </c>
      <c r="AD120" s="363">
        <f t="shared" si="28"/>
        <v>-41.476535669999997</v>
      </c>
      <c r="AE120" s="363">
        <f t="shared" si="28"/>
        <v>-168.66274959999998</v>
      </c>
      <c r="AF120" s="363">
        <f t="shared" si="28"/>
        <v>-107.30129328000001</v>
      </c>
      <c r="AG120" s="363">
        <f t="shared" si="28"/>
        <v>-54.700251610000002</v>
      </c>
      <c r="AH120" s="363">
        <f t="shared" si="28"/>
        <v>-285.01463332000003</v>
      </c>
      <c r="AI120" s="363">
        <f t="shared" si="28"/>
        <v>-122.10715299</v>
      </c>
      <c r="AJ120" s="363">
        <f t="shared" si="28"/>
        <v>-569.12333119999994</v>
      </c>
      <c r="AK120" s="363">
        <f t="shared" si="28"/>
        <v>-11.408461000000001</v>
      </c>
      <c r="AL120" s="363">
        <f t="shared" si="28"/>
        <v>38.985783140000002</v>
      </c>
      <c r="AM120" s="363">
        <f t="shared" si="28"/>
        <v>-135.37709454999998</v>
      </c>
      <c r="AN120" s="363">
        <f t="shared" si="28"/>
        <v>-64.201781170000004</v>
      </c>
      <c r="AO120" s="363">
        <f t="shared" si="28"/>
        <v>-172.00155358000001</v>
      </c>
      <c r="AP120" s="363">
        <f t="shared" si="28"/>
        <v>-306.41191758000002</v>
      </c>
      <c r="AQ120" s="363">
        <f t="shared" si="28"/>
        <v>-21.53301364</v>
      </c>
      <c r="AR120" s="363">
        <f t="shared" si="28"/>
        <v>-6.2059291299999995</v>
      </c>
      <c r="AS120" s="363">
        <f t="shared" si="28"/>
        <v>-49.582626529999999</v>
      </c>
      <c r="AT120" s="363">
        <f t="shared" si="28"/>
        <v>-383.73348687999999</v>
      </c>
      <c r="AU120" s="363">
        <f t="shared" si="28"/>
        <v>-74.677371039999997</v>
      </c>
      <c r="AV120" s="363">
        <f t="shared" si="28"/>
        <v>-9.346224209999999</v>
      </c>
      <c r="AW120" s="363">
        <f t="shared" si="28"/>
        <v>-131.34085199999998</v>
      </c>
      <c r="AX120" s="363">
        <f t="shared" si="28"/>
        <v>-51.117951029999993</v>
      </c>
      <c r="AY120" s="363">
        <f t="shared" si="28"/>
        <v>-266.48239827999998</v>
      </c>
      <c r="AZ120" s="363">
        <f t="shared" si="28"/>
        <v>-9.0781652899999976</v>
      </c>
      <c r="BA120" s="363">
        <f t="shared" si="28"/>
        <v>-111.89936997</v>
      </c>
      <c r="BB120" s="363">
        <f t="shared" si="28"/>
        <v>-133.1943483</v>
      </c>
      <c r="BC120" s="363">
        <f t="shared" si="28"/>
        <v>-46.742537259999999</v>
      </c>
      <c r="BD120" s="363">
        <f t="shared" si="28"/>
        <v>-300.91442082000003</v>
      </c>
      <c r="BE120" s="363">
        <f t="shared" si="28"/>
        <v>-48.630819129999999</v>
      </c>
      <c r="BF120" s="363">
        <f t="shared" si="28"/>
        <v>-72.236695109999999</v>
      </c>
      <c r="BG120" s="363">
        <f t="shared" si="28"/>
        <v>-72.018515089999994</v>
      </c>
      <c r="BH120" s="363">
        <f t="shared" si="28"/>
        <v>-88.449874749999992</v>
      </c>
      <c r="BI120" s="363">
        <f t="shared" si="28"/>
        <v>-281.33590408000003</v>
      </c>
      <c r="BJ120" s="363">
        <f t="shared" si="28"/>
        <v>-77.812372110000013</v>
      </c>
      <c r="BK120" s="363">
        <f t="shared" si="28"/>
        <v>-57.396219159999987</v>
      </c>
      <c r="BL120" s="363">
        <f t="shared" si="28"/>
        <v>-47.01943241</v>
      </c>
      <c r="BM120" s="363">
        <f t="shared" si="28"/>
        <v>-49.286254939999999</v>
      </c>
      <c r="BN120" s="374">
        <f t="shared" si="28"/>
        <v>-231.51427862000003</v>
      </c>
    </row>
    <row r="121" spans="1:66">
      <c r="A121" s="397" t="s">
        <v>150</v>
      </c>
      <c r="B121" s="359">
        <f t="shared" ref="B121:BN121" si="29">B122</f>
        <v>2.7709616699999997</v>
      </c>
      <c r="C121" s="359">
        <f t="shared" si="29"/>
        <v>-19.976386470000001</v>
      </c>
      <c r="D121" s="359">
        <f t="shared" si="29"/>
        <v>-2.2748496399999993</v>
      </c>
      <c r="E121" s="359">
        <f t="shared" si="29"/>
        <v>-36.301460259999999</v>
      </c>
      <c r="F121" s="359">
        <f t="shared" si="29"/>
        <v>-55.781734700000001</v>
      </c>
      <c r="G121" s="359">
        <f t="shared" si="29"/>
        <v>-15.920291649999999</v>
      </c>
      <c r="H121" s="359">
        <f t="shared" si="29"/>
        <v>8.3388258000000004</v>
      </c>
      <c r="I121" s="359">
        <f t="shared" si="29"/>
        <v>9.3002800800000003</v>
      </c>
      <c r="J121" s="359">
        <f t="shared" si="29"/>
        <v>32.485473390000003</v>
      </c>
      <c r="K121" s="359">
        <f t="shared" si="29"/>
        <v>34.204287620000002</v>
      </c>
      <c r="L121" s="359">
        <f t="shared" si="29"/>
        <v>1.5455400000000008E-2</v>
      </c>
      <c r="M121" s="359">
        <f t="shared" si="29"/>
        <v>1.3687960800000001</v>
      </c>
      <c r="N121" s="359">
        <f t="shared" si="29"/>
        <v>24.844241539999999</v>
      </c>
      <c r="O121" s="359">
        <f t="shared" si="29"/>
        <v>21.432579359999998</v>
      </c>
      <c r="P121" s="359">
        <f t="shared" si="29"/>
        <v>47.66107238</v>
      </c>
      <c r="Q121" s="359">
        <f t="shared" si="29"/>
        <v>16.68341135</v>
      </c>
      <c r="R121" s="359">
        <f t="shared" si="29"/>
        <v>3.600657</v>
      </c>
      <c r="S121" s="359">
        <f t="shared" si="29"/>
        <v>14.94098133</v>
      </c>
      <c r="T121" s="359">
        <f t="shared" si="29"/>
        <v>42.597296129999997</v>
      </c>
      <c r="U121" s="359">
        <f t="shared" si="29"/>
        <v>77.822345810000002</v>
      </c>
      <c r="V121" s="359">
        <f t="shared" si="29"/>
        <v>13.20182578</v>
      </c>
      <c r="W121" s="359">
        <f t="shared" si="29"/>
        <v>14.805367329999999</v>
      </c>
      <c r="X121" s="359">
        <f t="shared" si="29"/>
        <v>18.616037179999999</v>
      </c>
      <c r="Y121" s="359">
        <f t="shared" si="29"/>
        <v>-13.03771096</v>
      </c>
      <c r="Z121" s="359">
        <f t="shared" si="29"/>
        <v>33.585519329999997</v>
      </c>
      <c r="AA121" s="359">
        <f t="shared" si="29"/>
        <v>8.8800062199999985</v>
      </c>
      <c r="AB121" s="359">
        <f t="shared" si="29"/>
        <v>28.435341949999998</v>
      </c>
      <c r="AC121" s="359">
        <f t="shared" si="29"/>
        <v>10.14005161</v>
      </c>
      <c r="AD121" s="359">
        <f t="shared" si="29"/>
        <v>22.034915300000002</v>
      </c>
      <c r="AE121" s="359">
        <f t="shared" si="29"/>
        <v>69.490315080000002</v>
      </c>
      <c r="AF121" s="359">
        <f t="shared" si="29"/>
        <v>14.38717295</v>
      </c>
      <c r="AG121" s="359">
        <f t="shared" si="29"/>
        <v>12.17412882</v>
      </c>
      <c r="AH121" s="359">
        <f t="shared" si="29"/>
        <v>-264.69840498000002</v>
      </c>
      <c r="AI121" s="359">
        <f t="shared" si="29"/>
        <v>-21.890842999999997</v>
      </c>
      <c r="AJ121" s="359">
        <f t="shared" si="29"/>
        <v>-260.02794620999998</v>
      </c>
      <c r="AK121" s="359">
        <f t="shared" si="29"/>
        <v>12.185580549999999</v>
      </c>
      <c r="AL121" s="359">
        <f t="shared" si="29"/>
        <v>33.238924590000003</v>
      </c>
      <c r="AM121" s="359">
        <f t="shared" si="29"/>
        <v>15.46970469</v>
      </c>
      <c r="AN121" s="359">
        <f t="shared" si="29"/>
        <v>-5.7000190499999999</v>
      </c>
      <c r="AO121" s="359">
        <f t="shared" si="29"/>
        <v>55.19419078</v>
      </c>
      <c r="AP121" s="359">
        <f t="shared" si="29"/>
        <v>-8.6930229800000003</v>
      </c>
      <c r="AQ121" s="359">
        <f t="shared" si="29"/>
        <v>-9.9951180100000006</v>
      </c>
      <c r="AR121" s="359">
        <f t="shared" si="29"/>
        <v>15.814923240000001</v>
      </c>
      <c r="AS121" s="359">
        <f t="shared" si="29"/>
        <v>-17.07775715</v>
      </c>
      <c r="AT121" s="359">
        <f t="shared" si="29"/>
        <v>-19.950974899999999</v>
      </c>
      <c r="AU121" s="359">
        <f t="shared" si="29"/>
        <v>-17.208679659999998</v>
      </c>
      <c r="AV121" s="359">
        <f t="shared" si="29"/>
        <v>0.81815368999999993</v>
      </c>
      <c r="AW121" s="359">
        <f t="shared" si="29"/>
        <v>21.114892910000002</v>
      </c>
      <c r="AX121" s="359">
        <f t="shared" si="29"/>
        <v>7.5736635000000003</v>
      </c>
      <c r="AY121" s="359">
        <f t="shared" si="29"/>
        <v>12.29803044</v>
      </c>
      <c r="AZ121" s="359">
        <f t="shared" si="29"/>
        <v>7.9237194200000003</v>
      </c>
      <c r="BA121" s="359">
        <f t="shared" si="29"/>
        <v>4.9968765800000003</v>
      </c>
      <c r="BB121" s="359">
        <f t="shared" si="29"/>
        <v>-12.363187349999999</v>
      </c>
      <c r="BC121" s="359">
        <f t="shared" si="29"/>
        <v>4.4617604399999999</v>
      </c>
      <c r="BD121" s="359">
        <f t="shared" si="29"/>
        <v>5.0191690900000001</v>
      </c>
      <c r="BE121" s="359">
        <f t="shared" si="29"/>
        <v>4.9147687300000005</v>
      </c>
      <c r="BF121" s="359">
        <f t="shared" si="29"/>
        <v>7.4508399999999995</v>
      </c>
      <c r="BG121" s="359">
        <f t="shared" si="29"/>
        <v>12.878654260000001</v>
      </c>
      <c r="BH121" s="359">
        <f t="shared" si="29"/>
        <v>7.7738958900000004</v>
      </c>
      <c r="BI121" s="359">
        <f t="shared" si="29"/>
        <v>33.018158880000001</v>
      </c>
      <c r="BJ121" s="359">
        <f t="shared" si="29"/>
        <v>16.292506979999999</v>
      </c>
      <c r="BK121" s="359">
        <f t="shared" si="29"/>
        <v>-13.09382656</v>
      </c>
      <c r="BL121" s="359">
        <f t="shared" si="29"/>
        <v>9.1336675000000014</v>
      </c>
      <c r="BM121" s="359">
        <f t="shared" si="29"/>
        <v>0.67196238999999913</v>
      </c>
      <c r="BN121" s="370">
        <f t="shared" si="29"/>
        <v>13.004310310000001</v>
      </c>
    </row>
    <row r="122" spans="1:66">
      <c r="A122" s="416" t="s">
        <v>151</v>
      </c>
      <c r="B122" s="361">
        <f t="shared" ref="B122:E122" si="30">SUM(B123:B125)</f>
        <v>2.7709616699999997</v>
      </c>
      <c r="C122" s="361">
        <f t="shared" si="30"/>
        <v>-19.976386470000001</v>
      </c>
      <c r="D122" s="361">
        <f t="shared" si="30"/>
        <v>-2.2748496399999993</v>
      </c>
      <c r="E122" s="361">
        <f t="shared" si="30"/>
        <v>-36.301460259999999</v>
      </c>
      <c r="F122" s="361">
        <f>SUM(F123:F125)</f>
        <v>-55.781734700000001</v>
      </c>
      <c r="G122" s="361">
        <f>SUM(G123:G125)</f>
        <v>-15.920291649999999</v>
      </c>
      <c r="H122" s="361">
        <f t="shared" ref="H122:BN122" si="31">SUM(H123:H125)</f>
        <v>8.3388258000000004</v>
      </c>
      <c r="I122" s="361">
        <f t="shared" si="31"/>
        <v>9.3002800800000003</v>
      </c>
      <c r="J122" s="361">
        <f t="shared" si="31"/>
        <v>32.485473390000003</v>
      </c>
      <c r="K122" s="361">
        <f t="shared" si="31"/>
        <v>34.204287620000002</v>
      </c>
      <c r="L122" s="361">
        <f t="shared" si="31"/>
        <v>1.5455400000000008E-2</v>
      </c>
      <c r="M122" s="361">
        <f t="shared" si="31"/>
        <v>1.3687960800000001</v>
      </c>
      <c r="N122" s="361">
        <f t="shared" si="31"/>
        <v>24.844241539999999</v>
      </c>
      <c r="O122" s="361">
        <f t="shared" si="31"/>
        <v>21.432579359999998</v>
      </c>
      <c r="P122" s="361">
        <f t="shared" si="31"/>
        <v>47.66107238</v>
      </c>
      <c r="Q122" s="361">
        <f t="shared" si="31"/>
        <v>16.68341135</v>
      </c>
      <c r="R122" s="361">
        <f t="shared" si="31"/>
        <v>3.600657</v>
      </c>
      <c r="S122" s="361">
        <f t="shared" si="31"/>
        <v>14.94098133</v>
      </c>
      <c r="T122" s="361">
        <f t="shared" si="31"/>
        <v>42.597296129999997</v>
      </c>
      <c r="U122" s="361">
        <f t="shared" si="31"/>
        <v>77.822345810000002</v>
      </c>
      <c r="V122" s="361">
        <f t="shared" si="31"/>
        <v>13.20182578</v>
      </c>
      <c r="W122" s="361">
        <f t="shared" si="31"/>
        <v>14.805367329999999</v>
      </c>
      <c r="X122" s="361">
        <f t="shared" si="31"/>
        <v>18.616037179999999</v>
      </c>
      <c r="Y122" s="361">
        <f t="shared" si="31"/>
        <v>-13.03771096</v>
      </c>
      <c r="Z122" s="361">
        <f t="shared" si="31"/>
        <v>33.585519329999997</v>
      </c>
      <c r="AA122" s="361">
        <f t="shared" si="31"/>
        <v>8.8800062199999985</v>
      </c>
      <c r="AB122" s="361">
        <f t="shared" si="31"/>
        <v>28.435341949999998</v>
      </c>
      <c r="AC122" s="361">
        <f t="shared" si="31"/>
        <v>10.14005161</v>
      </c>
      <c r="AD122" s="361">
        <f t="shared" si="31"/>
        <v>22.034915300000002</v>
      </c>
      <c r="AE122" s="361">
        <f t="shared" si="31"/>
        <v>69.490315080000002</v>
      </c>
      <c r="AF122" s="361">
        <f t="shared" si="31"/>
        <v>14.38717295</v>
      </c>
      <c r="AG122" s="361">
        <f t="shared" si="31"/>
        <v>12.17412882</v>
      </c>
      <c r="AH122" s="361">
        <f t="shared" si="31"/>
        <v>-264.69840498000002</v>
      </c>
      <c r="AI122" s="361">
        <f t="shared" si="31"/>
        <v>-21.890842999999997</v>
      </c>
      <c r="AJ122" s="361">
        <f t="shared" si="31"/>
        <v>-260.02794620999998</v>
      </c>
      <c r="AK122" s="361">
        <f t="shared" si="31"/>
        <v>12.185580549999999</v>
      </c>
      <c r="AL122" s="361">
        <f t="shared" si="31"/>
        <v>33.238924590000003</v>
      </c>
      <c r="AM122" s="361">
        <f t="shared" si="31"/>
        <v>15.46970469</v>
      </c>
      <c r="AN122" s="361">
        <f t="shared" si="31"/>
        <v>-5.7000190499999999</v>
      </c>
      <c r="AO122" s="361">
        <f t="shared" si="31"/>
        <v>55.19419078</v>
      </c>
      <c r="AP122" s="361">
        <f t="shared" si="31"/>
        <v>-8.6930229800000003</v>
      </c>
      <c r="AQ122" s="361">
        <f t="shared" si="31"/>
        <v>-9.9951180100000006</v>
      </c>
      <c r="AR122" s="361">
        <f t="shared" si="31"/>
        <v>15.814923240000001</v>
      </c>
      <c r="AS122" s="361">
        <f t="shared" si="31"/>
        <v>-17.07775715</v>
      </c>
      <c r="AT122" s="361">
        <f t="shared" si="31"/>
        <v>-19.950974899999999</v>
      </c>
      <c r="AU122" s="361">
        <f t="shared" si="31"/>
        <v>-17.208679659999998</v>
      </c>
      <c r="AV122" s="361">
        <f t="shared" si="31"/>
        <v>0.81815368999999993</v>
      </c>
      <c r="AW122" s="361">
        <f t="shared" si="31"/>
        <v>21.114892910000002</v>
      </c>
      <c r="AX122" s="361">
        <f t="shared" si="31"/>
        <v>7.5736635000000003</v>
      </c>
      <c r="AY122" s="361">
        <f t="shared" si="31"/>
        <v>12.29803044</v>
      </c>
      <c r="AZ122" s="361">
        <f t="shared" si="31"/>
        <v>7.9237194200000003</v>
      </c>
      <c r="BA122" s="361">
        <f t="shared" si="31"/>
        <v>4.9968765800000003</v>
      </c>
      <c r="BB122" s="361">
        <f t="shared" si="31"/>
        <v>-12.363187349999999</v>
      </c>
      <c r="BC122" s="361">
        <f t="shared" si="31"/>
        <v>4.4617604399999999</v>
      </c>
      <c r="BD122" s="361">
        <f t="shared" si="31"/>
        <v>5.0191690900000001</v>
      </c>
      <c r="BE122" s="361">
        <f t="shared" si="31"/>
        <v>4.9147687300000005</v>
      </c>
      <c r="BF122" s="361">
        <f t="shared" si="31"/>
        <v>7.4508399999999995</v>
      </c>
      <c r="BG122" s="361">
        <f t="shared" si="31"/>
        <v>12.878654260000001</v>
      </c>
      <c r="BH122" s="361">
        <f t="shared" si="31"/>
        <v>7.7738958900000004</v>
      </c>
      <c r="BI122" s="361">
        <f t="shared" si="31"/>
        <v>33.018158880000001</v>
      </c>
      <c r="BJ122" s="361">
        <f t="shared" si="31"/>
        <v>16.292506979999999</v>
      </c>
      <c r="BK122" s="361">
        <f t="shared" si="31"/>
        <v>-13.09382656</v>
      </c>
      <c r="BL122" s="361">
        <f t="shared" si="31"/>
        <v>9.1336675000000014</v>
      </c>
      <c r="BM122" s="361">
        <f t="shared" si="31"/>
        <v>0.67196238999999913</v>
      </c>
      <c r="BN122" s="372">
        <f t="shared" si="31"/>
        <v>13.004310310000001</v>
      </c>
    </row>
    <row r="123" spans="1:66">
      <c r="A123" s="417" t="s">
        <v>152</v>
      </c>
      <c r="B123" s="361">
        <v>0.31672325000000001</v>
      </c>
      <c r="C123" s="361">
        <v>2.2084648699999998</v>
      </c>
      <c r="D123" s="361">
        <v>5.9945591900000004</v>
      </c>
      <c r="E123" s="361">
        <v>1.3604102899999999</v>
      </c>
      <c r="F123" s="361">
        <v>9.8801576000000004</v>
      </c>
      <c r="G123" s="361">
        <v>1.7244280000000001</v>
      </c>
      <c r="H123" s="361">
        <v>1.71506596</v>
      </c>
      <c r="I123" s="361">
        <v>1.22447631</v>
      </c>
      <c r="J123" s="361">
        <v>16.115486990000001</v>
      </c>
      <c r="K123" s="361">
        <v>20.779457260000001</v>
      </c>
      <c r="L123" s="361">
        <v>-0.83611654000000002</v>
      </c>
      <c r="M123" s="361">
        <v>1.9484614</v>
      </c>
      <c r="N123" s="361">
        <v>9.8862645400000009</v>
      </c>
      <c r="O123" s="361">
        <v>2.3849003999999998</v>
      </c>
      <c r="P123" s="361">
        <v>13.383509800000001</v>
      </c>
      <c r="Q123" s="361">
        <v>1.3585830000000001</v>
      </c>
      <c r="R123" s="361">
        <v>1.8069882799999999</v>
      </c>
      <c r="S123" s="361">
        <v>-1.1594161300000001</v>
      </c>
      <c r="T123" s="361">
        <v>3.3463960000000001E-2</v>
      </c>
      <c r="U123" s="361">
        <v>2.0396191099999998</v>
      </c>
      <c r="V123" s="361">
        <v>3.2203441000000002</v>
      </c>
      <c r="W123" s="361">
        <v>7.2440200399999997</v>
      </c>
      <c r="X123" s="361">
        <v>2.3387822800000002</v>
      </c>
      <c r="Y123" s="361">
        <v>4.4333425000000002</v>
      </c>
      <c r="Z123" s="361">
        <v>17.236488919999999</v>
      </c>
      <c r="AA123" s="361">
        <v>5.4800444199999996</v>
      </c>
      <c r="AB123" s="361">
        <v>1.42392326</v>
      </c>
      <c r="AC123" s="361">
        <v>3.3561194400000001</v>
      </c>
      <c r="AD123" s="361">
        <v>2.9672789900000001</v>
      </c>
      <c r="AE123" s="361">
        <v>13.22736611</v>
      </c>
      <c r="AF123" s="361">
        <v>3.1940669100000001</v>
      </c>
      <c r="AG123" s="361">
        <v>1.290815E-2</v>
      </c>
      <c r="AH123" s="361">
        <v>-279.13832357000001</v>
      </c>
      <c r="AI123" s="361">
        <v>-20.471488999999998</v>
      </c>
      <c r="AJ123" s="361">
        <v>-296.40283750999998</v>
      </c>
      <c r="AK123" s="361">
        <v>-0.60927984999999996</v>
      </c>
      <c r="AL123" s="361">
        <v>1.2592755600000001</v>
      </c>
      <c r="AM123" s="361">
        <v>2.0989883499999999</v>
      </c>
      <c r="AN123" s="361">
        <v>0.49876932000000002</v>
      </c>
      <c r="AO123" s="361">
        <v>3.2477533799999998</v>
      </c>
      <c r="AP123" s="361">
        <v>2.54270079</v>
      </c>
      <c r="AQ123" s="361">
        <v>0.64246239999999999</v>
      </c>
      <c r="AR123" s="361">
        <v>9.0243411800000004</v>
      </c>
      <c r="AS123" s="361">
        <v>5.6825372500000002</v>
      </c>
      <c r="AT123" s="361">
        <v>17.892041620000001</v>
      </c>
      <c r="AU123" s="361">
        <v>0.10565125</v>
      </c>
      <c r="AV123" s="361">
        <v>2.6767265899999999</v>
      </c>
      <c r="AW123" s="361">
        <v>1.89978844</v>
      </c>
      <c r="AX123" s="361">
        <v>5.9472669900000001</v>
      </c>
      <c r="AY123" s="361">
        <v>10.62943327</v>
      </c>
      <c r="AZ123" s="361">
        <v>9.0121152000000002</v>
      </c>
      <c r="BA123" s="361">
        <v>1.5231134900000001</v>
      </c>
      <c r="BB123" s="361">
        <v>-0.13989815999999999</v>
      </c>
      <c r="BC123" s="361">
        <v>3.0441533399999998</v>
      </c>
      <c r="BD123" s="361">
        <v>13.43948387</v>
      </c>
      <c r="BE123" s="361">
        <v>3.36711217</v>
      </c>
      <c r="BF123" s="361">
        <v>4.8256789099999997</v>
      </c>
      <c r="BG123" s="361">
        <v>16.888489280000002</v>
      </c>
      <c r="BH123" s="361">
        <v>0.35540221</v>
      </c>
      <c r="BI123" s="361">
        <v>25.436682569999999</v>
      </c>
      <c r="BJ123" s="361">
        <v>4.06066094</v>
      </c>
      <c r="BK123" s="361">
        <v>4.8918149399999997</v>
      </c>
      <c r="BL123" s="361">
        <v>4.3903678900000003</v>
      </c>
      <c r="BM123" s="361">
        <v>9.5238459199999994</v>
      </c>
      <c r="BN123" s="372">
        <v>22.866689690000001</v>
      </c>
    </row>
    <row r="124" spans="1:66">
      <c r="A124" s="417" t="s">
        <v>133</v>
      </c>
      <c r="B124" s="361">
        <v>0</v>
      </c>
      <c r="C124" s="361">
        <v>0</v>
      </c>
      <c r="D124" s="361">
        <v>0</v>
      </c>
      <c r="E124" s="361">
        <v>8.2485000000000006E-3</v>
      </c>
      <c r="F124" s="361">
        <v>8.2485000000000006E-3</v>
      </c>
      <c r="G124" s="361">
        <v>0</v>
      </c>
      <c r="H124" s="361">
        <v>0</v>
      </c>
      <c r="I124" s="361">
        <v>-0.10543161</v>
      </c>
      <c r="J124" s="361">
        <v>0.86569505999999996</v>
      </c>
      <c r="K124" s="361">
        <v>0.76026344999999995</v>
      </c>
      <c r="L124" s="361">
        <v>0</v>
      </c>
      <c r="M124" s="361">
        <v>0</v>
      </c>
      <c r="N124" s="361">
        <v>0</v>
      </c>
      <c r="O124" s="361">
        <v>0</v>
      </c>
      <c r="P124" s="361">
        <v>0</v>
      </c>
      <c r="Q124" s="361">
        <v>0</v>
      </c>
      <c r="R124" s="361">
        <v>0</v>
      </c>
      <c r="S124" s="361">
        <v>0</v>
      </c>
      <c r="T124" s="361">
        <v>0</v>
      </c>
      <c r="U124" s="361">
        <v>0</v>
      </c>
      <c r="V124" s="361">
        <v>0</v>
      </c>
      <c r="W124" s="361">
        <v>0</v>
      </c>
      <c r="X124" s="361">
        <v>0</v>
      </c>
      <c r="Y124" s="361">
        <v>0</v>
      </c>
      <c r="Z124" s="361">
        <v>0</v>
      </c>
      <c r="AA124" s="361">
        <v>0</v>
      </c>
      <c r="AB124" s="361">
        <v>0</v>
      </c>
      <c r="AC124" s="361">
        <v>0</v>
      </c>
      <c r="AD124" s="361">
        <v>0</v>
      </c>
      <c r="AE124" s="361">
        <v>0</v>
      </c>
      <c r="AF124" s="361">
        <v>0</v>
      </c>
      <c r="AG124" s="361">
        <v>0</v>
      </c>
      <c r="AH124" s="361">
        <v>0</v>
      </c>
      <c r="AI124" s="361">
        <v>0</v>
      </c>
      <c r="AJ124" s="361">
        <v>0</v>
      </c>
      <c r="AK124" s="361">
        <v>0</v>
      </c>
      <c r="AL124" s="361">
        <v>0</v>
      </c>
      <c r="AM124" s="361">
        <v>0</v>
      </c>
      <c r="AN124" s="361">
        <v>0</v>
      </c>
      <c r="AO124" s="361">
        <v>0</v>
      </c>
      <c r="AP124" s="361">
        <v>0</v>
      </c>
      <c r="AQ124" s="361">
        <v>0</v>
      </c>
      <c r="AR124" s="361">
        <v>0</v>
      </c>
      <c r="AS124" s="361">
        <v>0</v>
      </c>
      <c r="AT124" s="361">
        <v>0</v>
      </c>
      <c r="AU124" s="361">
        <v>0</v>
      </c>
      <c r="AV124" s="361">
        <v>0</v>
      </c>
      <c r="AW124" s="361">
        <v>0</v>
      </c>
      <c r="AX124" s="361">
        <v>0</v>
      </c>
      <c r="AY124" s="361">
        <v>0</v>
      </c>
      <c r="AZ124" s="361">
        <v>0</v>
      </c>
      <c r="BA124" s="361">
        <v>0</v>
      </c>
      <c r="BB124" s="361">
        <v>0</v>
      </c>
      <c r="BC124" s="361">
        <v>0</v>
      </c>
      <c r="BD124" s="361">
        <v>0</v>
      </c>
      <c r="BE124" s="361">
        <v>0</v>
      </c>
      <c r="BF124" s="361">
        <v>0</v>
      </c>
      <c r="BG124" s="361">
        <v>0</v>
      </c>
      <c r="BH124" s="361">
        <v>0</v>
      </c>
      <c r="BI124" s="361">
        <v>0</v>
      </c>
      <c r="BJ124" s="361">
        <v>0</v>
      </c>
      <c r="BK124" s="361">
        <v>0</v>
      </c>
      <c r="BL124" s="361">
        <v>0</v>
      </c>
      <c r="BM124" s="361">
        <v>0</v>
      </c>
      <c r="BN124" s="372">
        <v>0</v>
      </c>
    </row>
    <row r="125" spans="1:66">
      <c r="A125" s="417" t="s">
        <v>153</v>
      </c>
      <c r="B125" s="361">
        <v>2.4542384199999998</v>
      </c>
      <c r="C125" s="361">
        <v>-22.184851340000002</v>
      </c>
      <c r="D125" s="361">
        <v>-8.2694088299999997</v>
      </c>
      <c r="E125" s="361">
        <v>-37.670119049999997</v>
      </c>
      <c r="F125" s="361">
        <v>-65.670140799999999</v>
      </c>
      <c r="G125" s="361">
        <v>-17.644719649999999</v>
      </c>
      <c r="H125" s="361">
        <v>6.62375984</v>
      </c>
      <c r="I125" s="361">
        <v>8.1812353800000004</v>
      </c>
      <c r="J125" s="361">
        <v>15.50429134</v>
      </c>
      <c r="K125" s="361">
        <v>12.66456691</v>
      </c>
      <c r="L125" s="361">
        <v>0.85157194000000003</v>
      </c>
      <c r="M125" s="361">
        <v>-0.57966532000000004</v>
      </c>
      <c r="N125" s="361">
        <v>14.957977</v>
      </c>
      <c r="O125" s="361">
        <v>19.047678959999999</v>
      </c>
      <c r="P125" s="361">
        <v>34.277562580000001</v>
      </c>
      <c r="Q125" s="361">
        <v>15.324828350000001</v>
      </c>
      <c r="R125" s="361">
        <v>1.7936687200000001</v>
      </c>
      <c r="S125" s="361">
        <v>16.10039746</v>
      </c>
      <c r="T125" s="361">
        <v>42.563832169999998</v>
      </c>
      <c r="U125" s="361">
        <v>75.782726699999998</v>
      </c>
      <c r="V125" s="361">
        <v>9.9814816799999999</v>
      </c>
      <c r="W125" s="361">
        <v>7.5613472899999996</v>
      </c>
      <c r="X125" s="361">
        <v>16.277254899999999</v>
      </c>
      <c r="Y125" s="361">
        <v>-17.47105346</v>
      </c>
      <c r="Z125" s="361">
        <v>16.349030410000001</v>
      </c>
      <c r="AA125" s="361">
        <v>3.3999617999999998</v>
      </c>
      <c r="AB125" s="361">
        <v>27.011418689999999</v>
      </c>
      <c r="AC125" s="361">
        <v>6.7839321699999999</v>
      </c>
      <c r="AD125" s="361">
        <v>19.067636310000001</v>
      </c>
      <c r="AE125" s="361">
        <v>56.262948969999997</v>
      </c>
      <c r="AF125" s="361">
        <v>11.19310604</v>
      </c>
      <c r="AG125" s="361">
        <v>12.161220670000001</v>
      </c>
      <c r="AH125" s="361">
        <v>14.43991859</v>
      </c>
      <c r="AI125" s="361">
        <v>-1.419354</v>
      </c>
      <c r="AJ125" s="361">
        <v>36.374891300000002</v>
      </c>
      <c r="AK125" s="361">
        <v>12.794860399999999</v>
      </c>
      <c r="AL125" s="361">
        <v>31.979649030000001</v>
      </c>
      <c r="AM125" s="361">
        <v>13.37071634</v>
      </c>
      <c r="AN125" s="361">
        <v>-6.1987883699999999</v>
      </c>
      <c r="AO125" s="361">
        <v>51.946437400000001</v>
      </c>
      <c r="AP125" s="361">
        <v>-11.23572377</v>
      </c>
      <c r="AQ125" s="361">
        <v>-10.63758041</v>
      </c>
      <c r="AR125" s="361">
        <v>6.7905820600000002</v>
      </c>
      <c r="AS125" s="361">
        <v>-22.760294399999999</v>
      </c>
      <c r="AT125" s="361">
        <v>-37.843016519999999</v>
      </c>
      <c r="AU125" s="361">
        <v>-17.314330909999999</v>
      </c>
      <c r="AV125" s="361">
        <v>-1.8585729</v>
      </c>
      <c r="AW125" s="361">
        <v>19.21510447</v>
      </c>
      <c r="AX125" s="361">
        <v>1.62639651</v>
      </c>
      <c r="AY125" s="361">
        <v>1.66859717</v>
      </c>
      <c r="AZ125" s="361">
        <v>-1.0883957799999999</v>
      </c>
      <c r="BA125" s="361">
        <v>3.4737630899999998</v>
      </c>
      <c r="BB125" s="361">
        <v>-12.223289189999999</v>
      </c>
      <c r="BC125" s="361">
        <v>1.4176070999999999</v>
      </c>
      <c r="BD125" s="361">
        <v>-8.42031478</v>
      </c>
      <c r="BE125" s="361">
        <v>1.5476565600000001</v>
      </c>
      <c r="BF125" s="361">
        <v>2.6251610900000002</v>
      </c>
      <c r="BG125" s="361">
        <v>-4.0098350199999997</v>
      </c>
      <c r="BH125" s="361">
        <v>7.4184936800000001</v>
      </c>
      <c r="BI125" s="361">
        <v>7.5814763100000002</v>
      </c>
      <c r="BJ125" s="361">
        <v>12.231846040000001</v>
      </c>
      <c r="BK125" s="361">
        <v>-17.9856415</v>
      </c>
      <c r="BL125" s="361">
        <v>4.7432996100000002</v>
      </c>
      <c r="BM125" s="361">
        <v>-8.8518835300000003</v>
      </c>
      <c r="BN125" s="372">
        <v>-9.8623793800000001</v>
      </c>
    </row>
    <row r="126" spans="1:66">
      <c r="A126" s="397" t="s">
        <v>154</v>
      </c>
      <c r="B126" s="359">
        <f t="shared" ref="B126:BN126" si="32">B127</f>
        <v>25.286632690000001</v>
      </c>
      <c r="C126" s="359">
        <f t="shared" si="32"/>
        <v>26.92330407</v>
      </c>
      <c r="D126" s="359">
        <f t="shared" si="32"/>
        <v>23.699525310000002</v>
      </c>
      <c r="E126" s="359">
        <f t="shared" si="32"/>
        <v>15.116749329999999</v>
      </c>
      <c r="F126" s="359">
        <f t="shared" si="32"/>
        <v>91.026211399999994</v>
      </c>
      <c r="G126" s="359">
        <f t="shared" si="32"/>
        <v>41.339636890000001</v>
      </c>
      <c r="H126" s="359">
        <f t="shared" si="32"/>
        <v>9.8158491300000001</v>
      </c>
      <c r="I126" s="359">
        <f t="shared" si="32"/>
        <v>23.707992910000002</v>
      </c>
      <c r="J126" s="359">
        <f t="shared" si="32"/>
        <v>23.031457060000001</v>
      </c>
      <c r="K126" s="359">
        <f t="shared" si="32"/>
        <v>97.894935990000008</v>
      </c>
      <c r="L126" s="359">
        <f t="shared" si="32"/>
        <v>-42.18643513</v>
      </c>
      <c r="M126" s="359">
        <f t="shared" si="32"/>
        <v>2.8725690699999995</v>
      </c>
      <c r="N126" s="359">
        <f t="shared" si="32"/>
        <v>27.260257090000003</v>
      </c>
      <c r="O126" s="359">
        <f t="shared" si="32"/>
        <v>-14.832068669999998</v>
      </c>
      <c r="P126" s="359">
        <f t="shared" si="32"/>
        <v>-26.885677639999997</v>
      </c>
      <c r="Q126" s="359">
        <f t="shared" si="32"/>
        <v>52.988018689999997</v>
      </c>
      <c r="R126" s="359">
        <f t="shared" si="32"/>
        <v>62.877355000000001</v>
      </c>
      <c r="S126" s="359">
        <f t="shared" si="32"/>
        <v>68.521202729999999</v>
      </c>
      <c r="T126" s="359">
        <f t="shared" si="32"/>
        <v>84.296887069999997</v>
      </c>
      <c r="U126" s="359">
        <f t="shared" si="32"/>
        <v>268.68346349000001</v>
      </c>
      <c r="V126" s="359">
        <f t="shared" si="32"/>
        <v>51.640014219999998</v>
      </c>
      <c r="W126" s="359">
        <f t="shared" si="32"/>
        <v>64.89246249</v>
      </c>
      <c r="X126" s="359">
        <f t="shared" si="32"/>
        <v>118.56443884999999</v>
      </c>
      <c r="Y126" s="359">
        <f t="shared" si="32"/>
        <v>27.021613979999998</v>
      </c>
      <c r="Z126" s="359">
        <f t="shared" si="32"/>
        <v>262.11852954</v>
      </c>
      <c r="AA126" s="359">
        <f t="shared" si="32"/>
        <v>19.104579910000005</v>
      </c>
      <c r="AB126" s="359">
        <f t="shared" si="32"/>
        <v>45.47596325</v>
      </c>
      <c r="AC126" s="359">
        <f t="shared" si="32"/>
        <v>110.06107055</v>
      </c>
      <c r="AD126" s="359">
        <f t="shared" si="32"/>
        <v>63.511450969999999</v>
      </c>
      <c r="AE126" s="359">
        <f t="shared" si="32"/>
        <v>238.15306468</v>
      </c>
      <c r="AF126" s="359">
        <f t="shared" si="32"/>
        <v>121.68846623</v>
      </c>
      <c r="AG126" s="359">
        <f t="shared" si="32"/>
        <v>66.874380430000002</v>
      </c>
      <c r="AH126" s="359">
        <f t="shared" si="32"/>
        <v>20.316228340000002</v>
      </c>
      <c r="AI126" s="359">
        <f t="shared" si="32"/>
        <v>100.21630999</v>
      </c>
      <c r="AJ126" s="359">
        <f t="shared" si="32"/>
        <v>309.09538499000001</v>
      </c>
      <c r="AK126" s="359">
        <f t="shared" si="32"/>
        <v>23.59404155</v>
      </c>
      <c r="AL126" s="359">
        <f t="shared" si="32"/>
        <v>-5.7468585499999989</v>
      </c>
      <c r="AM126" s="359">
        <f t="shared" si="32"/>
        <v>150.84679924</v>
      </c>
      <c r="AN126" s="359">
        <f t="shared" si="32"/>
        <v>58.501762120000002</v>
      </c>
      <c r="AO126" s="359">
        <f t="shared" si="32"/>
        <v>227.19574435999999</v>
      </c>
      <c r="AP126" s="359">
        <f t="shared" si="32"/>
        <v>297.7188946</v>
      </c>
      <c r="AQ126" s="359">
        <f t="shared" si="32"/>
        <v>11.53789563</v>
      </c>
      <c r="AR126" s="359">
        <f t="shared" si="32"/>
        <v>22.02085237</v>
      </c>
      <c r="AS126" s="359">
        <f t="shared" si="32"/>
        <v>32.504869380000002</v>
      </c>
      <c r="AT126" s="359">
        <f t="shared" si="32"/>
        <v>363.78251197999998</v>
      </c>
      <c r="AU126" s="359">
        <f t="shared" si="32"/>
        <v>57.468691380000003</v>
      </c>
      <c r="AV126" s="359">
        <f t="shared" si="32"/>
        <v>10.1643779</v>
      </c>
      <c r="AW126" s="359">
        <f t="shared" si="32"/>
        <v>152.45574490999999</v>
      </c>
      <c r="AX126" s="359">
        <f t="shared" si="32"/>
        <v>58.691614529999995</v>
      </c>
      <c r="AY126" s="359">
        <f t="shared" si="32"/>
        <v>278.78042871999997</v>
      </c>
      <c r="AZ126" s="359">
        <f t="shared" si="32"/>
        <v>17.001884709999999</v>
      </c>
      <c r="BA126" s="359">
        <f t="shared" si="32"/>
        <v>116.89624655</v>
      </c>
      <c r="BB126" s="359">
        <f t="shared" si="32"/>
        <v>120.83116095</v>
      </c>
      <c r="BC126" s="359">
        <f t="shared" si="32"/>
        <v>51.204297699999998</v>
      </c>
      <c r="BD126" s="359">
        <f t="shared" si="32"/>
        <v>305.93358991000002</v>
      </c>
      <c r="BE126" s="359">
        <f t="shared" si="32"/>
        <v>53.545587859999998</v>
      </c>
      <c r="BF126" s="359">
        <f t="shared" si="32"/>
        <v>79.687535109999999</v>
      </c>
      <c r="BG126" s="359">
        <f t="shared" si="32"/>
        <v>84.897169349999999</v>
      </c>
      <c r="BH126" s="359">
        <f t="shared" si="32"/>
        <v>96.223770639999998</v>
      </c>
      <c r="BI126" s="359">
        <f t="shared" si="32"/>
        <v>314.35406296000002</v>
      </c>
      <c r="BJ126" s="359">
        <f t="shared" si="32"/>
        <v>94.104879090000011</v>
      </c>
      <c r="BK126" s="359">
        <f t="shared" si="32"/>
        <v>44.30239259999999</v>
      </c>
      <c r="BL126" s="359">
        <f t="shared" si="32"/>
        <v>56.153099910000002</v>
      </c>
      <c r="BM126" s="359">
        <f t="shared" si="32"/>
        <v>49.958217329999997</v>
      </c>
      <c r="BN126" s="370">
        <f t="shared" si="32"/>
        <v>244.51858893000002</v>
      </c>
    </row>
    <row r="127" spans="1:66">
      <c r="A127" s="416" t="s">
        <v>178</v>
      </c>
      <c r="B127" s="361">
        <f t="shared" ref="B127:BN127" si="33">SUM(B128:B130)</f>
        <v>25.286632690000001</v>
      </c>
      <c r="C127" s="361">
        <f t="shared" si="33"/>
        <v>26.92330407</v>
      </c>
      <c r="D127" s="361">
        <f t="shared" si="33"/>
        <v>23.699525310000002</v>
      </c>
      <c r="E127" s="361">
        <f t="shared" si="33"/>
        <v>15.116749329999999</v>
      </c>
      <c r="F127" s="361">
        <f t="shared" si="33"/>
        <v>91.026211399999994</v>
      </c>
      <c r="G127" s="361">
        <f t="shared" si="33"/>
        <v>41.339636890000001</v>
      </c>
      <c r="H127" s="361">
        <f t="shared" si="33"/>
        <v>9.8158491300000001</v>
      </c>
      <c r="I127" s="361">
        <f t="shared" si="33"/>
        <v>23.707992910000002</v>
      </c>
      <c r="J127" s="361">
        <f t="shared" si="33"/>
        <v>23.031457060000001</v>
      </c>
      <c r="K127" s="361">
        <f t="shared" si="33"/>
        <v>97.894935990000008</v>
      </c>
      <c r="L127" s="361">
        <f t="shared" si="33"/>
        <v>-42.18643513</v>
      </c>
      <c r="M127" s="361">
        <f t="shared" si="33"/>
        <v>2.8725690699999995</v>
      </c>
      <c r="N127" s="361">
        <f t="shared" si="33"/>
        <v>27.260257090000003</v>
      </c>
      <c r="O127" s="361">
        <f t="shared" si="33"/>
        <v>-14.832068669999998</v>
      </c>
      <c r="P127" s="361">
        <f t="shared" si="33"/>
        <v>-26.885677639999997</v>
      </c>
      <c r="Q127" s="361">
        <f t="shared" si="33"/>
        <v>52.988018689999997</v>
      </c>
      <c r="R127" s="361">
        <f t="shared" si="33"/>
        <v>62.877355000000001</v>
      </c>
      <c r="S127" s="361">
        <f t="shared" si="33"/>
        <v>68.521202729999999</v>
      </c>
      <c r="T127" s="361">
        <f t="shared" si="33"/>
        <v>84.296887069999997</v>
      </c>
      <c r="U127" s="361">
        <f t="shared" si="33"/>
        <v>268.68346349000001</v>
      </c>
      <c r="V127" s="361">
        <f t="shared" si="33"/>
        <v>51.640014219999998</v>
      </c>
      <c r="W127" s="361">
        <f t="shared" si="33"/>
        <v>64.89246249</v>
      </c>
      <c r="X127" s="361">
        <f t="shared" si="33"/>
        <v>118.56443884999999</v>
      </c>
      <c r="Y127" s="361">
        <f t="shared" si="33"/>
        <v>27.021613979999998</v>
      </c>
      <c r="Z127" s="361">
        <f t="shared" si="33"/>
        <v>262.11852954</v>
      </c>
      <c r="AA127" s="361">
        <f t="shared" si="33"/>
        <v>19.104579910000005</v>
      </c>
      <c r="AB127" s="361">
        <f t="shared" si="33"/>
        <v>45.47596325</v>
      </c>
      <c r="AC127" s="361">
        <f t="shared" si="33"/>
        <v>110.06107055</v>
      </c>
      <c r="AD127" s="361">
        <f t="shared" si="33"/>
        <v>63.511450969999999</v>
      </c>
      <c r="AE127" s="361">
        <f t="shared" si="33"/>
        <v>238.15306468</v>
      </c>
      <c r="AF127" s="361">
        <f t="shared" si="33"/>
        <v>121.68846623</v>
      </c>
      <c r="AG127" s="361">
        <f t="shared" si="33"/>
        <v>66.874380430000002</v>
      </c>
      <c r="AH127" s="361">
        <f t="shared" si="33"/>
        <v>20.316228340000002</v>
      </c>
      <c r="AI127" s="361">
        <f t="shared" si="33"/>
        <v>100.21630999</v>
      </c>
      <c r="AJ127" s="361">
        <f t="shared" si="33"/>
        <v>309.09538499000001</v>
      </c>
      <c r="AK127" s="361">
        <f t="shared" si="33"/>
        <v>23.59404155</v>
      </c>
      <c r="AL127" s="361">
        <f t="shared" si="33"/>
        <v>-5.7468585499999989</v>
      </c>
      <c r="AM127" s="361">
        <f t="shared" si="33"/>
        <v>150.84679924</v>
      </c>
      <c r="AN127" s="361">
        <f t="shared" si="33"/>
        <v>58.501762120000002</v>
      </c>
      <c r="AO127" s="361">
        <f t="shared" si="33"/>
        <v>227.19574435999999</v>
      </c>
      <c r="AP127" s="361">
        <f t="shared" si="33"/>
        <v>297.7188946</v>
      </c>
      <c r="AQ127" s="361">
        <f t="shared" si="33"/>
        <v>11.53789563</v>
      </c>
      <c r="AR127" s="361">
        <f t="shared" si="33"/>
        <v>22.02085237</v>
      </c>
      <c r="AS127" s="361">
        <f t="shared" si="33"/>
        <v>32.504869380000002</v>
      </c>
      <c r="AT127" s="361">
        <f t="shared" si="33"/>
        <v>363.78251197999998</v>
      </c>
      <c r="AU127" s="361">
        <f t="shared" si="33"/>
        <v>57.468691380000003</v>
      </c>
      <c r="AV127" s="361">
        <f t="shared" si="33"/>
        <v>10.1643779</v>
      </c>
      <c r="AW127" s="361">
        <f t="shared" si="33"/>
        <v>152.45574490999999</v>
      </c>
      <c r="AX127" s="361">
        <f t="shared" si="33"/>
        <v>58.691614529999995</v>
      </c>
      <c r="AY127" s="361">
        <f t="shared" si="33"/>
        <v>278.78042871999997</v>
      </c>
      <c r="AZ127" s="361">
        <f t="shared" si="33"/>
        <v>17.001884709999999</v>
      </c>
      <c r="BA127" s="361">
        <f t="shared" si="33"/>
        <v>116.89624655</v>
      </c>
      <c r="BB127" s="361">
        <f t="shared" si="33"/>
        <v>120.83116095</v>
      </c>
      <c r="BC127" s="361">
        <f t="shared" si="33"/>
        <v>51.204297699999998</v>
      </c>
      <c r="BD127" s="361">
        <f t="shared" si="33"/>
        <v>305.93358991000002</v>
      </c>
      <c r="BE127" s="361">
        <f t="shared" si="33"/>
        <v>53.545587859999998</v>
      </c>
      <c r="BF127" s="361">
        <f t="shared" si="33"/>
        <v>79.687535109999999</v>
      </c>
      <c r="BG127" s="361">
        <f t="shared" si="33"/>
        <v>84.897169349999999</v>
      </c>
      <c r="BH127" s="361">
        <f t="shared" si="33"/>
        <v>96.223770639999998</v>
      </c>
      <c r="BI127" s="361">
        <f t="shared" si="33"/>
        <v>314.35406296000002</v>
      </c>
      <c r="BJ127" s="361">
        <f t="shared" si="33"/>
        <v>94.104879090000011</v>
      </c>
      <c r="BK127" s="361">
        <f t="shared" si="33"/>
        <v>44.30239259999999</v>
      </c>
      <c r="BL127" s="361">
        <f t="shared" si="33"/>
        <v>56.153099910000002</v>
      </c>
      <c r="BM127" s="361">
        <f t="shared" si="33"/>
        <v>49.958217329999997</v>
      </c>
      <c r="BN127" s="372">
        <f t="shared" si="33"/>
        <v>244.51858893000002</v>
      </c>
    </row>
    <row r="128" spans="1:66">
      <c r="A128" s="417" t="s">
        <v>152</v>
      </c>
      <c r="B128" s="361">
        <v>25.51144124</v>
      </c>
      <c r="C128" s="361">
        <v>25.441917589999999</v>
      </c>
      <c r="D128" s="361">
        <v>5.3593444000000003</v>
      </c>
      <c r="E128" s="361">
        <v>15.18957526</v>
      </c>
      <c r="F128" s="361">
        <v>71.502278489999995</v>
      </c>
      <c r="G128" s="361">
        <v>16.29528479</v>
      </c>
      <c r="H128" s="361">
        <v>12.542309899999999</v>
      </c>
      <c r="I128" s="361">
        <v>9.8100555200000006</v>
      </c>
      <c r="J128" s="361">
        <v>7.875597</v>
      </c>
      <c r="K128" s="361">
        <v>46.523247210000001</v>
      </c>
      <c r="L128" s="361">
        <v>2.3637399100000001</v>
      </c>
      <c r="M128" s="361">
        <v>-3.7148908700000001</v>
      </c>
      <c r="N128" s="361">
        <v>10.894963260000001</v>
      </c>
      <c r="O128" s="361">
        <v>-53.070374479999998</v>
      </c>
      <c r="P128" s="361">
        <v>-43.526562179999999</v>
      </c>
      <c r="Q128" s="361">
        <v>33.266852819999997</v>
      </c>
      <c r="R128" s="361">
        <v>13.45359558</v>
      </c>
      <c r="S128" s="361">
        <v>29.342305490000001</v>
      </c>
      <c r="T128" s="361">
        <v>19.087760299999999</v>
      </c>
      <c r="U128" s="361">
        <v>95.150514189999996</v>
      </c>
      <c r="V128" s="361">
        <v>12.29984073</v>
      </c>
      <c r="W128" s="361">
        <v>4.0667803999999999</v>
      </c>
      <c r="X128" s="361">
        <v>1.54863891</v>
      </c>
      <c r="Y128" s="361">
        <v>14.30083329</v>
      </c>
      <c r="Z128" s="361">
        <v>32.21609333</v>
      </c>
      <c r="AA128" s="361">
        <v>-53.706173339999999</v>
      </c>
      <c r="AB128" s="361">
        <v>2.8800191399999999</v>
      </c>
      <c r="AC128" s="361">
        <v>21.304085969999999</v>
      </c>
      <c r="AD128" s="361">
        <v>20.10982138</v>
      </c>
      <c r="AE128" s="361">
        <v>-9.4122468500000007</v>
      </c>
      <c r="AF128" s="361">
        <v>13.958318370000001</v>
      </c>
      <c r="AG128" s="361">
        <v>22.234633859999999</v>
      </c>
      <c r="AH128" s="361">
        <v>-4.3432837600000003</v>
      </c>
      <c r="AI128" s="361">
        <v>13.5697572</v>
      </c>
      <c r="AJ128" s="361">
        <v>45.419425670000003</v>
      </c>
      <c r="AK128" s="361">
        <v>19.213411570000002</v>
      </c>
      <c r="AL128" s="361">
        <v>7.2512506200000004</v>
      </c>
      <c r="AM128" s="361">
        <v>10.429108729999999</v>
      </c>
      <c r="AN128" s="361">
        <v>-10.193405419999999</v>
      </c>
      <c r="AO128" s="361">
        <v>26.7003655</v>
      </c>
      <c r="AP128" s="361">
        <v>308.79433447000002</v>
      </c>
      <c r="AQ128" s="361">
        <v>12.773936819999999</v>
      </c>
      <c r="AR128" s="361">
        <v>19.321629850000001</v>
      </c>
      <c r="AS128" s="361">
        <v>9.3267923899999996</v>
      </c>
      <c r="AT128" s="361">
        <v>350.21669352999999</v>
      </c>
      <c r="AU128" s="361">
        <v>13.54466472</v>
      </c>
      <c r="AV128" s="361">
        <v>-4.7484108799999998</v>
      </c>
      <c r="AW128" s="361">
        <v>6.1234638300000004</v>
      </c>
      <c r="AX128" s="361">
        <v>12.07825422</v>
      </c>
      <c r="AY128" s="361">
        <v>26.997971889999999</v>
      </c>
      <c r="AZ128" s="361">
        <v>15.192773499999999</v>
      </c>
      <c r="BA128" s="361">
        <v>69.342976359999994</v>
      </c>
      <c r="BB128" s="361">
        <v>46.650375410000002</v>
      </c>
      <c r="BC128" s="361">
        <v>79.136573650000003</v>
      </c>
      <c r="BD128" s="361">
        <v>210.32269891999999</v>
      </c>
      <c r="BE128" s="361">
        <v>79.146966800000001</v>
      </c>
      <c r="BF128" s="361">
        <v>86.322767279999994</v>
      </c>
      <c r="BG128" s="361">
        <v>82.495552369999999</v>
      </c>
      <c r="BH128" s="361">
        <v>39.896279730000003</v>
      </c>
      <c r="BI128" s="361">
        <v>287.86156618000001</v>
      </c>
      <c r="BJ128" s="361">
        <v>65.740745290000007</v>
      </c>
      <c r="BK128" s="361">
        <v>83.141931529999994</v>
      </c>
      <c r="BL128" s="361">
        <v>36.035758610000002</v>
      </c>
      <c r="BM128" s="361">
        <v>54.113478979999996</v>
      </c>
      <c r="BN128" s="372">
        <v>239.03191441000001</v>
      </c>
    </row>
    <row r="129" spans="1:66">
      <c r="A129" s="417" t="s">
        <v>133</v>
      </c>
      <c r="B129" s="361">
        <v>0.48179773999999997</v>
      </c>
      <c r="C129" s="361">
        <v>-0.91496942999999997</v>
      </c>
      <c r="D129" s="361">
        <v>-1.6566308999999999</v>
      </c>
      <c r="E129" s="361">
        <v>-0.58256925000000004</v>
      </c>
      <c r="F129" s="361">
        <v>-2.6723718399999998</v>
      </c>
      <c r="G129" s="361">
        <v>0</v>
      </c>
      <c r="H129" s="361">
        <v>0</v>
      </c>
      <c r="I129" s="361">
        <v>2.0832834500000001</v>
      </c>
      <c r="J129" s="361">
        <v>0</v>
      </c>
      <c r="K129" s="361">
        <v>2.0832834500000001</v>
      </c>
      <c r="L129" s="361">
        <v>0</v>
      </c>
      <c r="M129" s="361">
        <v>0</v>
      </c>
      <c r="N129" s="361">
        <v>0.67</v>
      </c>
      <c r="O129" s="361">
        <v>0</v>
      </c>
      <c r="P129" s="361">
        <v>0.67</v>
      </c>
      <c r="Q129" s="361">
        <v>0</v>
      </c>
      <c r="R129" s="361">
        <v>0</v>
      </c>
      <c r="S129" s="361">
        <v>0</v>
      </c>
      <c r="T129" s="361">
        <v>0</v>
      </c>
      <c r="U129" s="361">
        <v>0</v>
      </c>
      <c r="V129" s="361">
        <v>0</v>
      </c>
      <c r="W129" s="361">
        <v>0</v>
      </c>
      <c r="X129" s="361">
        <v>0</v>
      </c>
      <c r="Y129" s="361">
        <v>0</v>
      </c>
      <c r="Z129" s="361">
        <v>0</v>
      </c>
      <c r="AA129" s="361">
        <v>0</v>
      </c>
      <c r="AB129" s="361">
        <v>0</v>
      </c>
      <c r="AC129" s="361">
        <v>0</v>
      </c>
      <c r="AD129" s="361">
        <v>0</v>
      </c>
      <c r="AE129" s="361">
        <v>0</v>
      </c>
      <c r="AF129" s="361">
        <v>0</v>
      </c>
      <c r="AG129" s="361">
        <v>0</v>
      </c>
      <c r="AH129" s="361">
        <v>0</v>
      </c>
      <c r="AI129" s="361">
        <v>0</v>
      </c>
      <c r="AJ129" s="361">
        <v>0</v>
      </c>
      <c r="AK129" s="361">
        <v>0</v>
      </c>
      <c r="AL129" s="361">
        <v>0</v>
      </c>
      <c r="AM129" s="361">
        <v>0</v>
      </c>
      <c r="AN129" s="361">
        <v>0</v>
      </c>
      <c r="AO129" s="361">
        <v>0</v>
      </c>
      <c r="AP129" s="361">
        <v>0</v>
      </c>
      <c r="AQ129" s="361">
        <v>0</v>
      </c>
      <c r="AR129" s="361">
        <v>0</v>
      </c>
      <c r="AS129" s="361">
        <v>0</v>
      </c>
      <c r="AT129" s="361">
        <v>0</v>
      </c>
      <c r="AU129" s="361">
        <v>0</v>
      </c>
      <c r="AV129" s="361">
        <v>0</v>
      </c>
      <c r="AW129" s="361">
        <v>0</v>
      </c>
      <c r="AX129" s="361">
        <v>0</v>
      </c>
      <c r="AY129" s="361">
        <v>0</v>
      </c>
      <c r="AZ129" s="361">
        <v>0</v>
      </c>
      <c r="BA129" s="361">
        <v>0</v>
      </c>
      <c r="BB129" s="361">
        <v>0</v>
      </c>
      <c r="BC129" s="361">
        <v>0</v>
      </c>
      <c r="BD129" s="361">
        <v>0</v>
      </c>
      <c r="BE129" s="361">
        <v>0</v>
      </c>
      <c r="BF129" s="361">
        <v>0</v>
      </c>
      <c r="BG129" s="361">
        <v>0</v>
      </c>
      <c r="BH129" s="361">
        <v>0</v>
      </c>
      <c r="BI129" s="361">
        <v>0</v>
      </c>
      <c r="BJ129" s="361">
        <v>0</v>
      </c>
      <c r="BK129" s="361">
        <v>0</v>
      </c>
      <c r="BL129" s="361">
        <v>0</v>
      </c>
      <c r="BM129" s="361">
        <v>0</v>
      </c>
      <c r="BN129" s="372">
        <v>0</v>
      </c>
    </row>
    <row r="130" spans="1:66">
      <c r="A130" s="417" t="s">
        <v>153</v>
      </c>
      <c r="B130" s="361">
        <v>-0.70660628999999997</v>
      </c>
      <c r="C130" s="361">
        <v>2.39635591</v>
      </c>
      <c r="D130" s="361">
        <v>19.996811810000001</v>
      </c>
      <c r="E130" s="361">
        <v>0.50974332</v>
      </c>
      <c r="F130" s="361">
        <v>22.196304749999999</v>
      </c>
      <c r="G130" s="361">
        <v>25.044352100000001</v>
      </c>
      <c r="H130" s="361">
        <v>-2.7264607700000001</v>
      </c>
      <c r="I130" s="361">
        <v>11.814653939999999</v>
      </c>
      <c r="J130" s="361">
        <v>15.15586006</v>
      </c>
      <c r="K130" s="361">
        <v>49.288405330000003</v>
      </c>
      <c r="L130" s="361">
        <v>-44.550175039999999</v>
      </c>
      <c r="M130" s="361">
        <v>6.5874599399999996</v>
      </c>
      <c r="N130" s="361">
        <v>15.695293830000001</v>
      </c>
      <c r="O130" s="361">
        <v>38.23830581</v>
      </c>
      <c r="P130" s="361">
        <v>15.97088454</v>
      </c>
      <c r="Q130" s="361">
        <v>19.72116587</v>
      </c>
      <c r="R130" s="361">
        <v>49.423759420000003</v>
      </c>
      <c r="S130" s="361">
        <v>39.178897239999998</v>
      </c>
      <c r="T130" s="361">
        <v>65.209126769999997</v>
      </c>
      <c r="U130" s="361">
        <v>173.53294930000001</v>
      </c>
      <c r="V130" s="361">
        <v>39.340173489999998</v>
      </c>
      <c r="W130" s="361">
        <v>60.825682090000001</v>
      </c>
      <c r="X130" s="361">
        <v>117.01579993999999</v>
      </c>
      <c r="Y130" s="361">
        <v>12.72078069</v>
      </c>
      <c r="Z130" s="361">
        <v>229.90243620999999</v>
      </c>
      <c r="AA130" s="361">
        <v>72.810753250000005</v>
      </c>
      <c r="AB130" s="361">
        <v>42.595944109999998</v>
      </c>
      <c r="AC130" s="361">
        <v>88.756984579999994</v>
      </c>
      <c r="AD130" s="361">
        <v>43.401629589999999</v>
      </c>
      <c r="AE130" s="361">
        <v>247.56531153</v>
      </c>
      <c r="AF130" s="361">
        <v>107.73014786</v>
      </c>
      <c r="AG130" s="361">
        <v>44.63974657</v>
      </c>
      <c r="AH130" s="361">
        <v>24.659512100000001</v>
      </c>
      <c r="AI130" s="361">
        <v>86.646552790000001</v>
      </c>
      <c r="AJ130" s="361">
        <v>263.67595932</v>
      </c>
      <c r="AK130" s="361">
        <v>4.3806299800000001</v>
      </c>
      <c r="AL130" s="361">
        <v>-12.998109169999999</v>
      </c>
      <c r="AM130" s="361">
        <v>140.41769051</v>
      </c>
      <c r="AN130" s="361">
        <v>68.69516754</v>
      </c>
      <c r="AO130" s="361">
        <v>200.49537885999999</v>
      </c>
      <c r="AP130" s="361">
        <v>-11.07543987</v>
      </c>
      <c r="AQ130" s="361">
        <v>-1.2360411899999999</v>
      </c>
      <c r="AR130" s="361">
        <v>2.6992225200000002</v>
      </c>
      <c r="AS130" s="361">
        <v>23.178076990000001</v>
      </c>
      <c r="AT130" s="361">
        <v>13.56581845</v>
      </c>
      <c r="AU130" s="361">
        <v>43.924026660000003</v>
      </c>
      <c r="AV130" s="361">
        <v>14.91278878</v>
      </c>
      <c r="AW130" s="361">
        <v>146.33228108</v>
      </c>
      <c r="AX130" s="361">
        <v>46.613360309999997</v>
      </c>
      <c r="AY130" s="361">
        <v>251.78245683</v>
      </c>
      <c r="AZ130" s="361">
        <v>1.80911121</v>
      </c>
      <c r="BA130" s="361">
        <v>47.553270189999999</v>
      </c>
      <c r="BB130" s="361">
        <v>74.180785540000002</v>
      </c>
      <c r="BC130" s="361">
        <v>-27.932275950000001</v>
      </c>
      <c r="BD130" s="361">
        <v>95.610890990000001</v>
      </c>
      <c r="BE130" s="361">
        <v>-25.60137894</v>
      </c>
      <c r="BF130" s="361">
        <v>-6.6352321700000001</v>
      </c>
      <c r="BG130" s="361">
        <v>2.40161698</v>
      </c>
      <c r="BH130" s="361">
        <v>56.327490910000002</v>
      </c>
      <c r="BI130" s="361">
        <v>26.49249678</v>
      </c>
      <c r="BJ130" s="361">
        <v>28.364133800000001</v>
      </c>
      <c r="BK130" s="361">
        <v>-38.839538930000003</v>
      </c>
      <c r="BL130" s="361">
        <v>20.1173413</v>
      </c>
      <c r="BM130" s="361">
        <v>-4.1552616499999999</v>
      </c>
      <c r="BN130" s="372">
        <v>5.4866745200000002</v>
      </c>
    </row>
    <row r="131" spans="1:66" s="386" customFormat="1">
      <c r="A131" s="418"/>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J131" s="360"/>
      <c r="AK131" s="360"/>
      <c r="AL131" s="360"/>
      <c r="AM131" s="360"/>
      <c r="AN131" s="360"/>
      <c r="AO131" s="360"/>
      <c r="AP131" s="360"/>
      <c r="AQ131" s="360"/>
      <c r="AR131" s="360"/>
      <c r="AS131" s="360"/>
      <c r="AT131" s="360"/>
      <c r="AU131" s="360"/>
      <c r="AV131" s="360"/>
      <c r="AW131" s="360"/>
      <c r="AX131" s="360"/>
      <c r="AY131" s="360"/>
      <c r="AZ131" s="360"/>
      <c r="BA131" s="360"/>
      <c r="BB131" s="360"/>
      <c r="BC131" s="360"/>
      <c r="BD131" s="360"/>
      <c r="BE131" s="360"/>
      <c r="BF131" s="360"/>
      <c r="BG131" s="360"/>
      <c r="BH131" s="360"/>
      <c r="BI131" s="360"/>
      <c r="BJ131" s="360"/>
      <c r="BK131" s="360"/>
      <c r="BL131" s="360"/>
      <c r="BM131" s="360"/>
      <c r="BN131" s="371"/>
    </row>
    <row r="132" spans="1:66" s="385" customFormat="1" ht="13.5">
      <c r="A132" s="415" t="s">
        <v>87</v>
      </c>
      <c r="B132" s="363">
        <f t="shared" ref="B132:BN132" si="34">B133-B139</f>
        <v>-60.36440168</v>
      </c>
      <c r="C132" s="363">
        <f t="shared" si="34"/>
        <v>12.643115330000004</v>
      </c>
      <c r="D132" s="363">
        <f t="shared" si="34"/>
        <v>-118.48036081000001</v>
      </c>
      <c r="E132" s="363">
        <f t="shared" si="34"/>
        <v>-69.665581090000003</v>
      </c>
      <c r="F132" s="363">
        <f t="shared" si="34"/>
        <v>-235.86722825000004</v>
      </c>
      <c r="G132" s="363">
        <f t="shared" si="34"/>
        <v>-158.30601933999998</v>
      </c>
      <c r="H132" s="363">
        <f t="shared" si="34"/>
        <v>-417.81675918999997</v>
      </c>
      <c r="I132" s="363">
        <f t="shared" si="34"/>
        <v>-91.411671999999982</v>
      </c>
      <c r="J132" s="363">
        <f t="shared" si="34"/>
        <v>25.771274929999997</v>
      </c>
      <c r="K132" s="363">
        <f t="shared" si="34"/>
        <v>-641.76317560000007</v>
      </c>
      <c r="L132" s="363">
        <f t="shared" si="34"/>
        <v>-88.017720859999997</v>
      </c>
      <c r="M132" s="363">
        <f t="shared" si="34"/>
        <v>67.079877320000008</v>
      </c>
      <c r="N132" s="363">
        <f t="shared" si="34"/>
        <v>-196.91497279000004</v>
      </c>
      <c r="O132" s="363">
        <f t="shared" si="34"/>
        <v>-124.41392167000001</v>
      </c>
      <c r="P132" s="363">
        <f t="shared" si="34"/>
        <v>-342.26673800000003</v>
      </c>
      <c r="Q132" s="363">
        <f t="shared" si="34"/>
        <v>-133.51034299000003</v>
      </c>
      <c r="R132" s="363">
        <f t="shared" si="34"/>
        <v>-281.86152712000001</v>
      </c>
      <c r="S132" s="363">
        <f t="shared" si="34"/>
        <v>-100.89466348000001</v>
      </c>
      <c r="T132" s="363">
        <f t="shared" si="34"/>
        <v>-93.150392790000012</v>
      </c>
      <c r="U132" s="363">
        <f t="shared" si="34"/>
        <v>-609.41692638000006</v>
      </c>
      <c r="V132" s="363">
        <f t="shared" si="34"/>
        <v>-329.94636442000001</v>
      </c>
      <c r="W132" s="363">
        <f t="shared" si="34"/>
        <v>-71.719903130000006</v>
      </c>
      <c r="X132" s="363">
        <f t="shared" si="34"/>
        <v>-143.13922882</v>
      </c>
      <c r="Y132" s="363">
        <f t="shared" si="34"/>
        <v>-60.063862380000003</v>
      </c>
      <c r="Z132" s="363">
        <f t="shared" si="34"/>
        <v>-604.86935874999995</v>
      </c>
      <c r="AA132" s="363">
        <f t="shared" si="34"/>
        <v>-118.09789973000001</v>
      </c>
      <c r="AB132" s="363">
        <f t="shared" si="34"/>
        <v>-127.52869086999999</v>
      </c>
      <c r="AC132" s="363">
        <f t="shared" si="34"/>
        <v>-65.095888360000004</v>
      </c>
      <c r="AD132" s="363">
        <f t="shared" si="34"/>
        <v>-84.301892719999998</v>
      </c>
      <c r="AE132" s="363">
        <f t="shared" si="34"/>
        <v>-395.02437168</v>
      </c>
      <c r="AF132" s="363">
        <f t="shared" si="34"/>
        <v>-14.951866649999999</v>
      </c>
      <c r="AG132" s="363">
        <f t="shared" si="34"/>
        <v>-82.226682300000007</v>
      </c>
      <c r="AH132" s="363">
        <f t="shared" si="34"/>
        <v>-171.70392686000002</v>
      </c>
      <c r="AI132" s="363">
        <f t="shared" si="34"/>
        <v>-47.544734070000004</v>
      </c>
      <c r="AJ132" s="363">
        <f t="shared" si="34"/>
        <v>-316.42720988000002</v>
      </c>
      <c r="AK132" s="363">
        <f t="shared" si="34"/>
        <v>-374.62085511999999</v>
      </c>
      <c r="AL132" s="363">
        <f t="shared" si="34"/>
        <v>-18.961144349999998</v>
      </c>
      <c r="AM132" s="363">
        <f t="shared" si="34"/>
        <v>149.56746989000001</v>
      </c>
      <c r="AN132" s="363">
        <f t="shared" si="34"/>
        <v>-48.963249000000005</v>
      </c>
      <c r="AO132" s="363">
        <f t="shared" si="34"/>
        <v>-292.97777858000001</v>
      </c>
      <c r="AP132" s="363">
        <f t="shared" si="34"/>
        <v>-37.657916229999998</v>
      </c>
      <c r="AQ132" s="363">
        <f t="shared" si="34"/>
        <v>-49.444265290000004</v>
      </c>
      <c r="AR132" s="363">
        <f t="shared" si="34"/>
        <v>0.19269576999999671</v>
      </c>
      <c r="AS132" s="363">
        <f t="shared" si="34"/>
        <v>-63.301215089999999</v>
      </c>
      <c r="AT132" s="363">
        <f t="shared" si="34"/>
        <v>-150.21070084000002</v>
      </c>
      <c r="AU132" s="363">
        <f t="shared" si="34"/>
        <v>-15.731245230000001</v>
      </c>
      <c r="AV132" s="363">
        <f t="shared" si="34"/>
        <v>-191.98521521999999</v>
      </c>
      <c r="AW132" s="363">
        <f t="shared" si="34"/>
        <v>-49.558756679999995</v>
      </c>
      <c r="AX132" s="363">
        <f t="shared" si="34"/>
        <v>23.373201839999993</v>
      </c>
      <c r="AY132" s="363">
        <f t="shared" si="34"/>
        <v>-233.90201529000001</v>
      </c>
      <c r="AZ132" s="363">
        <f t="shared" si="34"/>
        <v>-14.717439459999998</v>
      </c>
      <c r="BA132" s="363">
        <f t="shared" si="34"/>
        <v>-13.02790167</v>
      </c>
      <c r="BB132" s="363">
        <f t="shared" si="34"/>
        <v>-14.80132732</v>
      </c>
      <c r="BC132" s="363">
        <f t="shared" si="34"/>
        <v>7.0298992800000004</v>
      </c>
      <c r="BD132" s="363">
        <f t="shared" si="34"/>
        <v>-35.516769170000003</v>
      </c>
      <c r="BE132" s="363">
        <f t="shared" si="34"/>
        <v>-4.7982941199999996</v>
      </c>
      <c r="BF132" s="363">
        <f t="shared" si="34"/>
        <v>86.540844050000004</v>
      </c>
      <c r="BG132" s="363">
        <f t="shared" si="34"/>
        <v>-30.33931814</v>
      </c>
      <c r="BH132" s="363">
        <f t="shared" si="34"/>
        <v>6.9470862499999999</v>
      </c>
      <c r="BI132" s="363">
        <f t="shared" si="34"/>
        <v>58.350318040000005</v>
      </c>
      <c r="BJ132" s="363">
        <f t="shared" si="34"/>
        <v>5.5452929100000006</v>
      </c>
      <c r="BK132" s="363">
        <f t="shared" si="34"/>
        <v>-3.4592289599999972</v>
      </c>
      <c r="BL132" s="363">
        <f t="shared" si="34"/>
        <v>-33.786878060000006</v>
      </c>
      <c r="BM132" s="363">
        <f t="shared" si="34"/>
        <v>22.487559480000002</v>
      </c>
      <c r="BN132" s="374">
        <f t="shared" si="34"/>
        <v>-9.2132546300000016</v>
      </c>
    </row>
    <row r="133" spans="1:66">
      <c r="A133" s="397" t="s">
        <v>150</v>
      </c>
      <c r="B133" s="361">
        <f t="shared" ref="B133:BN133" si="35">SUM(B134:B135)</f>
        <v>-47.769119450000005</v>
      </c>
      <c r="C133" s="361">
        <f t="shared" si="35"/>
        <v>0.26976394000000425</v>
      </c>
      <c r="D133" s="361">
        <f t="shared" si="35"/>
        <v>-107.51440954</v>
      </c>
      <c r="E133" s="361">
        <f t="shared" si="35"/>
        <v>-78.183265599999999</v>
      </c>
      <c r="F133" s="361">
        <f t="shared" si="35"/>
        <v>-233.19703065000004</v>
      </c>
      <c r="G133" s="361">
        <f t="shared" si="35"/>
        <v>-141.58368025999999</v>
      </c>
      <c r="H133" s="361">
        <f t="shared" si="35"/>
        <v>-432.00192493999998</v>
      </c>
      <c r="I133" s="361">
        <f t="shared" si="35"/>
        <v>-78.161716039999988</v>
      </c>
      <c r="J133" s="361">
        <f t="shared" si="35"/>
        <v>14.935828129999997</v>
      </c>
      <c r="K133" s="361">
        <f t="shared" si="35"/>
        <v>-636.81149311000001</v>
      </c>
      <c r="L133" s="361">
        <f t="shared" si="35"/>
        <v>-75.293243410000002</v>
      </c>
      <c r="M133" s="361">
        <f t="shared" si="35"/>
        <v>48.164881520000002</v>
      </c>
      <c r="N133" s="361">
        <f t="shared" si="35"/>
        <v>-184.71875755000002</v>
      </c>
      <c r="O133" s="361">
        <f t="shared" si="35"/>
        <v>-138.96764901</v>
      </c>
      <c r="P133" s="361">
        <f t="shared" si="35"/>
        <v>-350.81476845000003</v>
      </c>
      <c r="Q133" s="361">
        <f t="shared" si="35"/>
        <v>-132.86829177000001</v>
      </c>
      <c r="R133" s="361">
        <f t="shared" si="35"/>
        <v>-44.987999770000002</v>
      </c>
      <c r="S133" s="361">
        <f t="shared" si="35"/>
        <v>-90.884623670000011</v>
      </c>
      <c r="T133" s="361">
        <f t="shared" si="35"/>
        <v>-106.39212281</v>
      </c>
      <c r="U133" s="361">
        <f t="shared" si="35"/>
        <v>-375.13303802000001</v>
      </c>
      <c r="V133" s="361">
        <f t="shared" si="35"/>
        <v>-49.152689999999993</v>
      </c>
      <c r="W133" s="361">
        <f t="shared" si="35"/>
        <v>-95.118880009999998</v>
      </c>
      <c r="X133" s="361">
        <f t="shared" si="35"/>
        <v>-132.21276015999999</v>
      </c>
      <c r="Y133" s="361">
        <f t="shared" si="35"/>
        <v>-54.894999810000002</v>
      </c>
      <c r="Z133" s="361">
        <f t="shared" si="35"/>
        <v>-331.37932998000002</v>
      </c>
      <c r="AA133" s="361">
        <f t="shared" si="35"/>
        <v>-102.34783015000001</v>
      </c>
      <c r="AB133" s="361">
        <f t="shared" si="35"/>
        <v>-81.703213059999996</v>
      </c>
      <c r="AC133" s="361">
        <f t="shared" si="35"/>
        <v>-52.104395570000001</v>
      </c>
      <c r="AD133" s="361">
        <f t="shared" si="35"/>
        <v>-89.604212099999998</v>
      </c>
      <c r="AE133" s="361">
        <f t="shared" si="35"/>
        <v>-325.75965087999998</v>
      </c>
      <c r="AF133" s="361">
        <f t="shared" si="35"/>
        <v>-3.7702009200000006</v>
      </c>
      <c r="AG133" s="361">
        <f t="shared" si="35"/>
        <v>-96.890935740000003</v>
      </c>
      <c r="AH133" s="361">
        <f t="shared" si="35"/>
        <v>-161.91075479000003</v>
      </c>
      <c r="AI133" s="361">
        <f t="shared" si="35"/>
        <v>-4.6218737100000027</v>
      </c>
      <c r="AJ133" s="361">
        <f t="shared" si="35"/>
        <v>-267.19376516</v>
      </c>
      <c r="AK133" s="361">
        <f t="shared" si="35"/>
        <v>-361.72344813999996</v>
      </c>
      <c r="AL133" s="361">
        <f t="shared" si="35"/>
        <v>-32.909164279999999</v>
      </c>
      <c r="AM133" s="361">
        <f t="shared" si="35"/>
        <v>163.15369235</v>
      </c>
      <c r="AN133" s="361">
        <f t="shared" si="35"/>
        <v>-62.477016510000006</v>
      </c>
      <c r="AO133" s="361">
        <f t="shared" si="35"/>
        <v>-293.95593658000001</v>
      </c>
      <c r="AP133" s="361">
        <f t="shared" si="35"/>
        <v>48.530857740000002</v>
      </c>
      <c r="AQ133" s="361">
        <f t="shared" si="35"/>
        <v>-62.822308540000002</v>
      </c>
      <c r="AR133" s="361">
        <f t="shared" si="35"/>
        <v>12.892258159999997</v>
      </c>
      <c r="AS133" s="361">
        <f t="shared" si="35"/>
        <v>-75.690584639999997</v>
      </c>
      <c r="AT133" s="361">
        <f t="shared" si="35"/>
        <v>-77.089777280000007</v>
      </c>
      <c r="AU133" s="361">
        <f t="shared" si="35"/>
        <v>-11.030742140000001</v>
      </c>
      <c r="AV133" s="361">
        <f t="shared" si="35"/>
        <v>-176.98403137999998</v>
      </c>
      <c r="AW133" s="361">
        <f t="shared" si="35"/>
        <v>-36.745854299999998</v>
      </c>
      <c r="AX133" s="361">
        <f t="shared" si="35"/>
        <v>38.555514839999994</v>
      </c>
      <c r="AY133" s="361">
        <f t="shared" si="35"/>
        <v>-186.20511298</v>
      </c>
      <c r="AZ133" s="361">
        <f t="shared" si="35"/>
        <v>-12.710038169999997</v>
      </c>
      <c r="BA133" s="361">
        <f t="shared" si="35"/>
        <v>-25.938814300000001</v>
      </c>
      <c r="BB133" s="361">
        <f t="shared" si="35"/>
        <v>-1.2552421599999999</v>
      </c>
      <c r="BC133" s="361">
        <f t="shared" si="35"/>
        <v>-4.38951402</v>
      </c>
      <c r="BD133" s="361">
        <f t="shared" si="35"/>
        <v>-44.293608650000003</v>
      </c>
      <c r="BE133" s="361">
        <f t="shared" si="35"/>
        <v>-7.1259709199999994</v>
      </c>
      <c r="BF133" s="361">
        <f t="shared" si="35"/>
        <v>51.38997655</v>
      </c>
      <c r="BG133" s="361">
        <f t="shared" si="35"/>
        <v>-17.018417979999999</v>
      </c>
      <c r="BH133" s="361">
        <f t="shared" si="35"/>
        <v>-0.49362999999999957</v>
      </c>
      <c r="BI133" s="361">
        <f t="shared" si="35"/>
        <v>26.751957650000001</v>
      </c>
      <c r="BJ133" s="361">
        <f t="shared" si="35"/>
        <v>12.096384480000001</v>
      </c>
      <c r="BK133" s="361">
        <f t="shared" si="35"/>
        <v>-40.389345249999998</v>
      </c>
      <c r="BL133" s="361">
        <f t="shared" si="35"/>
        <v>-17.392043720000004</v>
      </c>
      <c r="BM133" s="361">
        <f t="shared" si="35"/>
        <v>5.6587552299999988</v>
      </c>
      <c r="BN133" s="372">
        <f t="shared" si="35"/>
        <v>-40.02624926</v>
      </c>
    </row>
    <row r="134" spans="1:66">
      <c r="A134" s="416" t="s">
        <v>156</v>
      </c>
      <c r="B134" s="359">
        <v>22.274052690000001</v>
      </c>
      <c r="C134" s="359">
        <v>33.038755430000002</v>
      </c>
      <c r="D134" s="359">
        <v>12.614200009999999</v>
      </c>
      <c r="E134" s="359">
        <v>69.425858849999997</v>
      </c>
      <c r="F134" s="359">
        <v>137.35286697999999</v>
      </c>
      <c r="G134" s="359">
        <v>-18.102074290000001</v>
      </c>
      <c r="H134" s="359">
        <v>9.2989321300000007</v>
      </c>
      <c r="I134" s="359">
        <v>12.327669240000001</v>
      </c>
      <c r="J134" s="359">
        <v>70.215981639999995</v>
      </c>
      <c r="K134" s="359">
        <v>73.740508719999994</v>
      </c>
      <c r="L134" s="359">
        <v>-22.518539189999998</v>
      </c>
      <c r="M134" s="359">
        <v>58.456960530000003</v>
      </c>
      <c r="N134" s="359">
        <v>-51.31235204</v>
      </c>
      <c r="O134" s="359">
        <v>-12.70848924</v>
      </c>
      <c r="P134" s="359">
        <v>-28.082419940000001</v>
      </c>
      <c r="Q134" s="359">
        <v>26.52845757</v>
      </c>
      <c r="R134" s="359">
        <v>-10.959654629999999</v>
      </c>
      <c r="S134" s="359">
        <v>-16.108075540000002</v>
      </c>
      <c r="T134" s="359">
        <v>-17.52833291</v>
      </c>
      <c r="U134" s="359">
        <v>-18.06760551</v>
      </c>
      <c r="V134" s="359">
        <v>30.591443829999999</v>
      </c>
      <c r="W134" s="359">
        <v>-10.187126729999999</v>
      </c>
      <c r="X134" s="359">
        <v>-0.39246969999999998</v>
      </c>
      <c r="Y134" s="359">
        <v>-18.867398040000001</v>
      </c>
      <c r="Z134" s="359">
        <v>1.1444493600000001</v>
      </c>
      <c r="AA134" s="359">
        <v>8.5212382299999998</v>
      </c>
      <c r="AB134" s="359">
        <v>7.0707059299999999</v>
      </c>
      <c r="AC134" s="359">
        <v>-31.02230321</v>
      </c>
      <c r="AD134" s="359">
        <v>-18.182867229999999</v>
      </c>
      <c r="AE134" s="359">
        <v>-33.613226279999999</v>
      </c>
      <c r="AF134" s="359">
        <v>16.187626340000001</v>
      </c>
      <c r="AG134" s="359">
        <v>-12.227549720000001</v>
      </c>
      <c r="AH134" s="359">
        <v>-12.286536099999999</v>
      </c>
      <c r="AI134" s="359">
        <v>-30.07597998</v>
      </c>
      <c r="AJ134" s="359">
        <v>-38.402439459999997</v>
      </c>
      <c r="AK134" s="359">
        <v>-5.0143905499999999</v>
      </c>
      <c r="AL134" s="359">
        <v>-0.23132462000000001</v>
      </c>
      <c r="AM134" s="359">
        <v>10.00213007</v>
      </c>
      <c r="AN134" s="359">
        <v>-5.9203402499999997</v>
      </c>
      <c r="AO134" s="359">
        <v>-1.16392535</v>
      </c>
      <c r="AP134" s="359">
        <v>5.1393699799999997</v>
      </c>
      <c r="AQ134" s="359">
        <v>-48.481628950000001</v>
      </c>
      <c r="AR134" s="359">
        <v>-6.6186869000000002</v>
      </c>
      <c r="AS134" s="359">
        <v>-9.0625623199999996</v>
      </c>
      <c r="AT134" s="359">
        <v>-59.023508190000001</v>
      </c>
      <c r="AU134" s="359">
        <v>7.7784689699999996</v>
      </c>
      <c r="AV134" s="359">
        <v>0.70502224000000002</v>
      </c>
      <c r="AW134" s="359">
        <v>3.1988940499999998</v>
      </c>
      <c r="AX134" s="359">
        <v>2.2828173199999999</v>
      </c>
      <c r="AY134" s="359">
        <v>13.96520258</v>
      </c>
      <c r="AZ134" s="359">
        <v>-2.4492539899999999</v>
      </c>
      <c r="BA134" s="359">
        <v>-8.7249013099999999</v>
      </c>
      <c r="BB134" s="359">
        <v>10.70426514</v>
      </c>
      <c r="BC134" s="359">
        <v>-1.69123066</v>
      </c>
      <c r="BD134" s="359">
        <v>-2.1611208199999998</v>
      </c>
      <c r="BE134" s="359">
        <v>4.0958892100000002</v>
      </c>
      <c r="BF134" s="359">
        <v>6.7442153100000004</v>
      </c>
      <c r="BG134" s="359">
        <v>-8.0119326199999996</v>
      </c>
      <c r="BH134" s="359">
        <v>7.9586314500000004</v>
      </c>
      <c r="BI134" s="359">
        <v>10.78680335</v>
      </c>
      <c r="BJ134" s="359">
        <v>-6.65806129</v>
      </c>
      <c r="BK134" s="359">
        <v>-26.313089590000001</v>
      </c>
      <c r="BL134" s="359">
        <v>-74.736876170000002</v>
      </c>
      <c r="BM134" s="359">
        <v>-10.06253957</v>
      </c>
      <c r="BN134" s="370">
        <v>-117.77056662</v>
      </c>
    </row>
    <row r="135" spans="1:66">
      <c r="A135" s="416" t="s">
        <v>157</v>
      </c>
      <c r="B135" s="359">
        <f t="shared" ref="B135:BN135" si="36">SUM(B136:B138)</f>
        <v>-70.04317214000001</v>
      </c>
      <c r="C135" s="359">
        <f t="shared" si="36"/>
        <v>-32.768991489999998</v>
      </c>
      <c r="D135" s="359">
        <f t="shared" si="36"/>
        <v>-120.12860955000001</v>
      </c>
      <c r="E135" s="359">
        <f t="shared" si="36"/>
        <v>-147.60912445</v>
      </c>
      <c r="F135" s="359">
        <f t="shared" si="36"/>
        <v>-370.54989763000003</v>
      </c>
      <c r="G135" s="359">
        <f t="shared" si="36"/>
        <v>-123.48160597</v>
      </c>
      <c r="H135" s="359">
        <f t="shared" si="36"/>
        <v>-441.30085707000001</v>
      </c>
      <c r="I135" s="359">
        <f t="shared" si="36"/>
        <v>-90.489385279999993</v>
      </c>
      <c r="J135" s="359">
        <f t="shared" si="36"/>
        <v>-55.280153509999998</v>
      </c>
      <c r="K135" s="359">
        <f t="shared" si="36"/>
        <v>-710.55200182999999</v>
      </c>
      <c r="L135" s="359">
        <f t="shared" si="36"/>
        <v>-52.774704219999997</v>
      </c>
      <c r="M135" s="359">
        <f t="shared" si="36"/>
        <v>-10.29207901</v>
      </c>
      <c r="N135" s="359">
        <f t="shared" si="36"/>
        <v>-133.40640551000001</v>
      </c>
      <c r="O135" s="359">
        <f t="shared" si="36"/>
        <v>-126.25915977</v>
      </c>
      <c r="P135" s="359">
        <f t="shared" si="36"/>
        <v>-322.73234851000001</v>
      </c>
      <c r="Q135" s="359">
        <f t="shared" si="36"/>
        <v>-159.39674934000001</v>
      </c>
      <c r="R135" s="359">
        <f t="shared" si="36"/>
        <v>-34.028345139999999</v>
      </c>
      <c r="S135" s="359">
        <f t="shared" si="36"/>
        <v>-74.776548130000009</v>
      </c>
      <c r="T135" s="359">
        <f t="shared" si="36"/>
        <v>-88.8637899</v>
      </c>
      <c r="U135" s="359">
        <f t="shared" si="36"/>
        <v>-357.06543250999999</v>
      </c>
      <c r="V135" s="359">
        <f t="shared" si="36"/>
        <v>-79.744133829999996</v>
      </c>
      <c r="W135" s="359">
        <f t="shared" si="36"/>
        <v>-84.931753279999995</v>
      </c>
      <c r="X135" s="359">
        <f t="shared" si="36"/>
        <v>-131.82029046</v>
      </c>
      <c r="Y135" s="359">
        <f t="shared" si="36"/>
        <v>-36.027601770000004</v>
      </c>
      <c r="Z135" s="359">
        <f t="shared" si="36"/>
        <v>-332.52377934000003</v>
      </c>
      <c r="AA135" s="359">
        <f t="shared" si="36"/>
        <v>-110.86906838</v>
      </c>
      <c r="AB135" s="359">
        <f t="shared" si="36"/>
        <v>-88.773918989999999</v>
      </c>
      <c r="AC135" s="359">
        <f t="shared" si="36"/>
        <v>-21.082092360000001</v>
      </c>
      <c r="AD135" s="359">
        <f t="shared" si="36"/>
        <v>-71.421344869999999</v>
      </c>
      <c r="AE135" s="359">
        <f t="shared" si="36"/>
        <v>-292.14642459999999</v>
      </c>
      <c r="AF135" s="359">
        <f t="shared" si="36"/>
        <v>-19.957827260000002</v>
      </c>
      <c r="AG135" s="359">
        <f t="shared" si="36"/>
        <v>-84.663386020000004</v>
      </c>
      <c r="AH135" s="359">
        <f t="shared" si="36"/>
        <v>-149.62421869000002</v>
      </c>
      <c r="AI135" s="359">
        <f t="shared" si="36"/>
        <v>25.454106269999997</v>
      </c>
      <c r="AJ135" s="359">
        <f t="shared" si="36"/>
        <v>-228.79132570000002</v>
      </c>
      <c r="AK135" s="359">
        <f t="shared" si="36"/>
        <v>-356.70905758999999</v>
      </c>
      <c r="AL135" s="359">
        <f t="shared" si="36"/>
        <v>-32.677839659999997</v>
      </c>
      <c r="AM135" s="359">
        <f t="shared" si="36"/>
        <v>153.15156228000001</v>
      </c>
      <c r="AN135" s="359">
        <f t="shared" si="36"/>
        <v>-56.556676260000003</v>
      </c>
      <c r="AO135" s="359">
        <f t="shared" si="36"/>
        <v>-292.79201123000001</v>
      </c>
      <c r="AP135" s="359">
        <f t="shared" si="36"/>
        <v>43.391487760000004</v>
      </c>
      <c r="AQ135" s="359">
        <f t="shared" si="36"/>
        <v>-14.340679589999999</v>
      </c>
      <c r="AR135" s="359">
        <f t="shared" si="36"/>
        <v>19.510945059999997</v>
      </c>
      <c r="AS135" s="359">
        <f t="shared" si="36"/>
        <v>-66.628022319999999</v>
      </c>
      <c r="AT135" s="359">
        <f t="shared" si="36"/>
        <v>-18.066269090000006</v>
      </c>
      <c r="AU135" s="359">
        <f t="shared" si="36"/>
        <v>-18.80921111</v>
      </c>
      <c r="AV135" s="359">
        <f t="shared" si="36"/>
        <v>-177.68905361999998</v>
      </c>
      <c r="AW135" s="359">
        <f t="shared" si="36"/>
        <v>-39.944748349999998</v>
      </c>
      <c r="AX135" s="359">
        <f t="shared" si="36"/>
        <v>36.272697519999994</v>
      </c>
      <c r="AY135" s="359">
        <f t="shared" si="36"/>
        <v>-200.17031556000001</v>
      </c>
      <c r="AZ135" s="359">
        <f t="shared" si="36"/>
        <v>-10.260784179999996</v>
      </c>
      <c r="BA135" s="359">
        <f t="shared" si="36"/>
        <v>-17.213912990000001</v>
      </c>
      <c r="BB135" s="359">
        <f t="shared" si="36"/>
        <v>-11.9595073</v>
      </c>
      <c r="BC135" s="359">
        <f t="shared" si="36"/>
        <v>-2.69828336</v>
      </c>
      <c r="BD135" s="359">
        <f t="shared" si="36"/>
        <v>-42.132487830000002</v>
      </c>
      <c r="BE135" s="359">
        <f t="shared" si="36"/>
        <v>-11.22186013</v>
      </c>
      <c r="BF135" s="359">
        <f t="shared" si="36"/>
        <v>44.645761239999999</v>
      </c>
      <c r="BG135" s="359">
        <f t="shared" si="36"/>
        <v>-9.0064853599999992</v>
      </c>
      <c r="BH135" s="359">
        <f t="shared" si="36"/>
        <v>-8.45226145</v>
      </c>
      <c r="BI135" s="359">
        <f t="shared" si="36"/>
        <v>15.9651543</v>
      </c>
      <c r="BJ135" s="359">
        <f t="shared" si="36"/>
        <v>18.75444577</v>
      </c>
      <c r="BK135" s="359">
        <f t="shared" si="36"/>
        <v>-14.076255659999999</v>
      </c>
      <c r="BL135" s="359">
        <f t="shared" si="36"/>
        <v>57.344832449999998</v>
      </c>
      <c r="BM135" s="359">
        <f t="shared" si="36"/>
        <v>15.721294799999999</v>
      </c>
      <c r="BN135" s="370">
        <f t="shared" si="36"/>
        <v>77.744317359999997</v>
      </c>
    </row>
    <row r="136" spans="1:66">
      <c r="A136" s="417" t="s">
        <v>158</v>
      </c>
      <c r="B136" s="361">
        <v>-71.976082730000002</v>
      </c>
      <c r="C136" s="361">
        <v>-32.793635590000001</v>
      </c>
      <c r="D136" s="361">
        <v>-134.40210955000001</v>
      </c>
      <c r="E136" s="361">
        <v>-147.83068545</v>
      </c>
      <c r="F136" s="361">
        <v>-387.00251331999999</v>
      </c>
      <c r="G136" s="361">
        <v>-123.48164567000001</v>
      </c>
      <c r="H136" s="361">
        <v>-441.30252315000001</v>
      </c>
      <c r="I136" s="361">
        <v>-90.677847479999997</v>
      </c>
      <c r="J136" s="361">
        <v>-53.705868500000001</v>
      </c>
      <c r="K136" s="361">
        <v>-709.16788480000002</v>
      </c>
      <c r="L136" s="361">
        <v>-52.774704219999997</v>
      </c>
      <c r="M136" s="361">
        <v>-10.787347560000001</v>
      </c>
      <c r="N136" s="361">
        <v>-133.99027788000001</v>
      </c>
      <c r="O136" s="361">
        <v>-126.25275177</v>
      </c>
      <c r="P136" s="361">
        <v>-323.80508142999997</v>
      </c>
      <c r="Q136" s="361">
        <v>-159.39677664000001</v>
      </c>
      <c r="R136" s="361">
        <v>-34.028345139999999</v>
      </c>
      <c r="S136" s="361">
        <v>-75.623140129999996</v>
      </c>
      <c r="T136" s="361">
        <v>-88.8637899</v>
      </c>
      <c r="U136" s="361">
        <v>-357.91205180999998</v>
      </c>
      <c r="V136" s="361">
        <v>-79.744133829999996</v>
      </c>
      <c r="W136" s="361">
        <v>-90.375023060000004</v>
      </c>
      <c r="X136" s="361">
        <v>-131.99161343</v>
      </c>
      <c r="Y136" s="361">
        <v>-38.873614430000003</v>
      </c>
      <c r="Z136" s="361">
        <v>-340.98438475</v>
      </c>
      <c r="AA136" s="361">
        <v>-111.26805338</v>
      </c>
      <c r="AB136" s="361">
        <v>-90.005338510000001</v>
      </c>
      <c r="AC136" s="361">
        <v>-20.27404842</v>
      </c>
      <c r="AD136" s="361">
        <v>-71.618068269999995</v>
      </c>
      <c r="AE136" s="361">
        <v>-293.16550857999999</v>
      </c>
      <c r="AF136" s="361">
        <v>-19.995657260000002</v>
      </c>
      <c r="AG136" s="361">
        <v>-84.629349020000006</v>
      </c>
      <c r="AH136" s="361">
        <v>-160.58021869000001</v>
      </c>
      <c r="AI136" s="361">
        <v>33.990073129999999</v>
      </c>
      <c r="AJ136" s="361">
        <v>-231.21515184</v>
      </c>
      <c r="AK136" s="361">
        <v>-351.76900376999998</v>
      </c>
      <c r="AL136" s="361">
        <v>-32.677839659999997</v>
      </c>
      <c r="AM136" s="361">
        <v>153.15156228000001</v>
      </c>
      <c r="AN136" s="361">
        <v>-56.580996390000003</v>
      </c>
      <c r="AO136" s="361">
        <v>-287.87627753999999</v>
      </c>
      <c r="AP136" s="361">
        <v>23.44404304</v>
      </c>
      <c r="AQ136" s="361">
        <v>-4.4750356299999998</v>
      </c>
      <c r="AR136" s="361">
        <v>4.8457861199999996</v>
      </c>
      <c r="AS136" s="361">
        <v>-53.177388819999997</v>
      </c>
      <c r="AT136" s="361">
        <v>-29.362595290000002</v>
      </c>
      <c r="AU136" s="361">
        <v>-73.203284080000003</v>
      </c>
      <c r="AV136" s="361">
        <v>-167.86615957999999</v>
      </c>
      <c r="AW136" s="361">
        <v>-35.43186008</v>
      </c>
      <c r="AX136" s="361">
        <v>40.846126159999997</v>
      </c>
      <c r="AY136" s="361">
        <v>-235.65517757999999</v>
      </c>
      <c r="AZ136" s="361">
        <v>-35.689933259999997</v>
      </c>
      <c r="BA136" s="361">
        <v>-0.12295191</v>
      </c>
      <c r="BB136" s="361">
        <v>-0.20196731000000001</v>
      </c>
      <c r="BC136" s="361">
        <v>-6.2904452700000002</v>
      </c>
      <c r="BD136" s="361">
        <v>-42.305297750000001</v>
      </c>
      <c r="BE136" s="361">
        <v>-15.101093860000001</v>
      </c>
      <c r="BF136" s="361">
        <v>53.496375899999997</v>
      </c>
      <c r="BG136" s="361">
        <v>-4.4486019800000003</v>
      </c>
      <c r="BH136" s="361">
        <v>-9.9125579300000002</v>
      </c>
      <c r="BI136" s="361">
        <v>24.03412213</v>
      </c>
      <c r="BJ136" s="361">
        <v>11.91821169</v>
      </c>
      <c r="BK136" s="361">
        <v>-8.5842654599999992</v>
      </c>
      <c r="BL136" s="361">
        <v>18.26323051</v>
      </c>
      <c r="BM136" s="361">
        <v>15.56742869</v>
      </c>
      <c r="BN136" s="372">
        <v>37.164605430000002</v>
      </c>
    </row>
    <row r="137" spans="1:66">
      <c r="A137" s="417" t="s">
        <v>89</v>
      </c>
      <c r="B137" s="361">
        <v>2.0041105899999998</v>
      </c>
      <c r="C137" s="361">
        <v>2.4644099999999999E-2</v>
      </c>
      <c r="D137" s="361">
        <v>14.2735</v>
      </c>
      <c r="E137" s="361">
        <v>0</v>
      </c>
      <c r="F137" s="361">
        <v>16.302254690000002</v>
      </c>
      <c r="G137" s="361">
        <v>3.9700000000000003E-5</v>
      </c>
      <c r="H137" s="361">
        <v>1.6660799999999999E-3</v>
      </c>
      <c r="I137" s="361">
        <v>0.1884622</v>
      </c>
      <c r="J137" s="361">
        <v>-1.5742850100000001</v>
      </c>
      <c r="K137" s="361">
        <v>-1.3841170300000001</v>
      </c>
      <c r="L137" s="361">
        <v>0</v>
      </c>
      <c r="M137" s="361">
        <v>-5.2314500000000003E-3</v>
      </c>
      <c r="N137" s="361">
        <v>0.58387237000000003</v>
      </c>
      <c r="O137" s="361">
        <v>-6.4079999999999996E-3</v>
      </c>
      <c r="P137" s="361">
        <v>0.57223292000000003</v>
      </c>
      <c r="Q137" s="361">
        <v>2.73E-5</v>
      </c>
      <c r="R137" s="361">
        <v>0</v>
      </c>
      <c r="S137" s="361">
        <v>-0.67160799999999998</v>
      </c>
      <c r="T137" s="361">
        <v>0</v>
      </c>
      <c r="U137" s="361">
        <v>-0.67158070000000003</v>
      </c>
      <c r="V137" s="361">
        <v>0</v>
      </c>
      <c r="W137" s="361">
        <v>5.2149999999999999</v>
      </c>
      <c r="X137" s="361">
        <v>0.17132296999999999</v>
      </c>
      <c r="Y137" s="361">
        <v>2.3930769999999999</v>
      </c>
      <c r="Z137" s="361">
        <v>7.7793999700000001</v>
      </c>
      <c r="AA137" s="361">
        <v>0</v>
      </c>
      <c r="AB137" s="361">
        <v>1.23141952</v>
      </c>
      <c r="AC137" s="361">
        <v>-0.80804394000000002</v>
      </c>
      <c r="AD137" s="361">
        <v>0.14147000000000001</v>
      </c>
      <c r="AE137" s="361">
        <v>0.56484557999999996</v>
      </c>
      <c r="AF137" s="361">
        <v>3.7830000000000003E-2</v>
      </c>
      <c r="AG137" s="361">
        <v>-3.4036999999999998E-2</v>
      </c>
      <c r="AH137" s="361">
        <v>10.956</v>
      </c>
      <c r="AI137" s="361">
        <v>-8.5359668600000003</v>
      </c>
      <c r="AJ137" s="361">
        <v>2.4238261400000001</v>
      </c>
      <c r="AK137" s="361">
        <v>-4.9163938199999997</v>
      </c>
      <c r="AL137" s="361">
        <v>0</v>
      </c>
      <c r="AM137" s="361">
        <v>0</v>
      </c>
      <c r="AN137" s="361">
        <v>2.4320129999999999E-2</v>
      </c>
      <c r="AO137" s="361">
        <v>-4.8920736900000001</v>
      </c>
      <c r="AP137" s="361">
        <v>19.94744472</v>
      </c>
      <c r="AQ137" s="361">
        <v>-9.8506453199999999</v>
      </c>
      <c r="AR137" s="361">
        <v>14.66515894</v>
      </c>
      <c r="AS137" s="361">
        <v>-13.4506335</v>
      </c>
      <c r="AT137" s="361">
        <v>11.311324839999999</v>
      </c>
      <c r="AU137" s="361">
        <v>54.194073170000003</v>
      </c>
      <c r="AV137" s="361">
        <v>-9.8228940399999995</v>
      </c>
      <c r="AW137" s="361">
        <v>-4.5674882700000001</v>
      </c>
      <c r="AX137" s="361">
        <v>-4.5734286400000004</v>
      </c>
      <c r="AY137" s="361">
        <v>35.23026222</v>
      </c>
      <c r="AZ137" s="361">
        <v>25.40267738</v>
      </c>
      <c r="BA137" s="361">
        <v>-17.09096108</v>
      </c>
      <c r="BB137" s="361">
        <v>-11.75753999</v>
      </c>
      <c r="BC137" s="361">
        <v>3.5921619100000002</v>
      </c>
      <c r="BD137" s="361">
        <v>0.14633821999999999</v>
      </c>
      <c r="BE137" s="361">
        <v>3.8792337300000002</v>
      </c>
      <c r="BF137" s="361">
        <v>-8.8506146599999997</v>
      </c>
      <c r="BG137" s="361">
        <v>-4.5578833799999998</v>
      </c>
      <c r="BH137" s="361">
        <v>1.46029648</v>
      </c>
      <c r="BI137" s="361">
        <v>-8.0689678300000001</v>
      </c>
      <c r="BJ137" s="361">
        <v>6.8362340799999997</v>
      </c>
      <c r="BK137" s="361">
        <v>-5.4919902</v>
      </c>
      <c r="BL137" s="361">
        <v>39.081601939999999</v>
      </c>
      <c r="BM137" s="361">
        <v>0.10390711</v>
      </c>
      <c r="BN137" s="372">
        <v>40.529752930000001</v>
      </c>
    </row>
    <row r="138" spans="1:66">
      <c r="A138" s="417" t="s">
        <v>91</v>
      </c>
      <c r="B138" s="361">
        <v>-7.1199999999999999E-2</v>
      </c>
      <c r="C138" s="361">
        <v>0</v>
      </c>
      <c r="D138" s="361">
        <v>0</v>
      </c>
      <c r="E138" s="361">
        <v>0.22156100000000001</v>
      </c>
      <c r="F138" s="361">
        <v>0.15036099999999999</v>
      </c>
      <c r="G138" s="361">
        <v>0</v>
      </c>
      <c r="H138" s="361">
        <v>0</v>
      </c>
      <c r="I138" s="361">
        <v>0</v>
      </c>
      <c r="J138" s="361">
        <v>0</v>
      </c>
      <c r="K138" s="361">
        <v>0</v>
      </c>
      <c r="L138" s="361">
        <v>0</v>
      </c>
      <c r="M138" s="361">
        <v>0.50049999999999994</v>
      </c>
      <c r="N138" s="361">
        <v>0</v>
      </c>
      <c r="O138" s="361">
        <v>0</v>
      </c>
      <c r="P138" s="361">
        <v>0.50049999999999994</v>
      </c>
      <c r="Q138" s="361">
        <v>0</v>
      </c>
      <c r="R138" s="361">
        <v>0</v>
      </c>
      <c r="S138" s="361">
        <v>1.5182</v>
      </c>
      <c r="T138" s="361">
        <v>0</v>
      </c>
      <c r="U138" s="361">
        <v>1.5182</v>
      </c>
      <c r="V138" s="361">
        <v>0</v>
      </c>
      <c r="W138" s="361">
        <v>0.22826978000000001</v>
      </c>
      <c r="X138" s="361">
        <v>0</v>
      </c>
      <c r="Y138" s="361">
        <v>0.45293566000000002</v>
      </c>
      <c r="Z138" s="361">
        <v>0.68120544000000005</v>
      </c>
      <c r="AA138" s="361">
        <v>0.39898499999999998</v>
      </c>
      <c r="AB138" s="361">
        <v>0</v>
      </c>
      <c r="AC138" s="361">
        <v>0</v>
      </c>
      <c r="AD138" s="361">
        <v>5.5253400000000001E-2</v>
      </c>
      <c r="AE138" s="361">
        <v>0.45423839999999999</v>
      </c>
      <c r="AF138" s="361">
        <v>0</v>
      </c>
      <c r="AG138" s="361">
        <v>0</v>
      </c>
      <c r="AH138" s="361">
        <v>0</v>
      </c>
      <c r="AI138" s="361">
        <v>0</v>
      </c>
      <c r="AJ138" s="361">
        <v>0</v>
      </c>
      <c r="AK138" s="361">
        <v>-2.366E-2</v>
      </c>
      <c r="AL138" s="361">
        <v>0</v>
      </c>
      <c r="AM138" s="361">
        <v>0</v>
      </c>
      <c r="AN138" s="361">
        <v>0</v>
      </c>
      <c r="AO138" s="361">
        <v>-2.366E-2</v>
      </c>
      <c r="AP138" s="361">
        <v>0</v>
      </c>
      <c r="AQ138" s="361">
        <v>-1.4998640000000001E-2</v>
      </c>
      <c r="AR138" s="361">
        <v>0</v>
      </c>
      <c r="AS138" s="361">
        <v>0</v>
      </c>
      <c r="AT138" s="361">
        <v>-1.4998640000000001E-2</v>
      </c>
      <c r="AU138" s="361">
        <v>0.19999980000000001</v>
      </c>
      <c r="AV138" s="361">
        <v>0</v>
      </c>
      <c r="AW138" s="361">
        <v>5.4600000000000003E-2</v>
      </c>
      <c r="AX138" s="361">
        <v>0</v>
      </c>
      <c r="AY138" s="361">
        <v>0.25459979999999999</v>
      </c>
      <c r="AZ138" s="361">
        <v>2.6471700000000001E-2</v>
      </c>
      <c r="BA138" s="361">
        <v>0</v>
      </c>
      <c r="BB138" s="361">
        <v>0</v>
      </c>
      <c r="BC138" s="361">
        <v>0</v>
      </c>
      <c r="BD138" s="361">
        <v>2.6471700000000001E-2</v>
      </c>
      <c r="BE138" s="361">
        <v>0</v>
      </c>
      <c r="BF138" s="361">
        <v>0</v>
      </c>
      <c r="BG138" s="361">
        <v>0</v>
      </c>
      <c r="BH138" s="361">
        <v>0</v>
      </c>
      <c r="BI138" s="361">
        <v>0</v>
      </c>
      <c r="BJ138" s="361">
        <v>0</v>
      </c>
      <c r="BK138" s="361">
        <v>0</v>
      </c>
      <c r="BL138" s="361">
        <v>0</v>
      </c>
      <c r="BM138" s="361">
        <v>4.9959000000000003E-2</v>
      </c>
      <c r="BN138" s="372">
        <v>4.9959000000000003E-2</v>
      </c>
    </row>
    <row r="139" spans="1:66">
      <c r="A139" s="397" t="s">
        <v>154</v>
      </c>
      <c r="B139" s="361">
        <f t="shared" ref="B139:BN139" si="37">SUM(B140:B141)</f>
        <v>12.595282229999999</v>
      </c>
      <c r="C139" s="361">
        <f t="shared" si="37"/>
        <v>-12.37335139</v>
      </c>
      <c r="D139" s="361">
        <f t="shared" si="37"/>
        <v>10.96595127</v>
      </c>
      <c r="E139" s="361">
        <f t="shared" si="37"/>
        <v>-8.5176845099999987</v>
      </c>
      <c r="F139" s="361">
        <f t="shared" si="37"/>
        <v>2.6701975999999981</v>
      </c>
      <c r="G139" s="361">
        <f t="shared" si="37"/>
        <v>16.722339079999998</v>
      </c>
      <c r="H139" s="361">
        <f t="shared" si="37"/>
        <v>-14.185165749999999</v>
      </c>
      <c r="I139" s="361">
        <f t="shared" si="37"/>
        <v>13.249955959999999</v>
      </c>
      <c r="J139" s="361">
        <f t="shared" si="37"/>
        <v>-10.8354468</v>
      </c>
      <c r="K139" s="361">
        <f t="shared" si="37"/>
        <v>4.9516824899999996</v>
      </c>
      <c r="L139" s="361">
        <f t="shared" si="37"/>
        <v>12.72447745</v>
      </c>
      <c r="M139" s="361">
        <f t="shared" si="37"/>
        <v>-18.9149958</v>
      </c>
      <c r="N139" s="361">
        <f t="shared" si="37"/>
        <v>12.196215240000001</v>
      </c>
      <c r="O139" s="361">
        <f t="shared" si="37"/>
        <v>-14.55372734</v>
      </c>
      <c r="P139" s="361">
        <f t="shared" si="37"/>
        <v>-8.5480304500000006</v>
      </c>
      <c r="Q139" s="361">
        <f t="shared" si="37"/>
        <v>0.64205122000000003</v>
      </c>
      <c r="R139" s="361">
        <f t="shared" si="37"/>
        <v>236.87352734999999</v>
      </c>
      <c r="S139" s="361">
        <f t="shared" si="37"/>
        <v>10.01003981</v>
      </c>
      <c r="T139" s="361">
        <f t="shared" si="37"/>
        <v>-13.241730019999999</v>
      </c>
      <c r="U139" s="361">
        <f t="shared" si="37"/>
        <v>234.28388836000002</v>
      </c>
      <c r="V139" s="361">
        <f t="shared" si="37"/>
        <v>280.79367442</v>
      </c>
      <c r="W139" s="361">
        <f t="shared" si="37"/>
        <v>-23.398976879999999</v>
      </c>
      <c r="X139" s="361">
        <f t="shared" si="37"/>
        <v>10.926468659999999</v>
      </c>
      <c r="Y139" s="361">
        <f t="shared" si="37"/>
        <v>5.1688625699999999</v>
      </c>
      <c r="Z139" s="361">
        <f t="shared" si="37"/>
        <v>273.49002876999998</v>
      </c>
      <c r="AA139" s="361">
        <f t="shared" si="37"/>
        <v>15.75006958</v>
      </c>
      <c r="AB139" s="361">
        <f t="shared" si="37"/>
        <v>45.825477810000002</v>
      </c>
      <c r="AC139" s="361">
        <f t="shared" si="37"/>
        <v>12.991492790000001</v>
      </c>
      <c r="AD139" s="361">
        <f t="shared" si="37"/>
        <v>-5.3023193800000001</v>
      </c>
      <c r="AE139" s="361">
        <f t="shared" si="37"/>
        <v>69.264720800000006</v>
      </c>
      <c r="AF139" s="361">
        <f t="shared" si="37"/>
        <v>11.181665729999999</v>
      </c>
      <c r="AG139" s="361">
        <f t="shared" si="37"/>
        <v>-14.66425344</v>
      </c>
      <c r="AH139" s="361">
        <f t="shared" si="37"/>
        <v>9.7931720700000007</v>
      </c>
      <c r="AI139" s="361">
        <f t="shared" si="37"/>
        <v>42.922860360000001</v>
      </c>
      <c r="AJ139" s="361">
        <f t="shared" si="37"/>
        <v>49.233444720000001</v>
      </c>
      <c r="AK139" s="361">
        <f t="shared" si="37"/>
        <v>12.897406980000001</v>
      </c>
      <c r="AL139" s="361">
        <f t="shared" si="37"/>
        <v>-13.948019929999999</v>
      </c>
      <c r="AM139" s="361">
        <f t="shared" si="37"/>
        <v>13.58622246</v>
      </c>
      <c r="AN139" s="361">
        <f t="shared" si="37"/>
        <v>-13.513767509999999</v>
      </c>
      <c r="AO139" s="361">
        <f t="shared" si="37"/>
        <v>-0.97815800000000008</v>
      </c>
      <c r="AP139" s="361">
        <f t="shared" si="37"/>
        <v>86.18877397</v>
      </c>
      <c r="AQ139" s="361">
        <f t="shared" si="37"/>
        <v>-13.378043249999999</v>
      </c>
      <c r="AR139" s="361">
        <f t="shared" si="37"/>
        <v>12.699562390000001</v>
      </c>
      <c r="AS139" s="361">
        <f t="shared" si="37"/>
        <v>-12.389369550000001</v>
      </c>
      <c r="AT139" s="361">
        <f t="shared" si="37"/>
        <v>73.120923559999994</v>
      </c>
      <c r="AU139" s="361">
        <f t="shared" si="37"/>
        <v>4.7005030899999998</v>
      </c>
      <c r="AV139" s="361">
        <f t="shared" si="37"/>
        <v>15.001183839999999</v>
      </c>
      <c r="AW139" s="361">
        <f t="shared" si="37"/>
        <v>12.812902379999999</v>
      </c>
      <c r="AX139" s="361">
        <f t="shared" si="37"/>
        <v>15.182313000000001</v>
      </c>
      <c r="AY139" s="361">
        <f t="shared" si="37"/>
        <v>47.696902309999999</v>
      </c>
      <c r="AZ139" s="361">
        <f t="shared" si="37"/>
        <v>2.0074012899999998</v>
      </c>
      <c r="BA139" s="361">
        <f t="shared" si="37"/>
        <v>-12.91091263</v>
      </c>
      <c r="BB139" s="361">
        <f t="shared" si="37"/>
        <v>13.546085160000001</v>
      </c>
      <c r="BC139" s="361">
        <f t="shared" si="37"/>
        <v>-11.4194133</v>
      </c>
      <c r="BD139" s="361">
        <f t="shared" si="37"/>
        <v>-8.7768394800000014</v>
      </c>
      <c r="BE139" s="361">
        <f t="shared" si="37"/>
        <v>-2.3276767999999999</v>
      </c>
      <c r="BF139" s="361">
        <f t="shared" si="37"/>
        <v>-35.150867499999997</v>
      </c>
      <c r="BG139" s="361">
        <f t="shared" si="37"/>
        <v>13.320900160000001</v>
      </c>
      <c r="BH139" s="361">
        <f t="shared" si="37"/>
        <v>-7.4407162499999995</v>
      </c>
      <c r="BI139" s="361">
        <f t="shared" si="37"/>
        <v>-31.598360390000003</v>
      </c>
      <c r="BJ139" s="361">
        <f t="shared" si="37"/>
        <v>6.5510915700000005</v>
      </c>
      <c r="BK139" s="361">
        <f t="shared" si="37"/>
        <v>-36.930116290000001</v>
      </c>
      <c r="BL139" s="361">
        <f t="shared" si="37"/>
        <v>16.394834339999999</v>
      </c>
      <c r="BM139" s="361">
        <f t="shared" si="37"/>
        <v>-16.828804250000001</v>
      </c>
      <c r="BN139" s="372">
        <f t="shared" si="37"/>
        <v>-30.812994629999999</v>
      </c>
    </row>
    <row r="140" spans="1:66">
      <c r="A140" s="416" t="s">
        <v>156</v>
      </c>
      <c r="B140" s="361">
        <v>0.31328312000000003</v>
      </c>
      <c r="C140" s="361">
        <v>5.0797200000000001E-2</v>
      </c>
      <c r="D140" s="361">
        <v>-2.6804600000000001E-2</v>
      </c>
      <c r="E140" s="361">
        <v>16.367497100000001</v>
      </c>
      <c r="F140" s="361">
        <v>16.704772819999999</v>
      </c>
      <c r="G140" s="361">
        <v>4.9503399699999999</v>
      </c>
      <c r="H140" s="361">
        <v>7.2539000000000006E-2</v>
      </c>
      <c r="I140" s="361">
        <v>0.96795684999999998</v>
      </c>
      <c r="J140" s="361">
        <v>1.26763286</v>
      </c>
      <c r="K140" s="361">
        <v>7.25846868</v>
      </c>
      <c r="L140" s="361">
        <v>0.44772834</v>
      </c>
      <c r="M140" s="361">
        <v>-0.25270513999999999</v>
      </c>
      <c r="N140" s="361">
        <v>-3.6705000000000002E-2</v>
      </c>
      <c r="O140" s="361">
        <v>1.29449105</v>
      </c>
      <c r="P140" s="361">
        <v>1.4528092500000001</v>
      </c>
      <c r="Q140" s="361">
        <v>-9.4789699999999998E-3</v>
      </c>
      <c r="R140" s="361">
        <v>-0.77116357000000002</v>
      </c>
      <c r="S140" s="361">
        <v>-0.31406019000000002</v>
      </c>
      <c r="T140" s="361">
        <v>-1.8196509999999999E-2</v>
      </c>
      <c r="U140" s="361">
        <v>-1.11289924</v>
      </c>
      <c r="V140" s="361">
        <v>-7.9921329999999999E-2</v>
      </c>
      <c r="W140" s="361">
        <v>-9.4360769399999995</v>
      </c>
      <c r="X140" s="361">
        <v>-2.3615606599999999</v>
      </c>
      <c r="Y140" s="361">
        <v>-15.39430104</v>
      </c>
      <c r="Z140" s="361">
        <v>-27.271859970000001</v>
      </c>
      <c r="AA140" s="361">
        <v>1.9426937</v>
      </c>
      <c r="AB140" s="361">
        <v>-4.7663419999999998E-2</v>
      </c>
      <c r="AC140" s="361">
        <v>-0.91836139999999999</v>
      </c>
      <c r="AD140" s="361">
        <v>11.442424819999999</v>
      </c>
      <c r="AE140" s="361">
        <v>12.419093699999999</v>
      </c>
      <c r="AF140" s="361">
        <v>-7.2800000000000004E-2</v>
      </c>
      <c r="AG140" s="361">
        <v>-0.78863647000000003</v>
      </c>
      <c r="AH140" s="361">
        <v>-1.19809948</v>
      </c>
      <c r="AI140" s="361">
        <v>-0.54081323000000003</v>
      </c>
      <c r="AJ140" s="361">
        <v>-2.6003491799999998</v>
      </c>
      <c r="AK140" s="361">
        <v>-0.85060714000000004</v>
      </c>
      <c r="AL140" s="361">
        <v>-0.15301993</v>
      </c>
      <c r="AM140" s="361">
        <v>-0.20877754000000001</v>
      </c>
      <c r="AN140" s="361">
        <v>0.28123249</v>
      </c>
      <c r="AO140" s="361">
        <v>-0.93117212000000005</v>
      </c>
      <c r="AP140" s="361">
        <v>10.594524890000001</v>
      </c>
      <c r="AQ140" s="361">
        <v>-0.37398129000000002</v>
      </c>
      <c r="AR140" s="361">
        <v>-0.13797029999999999</v>
      </c>
      <c r="AS140" s="361">
        <v>0.57436633999999998</v>
      </c>
      <c r="AT140" s="361">
        <v>10.656939639999999</v>
      </c>
      <c r="AU140" s="361">
        <v>-1.9932000000000001E-3</v>
      </c>
      <c r="AV140" s="361">
        <v>0.17338134999999999</v>
      </c>
      <c r="AW140" s="361">
        <v>-0.13682270999999999</v>
      </c>
      <c r="AX140" s="361">
        <v>0.35451051</v>
      </c>
      <c r="AY140" s="361">
        <v>0.38907595</v>
      </c>
      <c r="AZ140" s="361">
        <v>-0.46643669999999998</v>
      </c>
      <c r="BA140" s="361">
        <v>-0.59206208000000005</v>
      </c>
      <c r="BB140" s="361">
        <v>0.17959989000000001</v>
      </c>
      <c r="BC140" s="361">
        <v>0.92032669</v>
      </c>
      <c r="BD140" s="361">
        <v>4.1427800000000001E-2</v>
      </c>
      <c r="BE140" s="361">
        <v>-4.6699009399999998</v>
      </c>
      <c r="BF140" s="361">
        <v>0.15684015000000001</v>
      </c>
      <c r="BG140" s="361">
        <v>0.99617542000000003</v>
      </c>
      <c r="BH140" s="361">
        <v>4.62148599</v>
      </c>
      <c r="BI140" s="361">
        <v>1.10460062</v>
      </c>
      <c r="BJ140" s="361">
        <v>-5.1361109200000001</v>
      </c>
      <c r="BK140" s="361">
        <v>-1.07647117</v>
      </c>
      <c r="BL140" s="361">
        <v>3.9817999999999998</v>
      </c>
      <c r="BM140" s="361">
        <v>-1.4538747599999999</v>
      </c>
      <c r="BN140" s="372">
        <v>-3.6846568500000001</v>
      </c>
    </row>
    <row r="141" spans="1:66">
      <c r="A141" s="416" t="s">
        <v>157</v>
      </c>
      <c r="B141" s="361">
        <f t="shared" ref="B141:BN141" si="38">SUM(B142:B144)</f>
        <v>12.281999109999999</v>
      </c>
      <c r="C141" s="361">
        <f t="shared" si="38"/>
        <v>-12.42414859</v>
      </c>
      <c r="D141" s="361">
        <f t="shared" si="38"/>
        <v>10.99275587</v>
      </c>
      <c r="E141" s="361">
        <f t="shared" si="38"/>
        <v>-24.88518161</v>
      </c>
      <c r="F141" s="361">
        <f t="shared" si="38"/>
        <v>-14.034575220000001</v>
      </c>
      <c r="G141" s="361">
        <f t="shared" si="38"/>
        <v>11.771999109999999</v>
      </c>
      <c r="H141" s="361">
        <f t="shared" si="38"/>
        <v>-14.25770475</v>
      </c>
      <c r="I141" s="361">
        <f t="shared" si="38"/>
        <v>12.281999109999999</v>
      </c>
      <c r="J141" s="361">
        <f t="shared" si="38"/>
        <v>-12.103079660000001</v>
      </c>
      <c r="K141" s="361">
        <f t="shared" si="38"/>
        <v>-2.30678619</v>
      </c>
      <c r="L141" s="361">
        <f t="shared" si="38"/>
        <v>12.276749110000001</v>
      </c>
      <c r="M141" s="361">
        <f t="shared" si="38"/>
        <v>-18.66229066</v>
      </c>
      <c r="N141" s="361">
        <f t="shared" si="38"/>
        <v>12.23292024</v>
      </c>
      <c r="O141" s="361">
        <f t="shared" si="38"/>
        <v>-15.84821839</v>
      </c>
      <c r="P141" s="361">
        <f t="shared" si="38"/>
        <v>-10.0008397</v>
      </c>
      <c r="Q141" s="361">
        <f t="shared" si="38"/>
        <v>0.65153019000000001</v>
      </c>
      <c r="R141" s="361">
        <f t="shared" si="38"/>
        <v>237.64469091999999</v>
      </c>
      <c r="S141" s="361">
        <f t="shared" si="38"/>
        <v>10.3241</v>
      </c>
      <c r="T141" s="361">
        <f t="shared" si="38"/>
        <v>-13.223533509999999</v>
      </c>
      <c r="U141" s="361">
        <f t="shared" si="38"/>
        <v>235.39678760000001</v>
      </c>
      <c r="V141" s="361">
        <f t="shared" si="38"/>
        <v>280.87359574999999</v>
      </c>
      <c r="W141" s="361">
        <f t="shared" si="38"/>
        <v>-13.96289994</v>
      </c>
      <c r="X141" s="361">
        <f t="shared" si="38"/>
        <v>13.28802932</v>
      </c>
      <c r="Y141" s="361">
        <f t="shared" si="38"/>
        <v>20.56316361</v>
      </c>
      <c r="Z141" s="361">
        <f t="shared" si="38"/>
        <v>300.76188873999996</v>
      </c>
      <c r="AA141" s="361">
        <f t="shared" si="38"/>
        <v>13.80737588</v>
      </c>
      <c r="AB141" s="361">
        <f t="shared" si="38"/>
        <v>45.873141230000002</v>
      </c>
      <c r="AC141" s="361">
        <f t="shared" si="38"/>
        <v>13.909854190000001</v>
      </c>
      <c r="AD141" s="361">
        <f t="shared" si="38"/>
        <v>-16.7447442</v>
      </c>
      <c r="AE141" s="361">
        <f t="shared" si="38"/>
        <v>56.845627100000002</v>
      </c>
      <c r="AF141" s="361">
        <f t="shared" si="38"/>
        <v>11.25446573</v>
      </c>
      <c r="AG141" s="361">
        <f t="shared" si="38"/>
        <v>-13.875616969999999</v>
      </c>
      <c r="AH141" s="361">
        <f t="shared" si="38"/>
        <v>10.99127155</v>
      </c>
      <c r="AI141" s="361">
        <f t="shared" si="38"/>
        <v>43.463673589999999</v>
      </c>
      <c r="AJ141" s="361">
        <f t="shared" si="38"/>
        <v>51.833793900000003</v>
      </c>
      <c r="AK141" s="361">
        <f t="shared" si="38"/>
        <v>13.748014120000001</v>
      </c>
      <c r="AL141" s="361">
        <f t="shared" si="38"/>
        <v>-13.795</v>
      </c>
      <c r="AM141" s="361">
        <f t="shared" si="38"/>
        <v>13.795</v>
      </c>
      <c r="AN141" s="361">
        <f t="shared" si="38"/>
        <v>-13.795</v>
      </c>
      <c r="AO141" s="361">
        <f t="shared" si="38"/>
        <v>-4.6985880000000001E-2</v>
      </c>
      <c r="AP141" s="361">
        <f t="shared" si="38"/>
        <v>75.594249079999997</v>
      </c>
      <c r="AQ141" s="361">
        <f t="shared" si="38"/>
        <v>-13.00406196</v>
      </c>
      <c r="AR141" s="361">
        <f t="shared" si="38"/>
        <v>12.83753269</v>
      </c>
      <c r="AS141" s="361">
        <f t="shared" si="38"/>
        <v>-12.963735890000001</v>
      </c>
      <c r="AT141" s="361">
        <f t="shared" si="38"/>
        <v>62.463983919999997</v>
      </c>
      <c r="AU141" s="361">
        <f t="shared" si="38"/>
        <v>4.70249629</v>
      </c>
      <c r="AV141" s="361">
        <f t="shared" si="38"/>
        <v>14.82780249</v>
      </c>
      <c r="AW141" s="361">
        <f t="shared" si="38"/>
        <v>12.949725089999999</v>
      </c>
      <c r="AX141" s="361">
        <f t="shared" si="38"/>
        <v>14.82780249</v>
      </c>
      <c r="AY141" s="361">
        <f t="shared" si="38"/>
        <v>47.30782636</v>
      </c>
      <c r="AZ141" s="361">
        <f t="shared" si="38"/>
        <v>2.4738379899999998</v>
      </c>
      <c r="BA141" s="361">
        <f t="shared" si="38"/>
        <v>-12.318850550000001</v>
      </c>
      <c r="BB141" s="361">
        <f t="shared" si="38"/>
        <v>13.36648527</v>
      </c>
      <c r="BC141" s="361">
        <f t="shared" si="38"/>
        <v>-12.33973999</v>
      </c>
      <c r="BD141" s="361">
        <f t="shared" si="38"/>
        <v>-8.8182672800000006</v>
      </c>
      <c r="BE141" s="361">
        <f t="shared" si="38"/>
        <v>2.3422241399999999</v>
      </c>
      <c r="BF141" s="361">
        <f t="shared" si="38"/>
        <v>-35.307707649999998</v>
      </c>
      <c r="BG141" s="361">
        <f t="shared" si="38"/>
        <v>12.324724740000001</v>
      </c>
      <c r="BH141" s="361">
        <f t="shared" si="38"/>
        <v>-12.06220224</v>
      </c>
      <c r="BI141" s="361">
        <f t="shared" si="38"/>
        <v>-32.702961010000003</v>
      </c>
      <c r="BJ141" s="361">
        <f t="shared" si="38"/>
        <v>11.687202490000001</v>
      </c>
      <c r="BK141" s="361">
        <f t="shared" si="38"/>
        <v>-35.853645120000003</v>
      </c>
      <c r="BL141" s="361">
        <f t="shared" si="38"/>
        <v>12.413034339999999</v>
      </c>
      <c r="BM141" s="361">
        <f t="shared" si="38"/>
        <v>-15.37492949</v>
      </c>
      <c r="BN141" s="372">
        <f t="shared" si="38"/>
        <v>-27.128337779999999</v>
      </c>
    </row>
    <row r="142" spans="1:66">
      <c r="A142" s="417" t="s">
        <v>158</v>
      </c>
      <c r="B142" s="361">
        <v>12.281999109999999</v>
      </c>
      <c r="C142" s="361">
        <v>-12.42414859</v>
      </c>
      <c r="D142" s="361">
        <v>10.99275587</v>
      </c>
      <c r="E142" s="361">
        <v>-24.88518161</v>
      </c>
      <c r="F142" s="361">
        <v>-14.034575220000001</v>
      </c>
      <c r="G142" s="361">
        <v>11.771999109999999</v>
      </c>
      <c r="H142" s="361">
        <v>-14.25770475</v>
      </c>
      <c r="I142" s="361">
        <v>12.281999109999999</v>
      </c>
      <c r="J142" s="361">
        <v>-12.103079660000001</v>
      </c>
      <c r="K142" s="361">
        <v>-2.30678619</v>
      </c>
      <c r="L142" s="361">
        <v>12.276749110000001</v>
      </c>
      <c r="M142" s="361">
        <v>-18.66229066</v>
      </c>
      <c r="N142" s="361">
        <v>12.23292024</v>
      </c>
      <c r="O142" s="361">
        <v>-15.84821839</v>
      </c>
      <c r="P142" s="361">
        <v>-10.0008397</v>
      </c>
      <c r="Q142" s="361">
        <v>0.65153019000000001</v>
      </c>
      <c r="R142" s="361">
        <v>237.64469091999999</v>
      </c>
      <c r="S142" s="361">
        <v>10.3241</v>
      </c>
      <c r="T142" s="361">
        <v>-13.223533509999999</v>
      </c>
      <c r="U142" s="361">
        <v>235.39678760000001</v>
      </c>
      <c r="V142" s="361">
        <v>280.87359574999999</v>
      </c>
      <c r="W142" s="361">
        <v>-13.95425434</v>
      </c>
      <c r="X142" s="361">
        <v>13.28802932</v>
      </c>
      <c r="Y142" s="361">
        <v>20.56316361</v>
      </c>
      <c r="Z142" s="361">
        <v>300.77053433999998</v>
      </c>
      <c r="AA142" s="361">
        <v>13.80737588</v>
      </c>
      <c r="AB142" s="361">
        <v>45.873141230000002</v>
      </c>
      <c r="AC142" s="361">
        <v>13.909854190000001</v>
      </c>
      <c r="AD142" s="361">
        <v>-16.7447442</v>
      </c>
      <c r="AE142" s="361">
        <v>56.845627100000002</v>
      </c>
      <c r="AF142" s="361">
        <v>11.25446573</v>
      </c>
      <c r="AG142" s="361">
        <v>-13.875616969999999</v>
      </c>
      <c r="AH142" s="361">
        <v>10.99127155</v>
      </c>
      <c r="AI142" s="361">
        <v>43.463673589999999</v>
      </c>
      <c r="AJ142" s="361">
        <v>51.833793900000003</v>
      </c>
      <c r="AK142" s="361">
        <v>13.748014120000001</v>
      </c>
      <c r="AL142" s="361">
        <v>-13.795</v>
      </c>
      <c r="AM142" s="361">
        <v>13.795</v>
      </c>
      <c r="AN142" s="361">
        <v>-13.795</v>
      </c>
      <c r="AO142" s="361">
        <v>-4.6985880000000001E-2</v>
      </c>
      <c r="AP142" s="361">
        <v>75.594249079999997</v>
      </c>
      <c r="AQ142" s="361">
        <v>-13.00406196</v>
      </c>
      <c r="AR142" s="361">
        <v>12.83753269</v>
      </c>
      <c r="AS142" s="361">
        <v>-12.963735890000001</v>
      </c>
      <c r="AT142" s="361">
        <v>62.463983919999997</v>
      </c>
      <c r="AU142" s="361">
        <v>4.70249629</v>
      </c>
      <c r="AV142" s="361">
        <v>14.82780249</v>
      </c>
      <c r="AW142" s="361">
        <v>12.949725089999999</v>
      </c>
      <c r="AX142" s="361">
        <v>14.82780249</v>
      </c>
      <c r="AY142" s="361">
        <v>47.30782636</v>
      </c>
      <c r="AZ142" s="361">
        <v>2.4738379899999998</v>
      </c>
      <c r="BA142" s="361">
        <v>-12.318850550000001</v>
      </c>
      <c r="BB142" s="361">
        <v>13.36648527</v>
      </c>
      <c r="BC142" s="361">
        <v>-12.33973999</v>
      </c>
      <c r="BD142" s="361">
        <v>-8.8182672800000006</v>
      </c>
      <c r="BE142" s="361">
        <v>2.3422241399999999</v>
      </c>
      <c r="BF142" s="361">
        <v>-35.307707649999998</v>
      </c>
      <c r="BG142" s="361">
        <v>12.324724740000001</v>
      </c>
      <c r="BH142" s="361">
        <v>-12.06220224</v>
      </c>
      <c r="BI142" s="361">
        <v>-32.702961010000003</v>
      </c>
      <c r="BJ142" s="361">
        <v>11.687202490000001</v>
      </c>
      <c r="BK142" s="361">
        <v>-35.853645120000003</v>
      </c>
      <c r="BL142" s="361">
        <v>12.413034339999999</v>
      </c>
      <c r="BM142" s="361">
        <v>-15.37492949</v>
      </c>
      <c r="BN142" s="372">
        <v>-27.128337779999999</v>
      </c>
    </row>
    <row r="143" spans="1:66">
      <c r="A143" s="417" t="s">
        <v>89</v>
      </c>
      <c r="B143" s="361">
        <v>0</v>
      </c>
      <c r="C143" s="361">
        <v>0</v>
      </c>
      <c r="D143" s="361">
        <v>0</v>
      </c>
      <c r="E143" s="361">
        <v>0</v>
      </c>
      <c r="F143" s="361">
        <v>0</v>
      </c>
      <c r="G143" s="361">
        <v>0</v>
      </c>
      <c r="H143" s="361">
        <v>0</v>
      </c>
      <c r="I143" s="361">
        <v>0</v>
      </c>
      <c r="J143" s="361">
        <v>0</v>
      </c>
      <c r="K143" s="361">
        <v>0</v>
      </c>
      <c r="L143" s="361">
        <v>0</v>
      </c>
      <c r="M143" s="361">
        <v>0</v>
      </c>
      <c r="N143" s="361">
        <v>0</v>
      </c>
      <c r="O143" s="361">
        <v>0</v>
      </c>
      <c r="P143" s="361">
        <v>0</v>
      </c>
      <c r="Q143" s="361">
        <v>0</v>
      </c>
      <c r="R143" s="361">
        <v>0</v>
      </c>
      <c r="S143" s="361">
        <v>0</v>
      </c>
      <c r="T143" s="361">
        <v>0</v>
      </c>
      <c r="U143" s="361">
        <v>0</v>
      </c>
      <c r="V143" s="361">
        <v>0</v>
      </c>
      <c r="W143" s="361">
        <v>-8.6455999999999998E-3</v>
      </c>
      <c r="X143" s="361">
        <v>0</v>
      </c>
      <c r="Y143" s="361">
        <v>0</v>
      </c>
      <c r="Z143" s="361">
        <v>-8.6455999999999998E-3</v>
      </c>
      <c r="AA143" s="361">
        <v>0</v>
      </c>
      <c r="AB143" s="361">
        <v>0</v>
      </c>
      <c r="AC143" s="361">
        <v>0</v>
      </c>
      <c r="AD143" s="361">
        <v>0</v>
      </c>
      <c r="AE143" s="361">
        <v>0</v>
      </c>
      <c r="AF143" s="361">
        <v>0</v>
      </c>
      <c r="AG143" s="361">
        <v>0</v>
      </c>
      <c r="AH143" s="361">
        <v>0</v>
      </c>
      <c r="AI143" s="361">
        <v>0</v>
      </c>
      <c r="AJ143" s="361">
        <v>0</v>
      </c>
      <c r="AK143" s="361">
        <v>0</v>
      </c>
      <c r="AL143" s="361">
        <v>0</v>
      </c>
      <c r="AM143" s="361">
        <v>0</v>
      </c>
      <c r="AN143" s="361">
        <v>0</v>
      </c>
      <c r="AO143" s="361">
        <v>0</v>
      </c>
      <c r="AP143" s="361">
        <v>0</v>
      </c>
      <c r="AQ143" s="361">
        <v>0</v>
      </c>
      <c r="AR143" s="361">
        <v>0</v>
      </c>
      <c r="AS143" s="361">
        <v>0</v>
      </c>
      <c r="AT143" s="361">
        <v>0</v>
      </c>
      <c r="AU143" s="361">
        <v>0</v>
      </c>
      <c r="AV143" s="361">
        <v>0</v>
      </c>
      <c r="AW143" s="361">
        <v>0</v>
      </c>
      <c r="AX143" s="361">
        <v>0</v>
      </c>
      <c r="AY143" s="361">
        <v>0</v>
      </c>
      <c r="AZ143" s="361">
        <v>0</v>
      </c>
      <c r="BA143" s="361">
        <v>0</v>
      </c>
      <c r="BB143" s="361">
        <v>0</v>
      </c>
      <c r="BC143" s="361">
        <v>0</v>
      </c>
      <c r="BD143" s="361">
        <v>0</v>
      </c>
      <c r="BE143" s="361">
        <v>0</v>
      </c>
      <c r="BF143" s="361">
        <v>0</v>
      </c>
      <c r="BG143" s="361">
        <v>0</v>
      </c>
      <c r="BH143" s="361">
        <v>0</v>
      </c>
      <c r="BI143" s="361">
        <v>0</v>
      </c>
      <c r="BJ143" s="361">
        <v>0</v>
      </c>
      <c r="BK143" s="361">
        <v>0</v>
      </c>
      <c r="BL143" s="361">
        <v>0</v>
      </c>
      <c r="BM143" s="361">
        <v>0</v>
      </c>
      <c r="BN143" s="372">
        <v>0</v>
      </c>
    </row>
    <row r="144" spans="1:66">
      <c r="A144" s="417" t="s">
        <v>91</v>
      </c>
      <c r="B144" s="361">
        <v>0</v>
      </c>
      <c r="C144" s="361">
        <v>0</v>
      </c>
      <c r="D144" s="361">
        <v>0</v>
      </c>
      <c r="E144" s="361">
        <v>0</v>
      </c>
      <c r="F144" s="361">
        <v>0</v>
      </c>
      <c r="G144" s="361">
        <v>0</v>
      </c>
      <c r="H144" s="361">
        <v>0</v>
      </c>
      <c r="I144" s="361">
        <v>0</v>
      </c>
      <c r="J144" s="361">
        <v>0</v>
      </c>
      <c r="K144" s="361">
        <v>0</v>
      </c>
      <c r="L144" s="361">
        <v>0</v>
      </c>
      <c r="M144" s="361">
        <v>0</v>
      </c>
      <c r="N144" s="361">
        <v>0</v>
      </c>
      <c r="O144" s="361">
        <v>0</v>
      </c>
      <c r="P144" s="361">
        <v>0</v>
      </c>
      <c r="Q144" s="361">
        <v>0</v>
      </c>
      <c r="R144" s="361">
        <v>0</v>
      </c>
      <c r="S144" s="361">
        <v>0</v>
      </c>
      <c r="T144" s="361">
        <v>0</v>
      </c>
      <c r="U144" s="361">
        <v>0</v>
      </c>
      <c r="V144" s="361">
        <v>0</v>
      </c>
      <c r="W144" s="361">
        <v>0</v>
      </c>
      <c r="X144" s="361">
        <v>0</v>
      </c>
      <c r="Y144" s="361">
        <v>0</v>
      </c>
      <c r="Z144" s="361">
        <v>0</v>
      </c>
      <c r="AA144" s="361">
        <v>0</v>
      </c>
      <c r="AB144" s="361">
        <v>0</v>
      </c>
      <c r="AC144" s="361">
        <v>0</v>
      </c>
      <c r="AD144" s="361">
        <v>0</v>
      </c>
      <c r="AE144" s="361">
        <v>0</v>
      </c>
      <c r="AF144" s="361">
        <v>0</v>
      </c>
      <c r="AG144" s="361">
        <v>0</v>
      </c>
      <c r="AH144" s="361">
        <v>0</v>
      </c>
      <c r="AI144" s="361">
        <v>0</v>
      </c>
      <c r="AJ144" s="361">
        <v>0</v>
      </c>
      <c r="AK144" s="361">
        <v>0</v>
      </c>
      <c r="AL144" s="361">
        <v>0</v>
      </c>
      <c r="AM144" s="361">
        <v>0</v>
      </c>
      <c r="AN144" s="361">
        <v>0</v>
      </c>
      <c r="AO144" s="361">
        <v>0</v>
      </c>
      <c r="AP144" s="361">
        <v>0</v>
      </c>
      <c r="AQ144" s="361">
        <v>0</v>
      </c>
      <c r="AR144" s="361">
        <v>0</v>
      </c>
      <c r="AS144" s="361">
        <v>0</v>
      </c>
      <c r="AT144" s="361">
        <v>0</v>
      </c>
      <c r="AU144" s="361">
        <v>0</v>
      </c>
      <c r="AV144" s="361">
        <v>0</v>
      </c>
      <c r="AW144" s="361">
        <v>0</v>
      </c>
      <c r="AX144" s="361">
        <v>0</v>
      </c>
      <c r="AY144" s="361">
        <v>0</v>
      </c>
      <c r="AZ144" s="361">
        <v>0</v>
      </c>
      <c r="BA144" s="361">
        <v>0</v>
      </c>
      <c r="BB144" s="361">
        <v>0</v>
      </c>
      <c r="BC144" s="361">
        <v>0</v>
      </c>
      <c r="BD144" s="361">
        <v>0</v>
      </c>
      <c r="BE144" s="361">
        <v>0</v>
      </c>
      <c r="BF144" s="361">
        <v>0</v>
      </c>
      <c r="BG144" s="361">
        <v>0</v>
      </c>
      <c r="BH144" s="361">
        <v>0</v>
      </c>
      <c r="BI144" s="361">
        <v>0</v>
      </c>
      <c r="BJ144" s="361">
        <v>0</v>
      </c>
      <c r="BK144" s="361">
        <v>0</v>
      </c>
      <c r="BL144" s="361">
        <v>0</v>
      </c>
      <c r="BM144" s="361">
        <v>0</v>
      </c>
      <c r="BN144" s="372">
        <v>0</v>
      </c>
    </row>
    <row r="145" spans="1:66" s="386" customFormat="1">
      <c r="A145" s="418"/>
      <c r="B145" s="362"/>
      <c r="C145" s="362"/>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c r="AK145" s="362"/>
      <c r="AL145" s="362"/>
      <c r="AM145" s="362"/>
      <c r="AN145" s="362"/>
      <c r="AO145" s="362"/>
      <c r="AP145" s="362"/>
      <c r="AQ145" s="362"/>
      <c r="AR145" s="362"/>
      <c r="AS145" s="362"/>
      <c r="AT145" s="362"/>
      <c r="AU145" s="362"/>
      <c r="AV145" s="362"/>
      <c r="AW145" s="362"/>
      <c r="AX145" s="362"/>
      <c r="AY145" s="362"/>
      <c r="AZ145" s="362"/>
      <c r="BA145" s="362"/>
      <c r="BB145" s="362"/>
      <c r="BC145" s="362"/>
      <c r="BD145" s="362"/>
      <c r="BE145" s="362"/>
      <c r="BF145" s="362"/>
      <c r="BG145" s="362"/>
      <c r="BH145" s="362"/>
      <c r="BI145" s="362"/>
      <c r="BJ145" s="362"/>
      <c r="BK145" s="362"/>
      <c r="BL145" s="362"/>
      <c r="BM145" s="362"/>
      <c r="BN145" s="373"/>
    </row>
    <row r="146" spans="1:66" ht="13.5">
      <c r="A146" s="415" t="s">
        <v>71</v>
      </c>
      <c r="B146" s="358">
        <f t="shared" ref="B146:BN146" si="39">B147-B158</f>
        <v>-111.31378496000002</v>
      </c>
      <c r="C146" s="358">
        <f t="shared" si="39"/>
        <v>-325.98075632000001</v>
      </c>
      <c r="D146" s="358">
        <f t="shared" si="39"/>
        <v>-212.00149497999999</v>
      </c>
      <c r="E146" s="358">
        <f t="shared" si="39"/>
        <v>-379.08727057999999</v>
      </c>
      <c r="F146" s="358">
        <f t="shared" si="39"/>
        <v>-1028.3833068399999</v>
      </c>
      <c r="G146" s="358">
        <f t="shared" si="39"/>
        <v>65.01585193999999</v>
      </c>
      <c r="H146" s="358">
        <f t="shared" si="39"/>
        <v>60.286019590000009</v>
      </c>
      <c r="I146" s="358">
        <f t="shared" si="39"/>
        <v>-230.58510200000001</v>
      </c>
      <c r="J146" s="358">
        <f t="shared" si="39"/>
        <v>-330.41018575999999</v>
      </c>
      <c r="K146" s="358">
        <f t="shared" si="39"/>
        <v>-435.69341623000014</v>
      </c>
      <c r="L146" s="358">
        <f t="shared" si="39"/>
        <v>-191.0154684</v>
      </c>
      <c r="M146" s="358">
        <f t="shared" si="39"/>
        <v>-359.78259267999999</v>
      </c>
      <c r="N146" s="358">
        <f t="shared" si="39"/>
        <v>-55.285098570000002</v>
      </c>
      <c r="O146" s="358">
        <f t="shared" si="39"/>
        <v>-193.21020748999999</v>
      </c>
      <c r="P146" s="358">
        <f t="shared" si="39"/>
        <v>-799.2933671400001</v>
      </c>
      <c r="Q146" s="358">
        <f t="shared" si="39"/>
        <v>-103.75345505000001</v>
      </c>
      <c r="R146" s="358">
        <f t="shared" si="39"/>
        <v>28.590941819999983</v>
      </c>
      <c r="S146" s="358">
        <f t="shared" si="39"/>
        <v>-155.52173427</v>
      </c>
      <c r="T146" s="358">
        <f t="shared" si="39"/>
        <v>-67.243898240000021</v>
      </c>
      <c r="U146" s="358">
        <f t="shared" si="39"/>
        <v>-297.92814573999999</v>
      </c>
      <c r="V146" s="358">
        <f t="shared" si="39"/>
        <v>117.97872382</v>
      </c>
      <c r="W146" s="358">
        <f t="shared" si="39"/>
        <v>32.021159030000007</v>
      </c>
      <c r="X146" s="358">
        <f t="shared" si="39"/>
        <v>16.421462980000001</v>
      </c>
      <c r="Y146" s="358">
        <f t="shared" si="39"/>
        <v>-129.60358603</v>
      </c>
      <c r="Z146" s="358">
        <f t="shared" si="39"/>
        <v>36.81775979999999</v>
      </c>
      <c r="AA146" s="358">
        <f t="shared" si="39"/>
        <v>-64.538942590000005</v>
      </c>
      <c r="AB146" s="358">
        <f t="shared" si="39"/>
        <v>-190.54025494999996</v>
      </c>
      <c r="AC146" s="358">
        <f t="shared" si="39"/>
        <v>34.255465359999988</v>
      </c>
      <c r="AD146" s="358">
        <f t="shared" si="39"/>
        <v>-181.28305688</v>
      </c>
      <c r="AE146" s="358">
        <f t="shared" si="39"/>
        <v>-402.10678905999998</v>
      </c>
      <c r="AF146" s="358">
        <f t="shared" si="39"/>
        <v>-94.177315289999996</v>
      </c>
      <c r="AG146" s="358">
        <f t="shared" si="39"/>
        <v>-145.30988687000001</v>
      </c>
      <c r="AH146" s="358">
        <f t="shared" si="39"/>
        <v>280.65389873999999</v>
      </c>
      <c r="AI146" s="358">
        <f t="shared" si="39"/>
        <v>-359.39729724</v>
      </c>
      <c r="AJ146" s="358">
        <f t="shared" si="39"/>
        <v>-318.23060065999999</v>
      </c>
      <c r="AK146" s="358">
        <f t="shared" si="39"/>
        <v>125.11942295000003</v>
      </c>
      <c r="AL146" s="358">
        <f t="shared" si="39"/>
        <v>-499.48999459000004</v>
      </c>
      <c r="AM146" s="358">
        <f t="shared" si="39"/>
        <v>-41.03554638</v>
      </c>
      <c r="AN146" s="358">
        <f t="shared" si="39"/>
        <v>-379.10788377</v>
      </c>
      <c r="AO146" s="358">
        <f t="shared" si="39"/>
        <v>-794.51400179000007</v>
      </c>
      <c r="AP146" s="358">
        <f t="shared" si="39"/>
        <v>61.536787850000053</v>
      </c>
      <c r="AQ146" s="358">
        <f t="shared" si="39"/>
        <v>-101.88009305</v>
      </c>
      <c r="AR146" s="358">
        <f t="shared" si="39"/>
        <v>-139.0893576</v>
      </c>
      <c r="AS146" s="358">
        <f t="shared" si="39"/>
        <v>-117.24923048999999</v>
      </c>
      <c r="AT146" s="358">
        <f t="shared" si="39"/>
        <v>-296.68189328999995</v>
      </c>
      <c r="AU146" s="358">
        <f t="shared" si="39"/>
        <v>-79.793529159999991</v>
      </c>
      <c r="AV146" s="358">
        <f t="shared" si="39"/>
        <v>-404.66989378</v>
      </c>
      <c r="AW146" s="358">
        <f t="shared" si="39"/>
        <v>-79.537247220000012</v>
      </c>
      <c r="AX146" s="358">
        <f t="shared" si="39"/>
        <v>-484.08724281999997</v>
      </c>
      <c r="AY146" s="358">
        <f t="shared" si="39"/>
        <v>-1048.0879129800001</v>
      </c>
      <c r="AZ146" s="358">
        <f t="shared" si="39"/>
        <v>-326.78009021000003</v>
      </c>
      <c r="BA146" s="358">
        <f t="shared" si="39"/>
        <v>-90.484746560000005</v>
      </c>
      <c r="BB146" s="358">
        <f t="shared" si="39"/>
        <v>-279.99269405999996</v>
      </c>
      <c r="BC146" s="358">
        <f t="shared" si="39"/>
        <v>-66.018540560000019</v>
      </c>
      <c r="BD146" s="358">
        <f t="shared" si="39"/>
        <v>-763.27607138999997</v>
      </c>
      <c r="BE146" s="358">
        <f t="shared" si="39"/>
        <v>-120.49271127999998</v>
      </c>
      <c r="BF146" s="358">
        <f t="shared" si="39"/>
        <v>-418.67972441000001</v>
      </c>
      <c r="BG146" s="358">
        <f t="shared" si="39"/>
        <v>-96.326825869999993</v>
      </c>
      <c r="BH146" s="358">
        <f t="shared" si="39"/>
        <v>-253.60516822000002</v>
      </c>
      <c r="BI146" s="358">
        <f t="shared" si="39"/>
        <v>-889.10442978000015</v>
      </c>
      <c r="BJ146" s="358">
        <f t="shared" si="39"/>
        <v>-299.97765178999998</v>
      </c>
      <c r="BK146" s="358">
        <f t="shared" si="39"/>
        <v>-74.480203599999967</v>
      </c>
      <c r="BL146" s="358">
        <f t="shared" si="39"/>
        <v>-268.98312685000002</v>
      </c>
      <c r="BM146" s="358">
        <f t="shared" si="39"/>
        <v>-292.51907928000003</v>
      </c>
      <c r="BN146" s="369">
        <f t="shared" si="39"/>
        <v>-935.96006151999995</v>
      </c>
    </row>
    <row r="147" spans="1:66">
      <c r="A147" s="397" t="s">
        <v>150</v>
      </c>
      <c r="B147" s="361">
        <f t="shared" ref="B147:BN147" si="40">SUM(B148,B151,B154,B155)</f>
        <v>-169.76150187000002</v>
      </c>
      <c r="C147" s="361">
        <f t="shared" si="40"/>
        <v>-371.91796983</v>
      </c>
      <c r="D147" s="361">
        <f t="shared" si="40"/>
        <v>-230.30231261</v>
      </c>
      <c r="E147" s="361">
        <f t="shared" si="40"/>
        <v>-272.20504297000002</v>
      </c>
      <c r="F147" s="361">
        <f t="shared" si="40"/>
        <v>-1044.18682728</v>
      </c>
      <c r="G147" s="361">
        <f t="shared" si="40"/>
        <v>-75.745749500000002</v>
      </c>
      <c r="H147" s="361">
        <f t="shared" si="40"/>
        <v>65.842832930000014</v>
      </c>
      <c r="I147" s="361">
        <f t="shared" si="40"/>
        <v>-242.28591244</v>
      </c>
      <c r="J147" s="361">
        <f t="shared" si="40"/>
        <v>-311.90239163000001</v>
      </c>
      <c r="K147" s="361">
        <f t="shared" si="40"/>
        <v>-564.09122064000007</v>
      </c>
      <c r="L147" s="361">
        <f t="shared" si="40"/>
        <v>-165.10960077999999</v>
      </c>
      <c r="M147" s="361">
        <f t="shared" si="40"/>
        <v>-201.02070422</v>
      </c>
      <c r="N147" s="361">
        <f t="shared" si="40"/>
        <v>-205.69319567999997</v>
      </c>
      <c r="O147" s="361">
        <f t="shared" si="40"/>
        <v>184.09764236999999</v>
      </c>
      <c r="P147" s="361">
        <f t="shared" si="40"/>
        <v>-387.72585831000004</v>
      </c>
      <c r="Q147" s="361">
        <f t="shared" si="40"/>
        <v>121.60078712000001</v>
      </c>
      <c r="R147" s="361">
        <f t="shared" si="40"/>
        <v>93.203854869999986</v>
      </c>
      <c r="S147" s="361">
        <f t="shared" si="40"/>
        <v>-50.278243400000001</v>
      </c>
      <c r="T147" s="361">
        <f t="shared" si="40"/>
        <v>-113.38154883</v>
      </c>
      <c r="U147" s="361">
        <f t="shared" si="40"/>
        <v>51.144849760000014</v>
      </c>
      <c r="V147" s="361">
        <f t="shared" si="40"/>
        <v>17.101583819999995</v>
      </c>
      <c r="W147" s="361">
        <f t="shared" si="40"/>
        <v>130.01232203000001</v>
      </c>
      <c r="X147" s="361">
        <f t="shared" si="40"/>
        <v>-98.074714419999992</v>
      </c>
      <c r="Y147" s="361">
        <f t="shared" si="40"/>
        <v>-123.7135648</v>
      </c>
      <c r="Z147" s="361">
        <f t="shared" si="40"/>
        <v>-74.674373370000012</v>
      </c>
      <c r="AA147" s="361">
        <f t="shared" si="40"/>
        <v>75.05466899000001</v>
      </c>
      <c r="AB147" s="361">
        <f t="shared" si="40"/>
        <v>-437.94684135999995</v>
      </c>
      <c r="AC147" s="361">
        <f t="shared" si="40"/>
        <v>213.91817555</v>
      </c>
      <c r="AD147" s="361">
        <f t="shared" si="40"/>
        <v>-65.686624499999994</v>
      </c>
      <c r="AE147" s="361">
        <f t="shared" si="40"/>
        <v>-214.66062131999999</v>
      </c>
      <c r="AF147" s="361">
        <f t="shared" si="40"/>
        <v>-122.45196487</v>
      </c>
      <c r="AG147" s="361">
        <f t="shared" si="40"/>
        <v>-73.398767849999999</v>
      </c>
      <c r="AH147" s="361">
        <f t="shared" si="40"/>
        <v>209.1644158</v>
      </c>
      <c r="AI147" s="361">
        <f t="shared" si="40"/>
        <v>-284.30499219000001</v>
      </c>
      <c r="AJ147" s="361">
        <f t="shared" si="40"/>
        <v>-270.99130910999997</v>
      </c>
      <c r="AK147" s="361">
        <f t="shared" si="40"/>
        <v>160.68166795000002</v>
      </c>
      <c r="AL147" s="361">
        <f t="shared" si="40"/>
        <v>-216.80319722000002</v>
      </c>
      <c r="AM147" s="361">
        <f t="shared" si="40"/>
        <v>-24.260204129999998</v>
      </c>
      <c r="AN147" s="361">
        <f t="shared" si="40"/>
        <v>-253.58167356000001</v>
      </c>
      <c r="AO147" s="361">
        <f t="shared" si="40"/>
        <v>-333.96340695999999</v>
      </c>
      <c r="AP147" s="361">
        <f t="shared" si="40"/>
        <v>-167.06619336999995</v>
      </c>
      <c r="AQ147" s="361">
        <f t="shared" si="40"/>
        <v>-87.29997127</v>
      </c>
      <c r="AR147" s="361">
        <f t="shared" si="40"/>
        <v>-87.534858560000004</v>
      </c>
      <c r="AS147" s="361">
        <f t="shared" si="40"/>
        <v>-30.638486830000002</v>
      </c>
      <c r="AT147" s="361">
        <f t="shared" si="40"/>
        <v>-372.53951002999997</v>
      </c>
      <c r="AU147" s="361">
        <f t="shared" si="40"/>
        <v>-82.914853679999993</v>
      </c>
      <c r="AV147" s="361">
        <f t="shared" si="40"/>
        <v>-90.040698089999992</v>
      </c>
      <c r="AW147" s="361">
        <f t="shared" si="40"/>
        <v>-19.725465130000003</v>
      </c>
      <c r="AX147" s="361">
        <f t="shared" si="40"/>
        <v>-169.31167429999999</v>
      </c>
      <c r="AY147" s="361">
        <f t="shared" si="40"/>
        <v>-361.99269120000002</v>
      </c>
      <c r="AZ147" s="361">
        <f t="shared" si="40"/>
        <v>-130.89856175</v>
      </c>
      <c r="BA147" s="361">
        <f t="shared" si="40"/>
        <v>-68.417074940000006</v>
      </c>
      <c r="BB147" s="361">
        <f t="shared" si="40"/>
        <v>-17.267946380000001</v>
      </c>
      <c r="BC147" s="361">
        <f t="shared" si="40"/>
        <v>-33.310444750000009</v>
      </c>
      <c r="BD147" s="361">
        <f t="shared" si="40"/>
        <v>-249.89402781999999</v>
      </c>
      <c r="BE147" s="361">
        <f t="shared" si="40"/>
        <v>-51.399160300000005</v>
      </c>
      <c r="BF147" s="361">
        <f t="shared" si="40"/>
        <v>-226.30329627999998</v>
      </c>
      <c r="BG147" s="361">
        <f t="shared" si="40"/>
        <v>-52.605412109999996</v>
      </c>
      <c r="BH147" s="361">
        <f t="shared" si="40"/>
        <v>-170.67989601000002</v>
      </c>
      <c r="BI147" s="361">
        <f t="shared" si="40"/>
        <v>-500.98776470000001</v>
      </c>
      <c r="BJ147" s="361">
        <f t="shared" si="40"/>
        <v>-102.61730695999999</v>
      </c>
      <c r="BK147" s="361">
        <f t="shared" si="40"/>
        <v>-88.659374319999969</v>
      </c>
      <c r="BL147" s="361">
        <f t="shared" si="40"/>
        <v>-115.52320299</v>
      </c>
      <c r="BM147" s="361">
        <f t="shared" si="40"/>
        <v>-150.63658271999998</v>
      </c>
      <c r="BN147" s="372">
        <f t="shared" si="40"/>
        <v>-457.43646698999993</v>
      </c>
    </row>
    <row r="148" spans="1:66">
      <c r="A148" s="398" t="s">
        <v>159</v>
      </c>
      <c r="B148" s="361">
        <f t="shared" ref="B148:BN148" si="41">SUM(B149:B150)</f>
        <v>-68.481869390000014</v>
      </c>
      <c r="C148" s="361">
        <f t="shared" si="41"/>
        <v>-63.08399816</v>
      </c>
      <c r="D148" s="361">
        <f t="shared" si="41"/>
        <v>66.827657170000009</v>
      </c>
      <c r="E148" s="361">
        <f t="shared" si="41"/>
        <v>21.66626011</v>
      </c>
      <c r="F148" s="361">
        <f t="shared" si="41"/>
        <v>-43.071950270000002</v>
      </c>
      <c r="G148" s="361">
        <f t="shared" si="41"/>
        <v>-32.464949869999998</v>
      </c>
      <c r="H148" s="361">
        <f t="shared" si="41"/>
        <v>-48.155195669999998</v>
      </c>
      <c r="I148" s="361">
        <f t="shared" si="41"/>
        <v>17.649365670000002</v>
      </c>
      <c r="J148" s="361">
        <f t="shared" si="41"/>
        <v>-14.38850543</v>
      </c>
      <c r="K148" s="361">
        <f t="shared" si="41"/>
        <v>-77.359285299999996</v>
      </c>
      <c r="L148" s="361">
        <f t="shared" si="41"/>
        <v>-45.356924470000003</v>
      </c>
      <c r="M148" s="361">
        <f t="shared" si="41"/>
        <v>1.8711470400000001</v>
      </c>
      <c r="N148" s="361">
        <f t="shared" si="41"/>
        <v>-15.541938909999999</v>
      </c>
      <c r="O148" s="361">
        <f t="shared" si="41"/>
        <v>9.2508866199999993</v>
      </c>
      <c r="P148" s="361">
        <f t="shared" si="41"/>
        <v>-49.776829720000002</v>
      </c>
      <c r="Q148" s="361">
        <f t="shared" si="41"/>
        <v>-35.14742261</v>
      </c>
      <c r="R148" s="361">
        <f t="shared" si="41"/>
        <v>-11.329124960000001</v>
      </c>
      <c r="S148" s="361">
        <f t="shared" si="41"/>
        <v>-22.690880369999999</v>
      </c>
      <c r="T148" s="361">
        <f t="shared" si="41"/>
        <v>-10.181027970000001</v>
      </c>
      <c r="U148" s="361">
        <f t="shared" si="41"/>
        <v>-79.348455909999998</v>
      </c>
      <c r="V148" s="361">
        <f t="shared" si="41"/>
        <v>-30.195067659999999</v>
      </c>
      <c r="W148" s="361">
        <f t="shared" si="41"/>
        <v>-14.37495567</v>
      </c>
      <c r="X148" s="361">
        <f t="shared" si="41"/>
        <v>-20.833706630000002</v>
      </c>
      <c r="Y148" s="361">
        <f t="shared" si="41"/>
        <v>-9.4269348199999996</v>
      </c>
      <c r="Z148" s="361">
        <f t="shared" si="41"/>
        <v>-74.830664780000006</v>
      </c>
      <c r="AA148" s="361">
        <f t="shared" si="41"/>
        <v>-24.606687649999998</v>
      </c>
      <c r="AB148" s="361">
        <f t="shared" si="41"/>
        <v>-33.666853979999999</v>
      </c>
      <c r="AC148" s="361">
        <f t="shared" si="41"/>
        <v>-17.13974168</v>
      </c>
      <c r="AD148" s="361">
        <f t="shared" si="41"/>
        <v>-25.004139349999999</v>
      </c>
      <c r="AE148" s="361">
        <f t="shared" si="41"/>
        <v>-100.41742266</v>
      </c>
      <c r="AF148" s="361">
        <f t="shared" si="41"/>
        <v>-12.014942360000001</v>
      </c>
      <c r="AG148" s="361">
        <f t="shared" si="41"/>
        <v>-25.477974320000001</v>
      </c>
      <c r="AH148" s="361">
        <f t="shared" si="41"/>
        <v>26.573089599999999</v>
      </c>
      <c r="AI148" s="361">
        <f t="shared" si="41"/>
        <v>-44.814662200000001</v>
      </c>
      <c r="AJ148" s="361">
        <f t="shared" si="41"/>
        <v>-55.734489279999998</v>
      </c>
      <c r="AK148" s="361">
        <f t="shared" si="41"/>
        <v>-41.995828060000001</v>
      </c>
      <c r="AL148" s="361">
        <f t="shared" si="41"/>
        <v>-4.5724402600000005</v>
      </c>
      <c r="AM148" s="361">
        <f t="shared" si="41"/>
        <v>4.7371456900000002</v>
      </c>
      <c r="AN148" s="361">
        <f t="shared" si="41"/>
        <v>15.155363270000002</v>
      </c>
      <c r="AO148" s="361">
        <f t="shared" si="41"/>
        <v>-26.675759359999997</v>
      </c>
      <c r="AP148" s="361">
        <f t="shared" si="41"/>
        <v>34.07457136</v>
      </c>
      <c r="AQ148" s="361">
        <f t="shared" si="41"/>
        <v>-37.510379799999995</v>
      </c>
      <c r="AR148" s="361">
        <f t="shared" si="41"/>
        <v>21.746094969999998</v>
      </c>
      <c r="AS148" s="361">
        <f t="shared" si="41"/>
        <v>-4.6566823900000003</v>
      </c>
      <c r="AT148" s="361">
        <f t="shared" si="41"/>
        <v>13.653604140000001</v>
      </c>
      <c r="AU148" s="361">
        <f t="shared" si="41"/>
        <v>-7.05414648</v>
      </c>
      <c r="AV148" s="361">
        <f t="shared" si="41"/>
        <v>-6.9257084199999994</v>
      </c>
      <c r="AW148" s="361">
        <f t="shared" si="41"/>
        <v>4.5776145899999996</v>
      </c>
      <c r="AX148" s="361">
        <f t="shared" si="41"/>
        <v>-1.7541437499999999</v>
      </c>
      <c r="AY148" s="361">
        <f t="shared" si="41"/>
        <v>-11.156384060000001</v>
      </c>
      <c r="AZ148" s="361">
        <f t="shared" si="41"/>
        <v>20.28569147</v>
      </c>
      <c r="BA148" s="361">
        <f t="shared" si="41"/>
        <v>0.65397693000000001</v>
      </c>
      <c r="BB148" s="361">
        <f t="shared" si="41"/>
        <v>36.977059249999996</v>
      </c>
      <c r="BC148" s="361">
        <f t="shared" si="41"/>
        <v>5.96238081</v>
      </c>
      <c r="BD148" s="361">
        <f t="shared" si="41"/>
        <v>63.879108459999998</v>
      </c>
      <c r="BE148" s="361">
        <f t="shared" si="41"/>
        <v>22.006185989999999</v>
      </c>
      <c r="BF148" s="361">
        <f t="shared" si="41"/>
        <v>10.43581917</v>
      </c>
      <c r="BG148" s="361">
        <f t="shared" si="41"/>
        <v>30.4269575</v>
      </c>
      <c r="BH148" s="361">
        <f t="shared" si="41"/>
        <v>-4.1509856100000002</v>
      </c>
      <c r="BI148" s="361">
        <f t="shared" si="41"/>
        <v>58.717977050000002</v>
      </c>
      <c r="BJ148" s="361">
        <f t="shared" si="41"/>
        <v>-14.190953179999999</v>
      </c>
      <c r="BK148" s="361">
        <f t="shared" si="41"/>
        <v>109.81033163000001</v>
      </c>
      <c r="BL148" s="361">
        <f t="shared" si="41"/>
        <v>-25.241083459999999</v>
      </c>
      <c r="BM148" s="361">
        <f t="shared" si="41"/>
        <v>18.534352049999999</v>
      </c>
      <c r="BN148" s="372">
        <f t="shared" si="41"/>
        <v>88.912647039999996</v>
      </c>
    </row>
    <row r="149" spans="1:66">
      <c r="A149" s="402" t="s">
        <v>160</v>
      </c>
      <c r="B149" s="361">
        <v>-83.811747030000006</v>
      </c>
      <c r="C149" s="361">
        <v>-41.556347469999999</v>
      </c>
      <c r="D149" s="361">
        <v>65.992152860000004</v>
      </c>
      <c r="E149" s="361">
        <v>24.07907865</v>
      </c>
      <c r="F149" s="361">
        <v>-35.296862990000001</v>
      </c>
      <c r="G149" s="361">
        <v>-29.246759000000001</v>
      </c>
      <c r="H149" s="361">
        <v>-45.898803479999998</v>
      </c>
      <c r="I149" s="361">
        <v>14.44966138</v>
      </c>
      <c r="J149" s="361">
        <v>-16.37168329</v>
      </c>
      <c r="K149" s="361">
        <v>-77.067584389999993</v>
      </c>
      <c r="L149" s="361">
        <v>-42.50248191</v>
      </c>
      <c r="M149" s="361">
        <v>2.1293039500000002</v>
      </c>
      <c r="N149" s="361">
        <v>-15.915210399999999</v>
      </c>
      <c r="O149" s="361">
        <v>14.13210295</v>
      </c>
      <c r="P149" s="361">
        <v>-42.156285410000002</v>
      </c>
      <c r="Q149" s="361">
        <v>-35.831373499999998</v>
      </c>
      <c r="R149" s="361">
        <v>-11.228518810000001</v>
      </c>
      <c r="S149" s="361">
        <v>-24.436194069999999</v>
      </c>
      <c r="T149" s="361">
        <v>-8.6892282400000003</v>
      </c>
      <c r="U149" s="361">
        <v>-80.18531462</v>
      </c>
      <c r="V149" s="361">
        <v>-31.471827300000001</v>
      </c>
      <c r="W149" s="361">
        <v>-15.488439140000001</v>
      </c>
      <c r="X149" s="361">
        <v>-24.47874234</v>
      </c>
      <c r="Y149" s="361">
        <v>-6.1982615299999999</v>
      </c>
      <c r="Z149" s="361">
        <v>-77.637270310000005</v>
      </c>
      <c r="AA149" s="361">
        <v>-20.572681159999998</v>
      </c>
      <c r="AB149" s="361">
        <v>-30.882596660000001</v>
      </c>
      <c r="AC149" s="361">
        <v>-18.95993756</v>
      </c>
      <c r="AD149" s="361">
        <v>-23.069702339999999</v>
      </c>
      <c r="AE149" s="361">
        <v>-93.484917719999999</v>
      </c>
      <c r="AF149" s="361">
        <v>-13.30202676</v>
      </c>
      <c r="AG149" s="361">
        <v>-26.04051059</v>
      </c>
      <c r="AH149" s="361">
        <v>28.315592609999999</v>
      </c>
      <c r="AI149" s="361">
        <v>-39.548798560000002</v>
      </c>
      <c r="AJ149" s="361">
        <v>-50.575743299999999</v>
      </c>
      <c r="AK149" s="361">
        <v>-43.76041094</v>
      </c>
      <c r="AL149" s="361">
        <v>-3.8536439200000001</v>
      </c>
      <c r="AM149" s="361">
        <v>4.1313361500000001</v>
      </c>
      <c r="AN149" s="361">
        <v>16.705296570000002</v>
      </c>
      <c r="AO149" s="361">
        <v>-26.777422139999999</v>
      </c>
      <c r="AP149" s="361">
        <v>21.219669740000001</v>
      </c>
      <c r="AQ149" s="361">
        <v>-38.984455879999999</v>
      </c>
      <c r="AR149" s="361">
        <v>23.238702379999999</v>
      </c>
      <c r="AS149" s="361">
        <v>-5.3890076200000001</v>
      </c>
      <c r="AT149" s="361">
        <v>8.4908620000000004E-2</v>
      </c>
      <c r="AU149" s="361">
        <v>-9.5633462199999997</v>
      </c>
      <c r="AV149" s="361">
        <v>-3.3267302399999998</v>
      </c>
      <c r="AW149" s="361">
        <v>6.1826990799999999</v>
      </c>
      <c r="AX149" s="361">
        <v>-2.8906904299999998</v>
      </c>
      <c r="AY149" s="361">
        <v>-9.5980678099999999</v>
      </c>
      <c r="AZ149" s="361">
        <v>-0.85241939</v>
      </c>
      <c r="BA149" s="361">
        <v>0.48748807999999999</v>
      </c>
      <c r="BB149" s="361">
        <v>35.488535579999997</v>
      </c>
      <c r="BC149" s="361">
        <v>1.10747935</v>
      </c>
      <c r="BD149" s="361">
        <v>36.23108362</v>
      </c>
      <c r="BE149" s="361">
        <v>20.004700799999998</v>
      </c>
      <c r="BF149" s="361">
        <v>10.6883512</v>
      </c>
      <c r="BG149" s="361">
        <v>29.671123770000001</v>
      </c>
      <c r="BH149" s="361">
        <v>-1.8435439300000001</v>
      </c>
      <c r="BI149" s="361">
        <v>58.52063184</v>
      </c>
      <c r="BJ149" s="361">
        <v>-15.312147619999999</v>
      </c>
      <c r="BK149" s="361">
        <v>109.49315167</v>
      </c>
      <c r="BL149" s="361">
        <v>-25.82725829</v>
      </c>
      <c r="BM149" s="361">
        <v>18.34078701</v>
      </c>
      <c r="BN149" s="372">
        <v>86.694532769999995</v>
      </c>
    </row>
    <row r="150" spans="1:66">
      <c r="A150" s="402" t="s">
        <v>161</v>
      </c>
      <c r="B150" s="361">
        <v>15.329877639999999</v>
      </c>
      <c r="C150" s="361">
        <v>-21.527650690000002</v>
      </c>
      <c r="D150" s="361">
        <v>0.83550431000000003</v>
      </c>
      <c r="E150" s="361">
        <v>-2.41281854</v>
      </c>
      <c r="F150" s="361">
        <v>-7.7750872800000002</v>
      </c>
      <c r="G150" s="361">
        <v>-3.2181908699999999</v>
      </c>
      <c r="H150" s="361">
        <v>-2.2563921900000001</v>
      </c>
      <c r="I150" s="361">
        <v>3.1997042900000001</v>
      </c>
      <c r="J150" s="361">
        <v>1.9831778600000001</v>
      </c>
      <c r="K150" s="361">
        <v>-0.29170090999999998</v>
      </c>
      <c r="L150" s="361">
        <v>-2.8544425599999999</v>
      </c>
      <c r="M150" s="361">
        <v>-0.25815691000000002</v>
      </c>
      <c r="N150" s="361">
        <v>0.37327148999999998</v>
      </c>
      <c r="O150" s="361">
        <v>-4.88121633</v>
      </c>
      <c r="P150" s="361">
        <v>-7.6205443099999997</v>
      </c>
      <c r="Q150" s="361">
        <v>0.68395088999999998</v>
      </c>
      <c r="R150" s="361">
        <v>-0.10060615000000001</v>
      </c>
      <c r="S150" s="361">
        <v>1.7453137000000001</v>
      </c>
      <c r="T150" s="361">
        <v>-1.4917997300000001</v>
      </c>
      <c r="U150" s="361">
        <v>0.83685871000000001</v>
      </c>
      <c r="V150" s="361">
        <v>1.2767596400000001</v>
      </c>
      <c r="W150" s="361">
        <v>1.11348347</v>
      </c>
      <c r="X150" s="361">
        <v>3.6450357100000002</v>
      </c>
      <c r="Y150" s="361">
        <v>-3.2286732900000001</v>
      </c>
      <c r="Z150" s="361">
        <v>2.8066055300000001</v>
      </c>
      <c r="AA150" s="361">
        <v>-4.0340064900000003</v>
      </c>
      <c r="AB150" s="361">
        <v>-2.78425732</v>
      </c>
      <c r="AC150" s="361">
        <v>1.82019588</v>
      </c>
      <c r="AD150" s="361">
        <v>-1.9344370099999999</v>
      </c>
      <c r="AE150" s="361">
        <v>-6.9325049400000003</v>
      </c>
      <c r="AF150" s="361">
        <v>1.2870843999999999</v>
      </c>
      <c r="AG150" s="361">
        <v>0.56253626999999995</v>
      </c>
      <c r="AH150" s="361">
        <v>-1.7425030100000001</v>
      </c>
      <c r="AI150" s="361">
        <v>-5.2658636400000001</v>
      </c>
      <c r="AJ150" s="361">
        <v>-5.15874598</v>
      </c>
      <c r="AK150" s="361">
        <v>1.7645828800000001</v>
      </c>
      <c r="AL150" s="361">
        <v>-0.71879634000000003</v>
      </c>
      <c r="AM150" s="361">
        <v>0.60580953999999998</v>
      </c>
      <c r="AN150" s="361">
        <v>-1.5499333</v>
      </c>
      <c r="AO150" s="361">
        <v>0.10166277999999999</v>
      </c>
      <c r="AP150" s="361">
        <v>12.85490162</v>
      </c>
      <c r="AQ150" s="361">
        <v>1.4740760799999999</v>
      </c>
      <c r="AR150" s="361">
        <v>-1.49260741</v>
      </c>
      <c r="AS150" s="361">
        <v>0.73232523000000005</v>
      </c>
      <c r="AT150" s="361">
        <v>13.56869552</v>
      </c>
      <c r="AU150" s="361">
        <v>2.5091997400000001</v>
      </c>
      <c r="AV150" s="361">
        <v>-3.59897818</v>
      </c>
      <c r="AW150" s="361">
        <v>-1.6050844900000001</v>
      </c>
      <c r="AX150" s="361">
        <v>1.1365466799999999</v>
      </c>
      <c r="AY150" s="361">
        <v>-1.5583162500000001</v>
      </c>
      <c r="AZ150" s="361">
        <v>21.138110860000001</v>
      </c>
      <c r="BA150" s="361">
        <v>0.16648884999999999</v>
      </c>
      <c r="BB150" s="361">
        <v>1.48852367</v>
      </c>
      <c r="BC150" s="361">
        <v>4.8549014599999998</v>
      </c>
      <c r="BD150" s="361">
        <v>27.648024840000001</v>
      </c>
      <c r="BE150" s="361">
        <v>2.0014851899999999</v>
      </c>
      <c r="BF150" s="361">
        <v>-0.25253203000000002</v>
      </c>
      <c r="BG150" s="361">
        <v>0.75583372999999998</v>
      </c>
      <c r="BH150" s="361">
        <v>-2.3074416800000002</v>
      </c>
      <c r="BI150" s="361">
        <v>0.19734520999999999</v>
      </c>
      <c r="BJ150" s="361">
        <v>1.12119444</v>
      </c>
      <c r="BK150" s="361">
        <v>0.31717995999999998</v>
      </c>
      <c r="BL150" s="361">
        <v>0.58617483000000004</v>
      </c>
      <c r="BM150" s="361">
        <v>0.19356503999999999</v>
      </c>
      <c r="BN150" s="372">
        <v>2.2181142700000001</v>
      </c>
    </row>
    <row r="151" spans="1:66">
      <c r="A151" s="404" t="s">
        <v>162</v>
      </c>
      <c r="B151" s="361">
        <f t="shared" ref="B151:BN151" si="42">B152-B153</f>
        <v>-2.1982916900000005</v>
      </c>
      <c r="C151" s="361">
        <f t="shared" si="42"/>
        <v>2.4956585599999999</v>
      </c>
      <c r="D151" s="361">
        <f t="shared" si="42"/>
        <v>-20.132815069999999</v>
      </c>
      <c r="E151" s="361">
        <f t="shared" si="42"/>
        <v>-2.1995957900000001</v>
      </c>
      <c r="F151" s="361">
        <f t="shared" si="42"/>
        <v>-22.035043990000005</v>
      </c>
      <c r="G151" s="361">
        <f t="shared" si="42"/>
        <v>0.43895271000000002</v>
      </c>
      <c r="H151" s="361">
        <f t="shared" si="42"/>
        <v>-0.78897299999999992</v>
      </c>
      <c r="I151" s="361">
        <f t="shared" si="42"/>
        <v>-9.2457369999999983E-2</v>
      </c>
      <c r="J151" s="361">
        <f t="shared" si="42"/>
        <v>13.61556723</v>
      </c>
      <c r="K151" s="361">
        <f t="shared" si="42"/>
        <v>13.173089569999998</v>
      </c>
      <c r="L151" s="361">
        <f t="shared" si="42"/>
        <v>0.17322721000000008</v>
      </c>
      <c r="M151" s="361">
        <f t="shared" si="42"/>
        <v>0.16433134000000038</v>
      </c>
      <c r="N151" s="361">
        <f t="shared" si="42"/>
        <v>-1.0761824600000001</v>
      </c>
      <c r="O151" s="361">
        <f t="shared" si="42"/>
        <v>-5.3214196900000008</v>
      </c>
      <c r="P151" s="361">
        <f t="shared" si="42"/>
        <v>-6.0600436000000002</v>
      </c>
      <c r="Q151" s="361">
        <f t="shared" si="42"/>
        <v>-1.3679945099999999</v>
      </c>
      <c r="R151" s="361">
        <f t="shared" si="42"/>
        <v>-3.29697152</v>
      </c>
      <c r="S151" s="361">
        <f t="shared" si="42"/>
        <v>-1.4631883800000001</v>
      </c>
      <c r="T151" s="361">
        <f t="shared" si="42"/>
        <v>0.31303330000000029</v>
      </c>
      <c r="U151" s="361">
        <f t="shared" si="42"/>
        <v>-5.8151211099999998</v>
      </c>
      <c r="V151" s="361">
        <f t="shared" si="42"/>
        <v>-1.1785740499999999</v>
      </c>
      <c r="W151" s="361">
        <f t="shared" si="42"/>
        <v>-4.6215379999999584E-2</v>
      </c>
      <c r="X151" s="361">
        <f t="shared" si="42"/>
        <v>0.87240925999999996</v>
      </c>
      <c r="Y151" s="361">
        <f t="shared" si="42"/>
        <v>-2.3858199900000003</v>
      </c>
      <c r="Z151" s="361">
        <f t="shared" si="42"/>
        <v>-2.7382001599999999</v>
      </c>
      <c r="AA151" s="361">
        <f t="shared" si="42"/>
        <v>-3.7798065999999997</v>
      </c>
      <c r="AB151" s="361">
        <f t="shared" si="42"/>
        <v>-12.511468789999999</v>
      </c>
      <c r="AC151" s="361">
        <f t="shared" si="42"/>
        <v>-3.4801524700000002</v>
      </c>
      <c r="AD151" s="361">
        <f t="shared" si="42"/>
        <v>9.3481901399999998</v>
      </c>
      <c r="AE151" s="361">
        <f t="shared" si="42"/>
        <v>-10.423237719999999</v>
      </c>
      <c r="AF151" s="361">
        <f t="shared" si="42"/>
        <v>16.375044129999999</v>
      </c>
      <c r="AG151" s="361">
        <f t="shared" si="42"/>
        <v>-6.6765850399999991</v>
      </c>
      <c r="AH151" s="361">
        <f t="shared" si="42"/>
        <v>2.8185454299999999</v>
      </c>
      <c r="AI151" s="361">
        <f t="shared" si="42"/>
        <v>-1.0176106999999996</v>
      </c>
      <c r="AJ151" s="361">
        <f t="shared" si="42"/>
        <v>11.499393820000002</v>
      </c>
      <c r="AK151" s="361">
        <f t="shared" si="42"/>
        <v>-6.5431315699999999</v>
      </c>
      <c r="AL151" s="361">
        <f t="shared" si="42"/>
        <v>3.0548419999999687E-2</v>
      </c>
      <c r="AM151" s="361">
        <f t="shared" si="42"/>
        <v>1.9234504499999998</v>
      </c>
      <c r="AN151" s="361">
        <f t="shared" si="42"/>
        <v>-20.518065700000001</v>
      </c>
      <c r="AO151" s="361">
        <f t="shared" si="42"/>
        <v>-25.107198399999998</v>
      </c>
      <c r="AP151" s="361">
        <f t="shared" si="42"/>
        <v>365.62382513</v>
      </c>
      <c r="AQ151" s="361">
        <f t="shared" si="42"/>
        <v>0.51501447999999961</v>
      </c>
      <c r="AR151" s="361">
        <f t="shared" si="42"/>
        <v>13.04898959</v>
      </c>
      <c r="AS151" s="361">
        <f t="shared" si="42"/>
        <v>-19.561744279999999</v>
      </c>
      <c r="AT151" s="361">
        <f t="shared" si="42"/>
        <v>359.62608492000004</v>
      </c>
      <c r="AU151" s="361">
        <f t="shared" si="42"/>
        <v>24.392976310000002</v>
      </c>
      <c r="AV151" s="361">
        <f t="shared" si="42"/>
        <v>11.401701529999999</v>
      </c>
      <c r="AW151" s="361">
        <f t="shared" si="42"/>
        <v>-2.9548424899999999</v>
      </c>
      <c r="AX151" s="361">
        <f t="shared" si="42"/>
        <v>2.3147439999999797E-2</v>
      </c>
      <c r="AY151" s="361">
        <f t="shared" si="42"/>
        <v>32.862982789999997</v>
      </c>
      <c r="AZ151" s="361">
        <f t="shared" si="42"/>
        <v>7.9125545800000001</v>
      </c>
      <c r="BA151" s="361">
        <f t="shared" si="42"/>
        <v>-38.226164400000002</v>
      </c>
      <c r="BB151" s="361">
        <f t="shared" si="42"/>
        <v>-41.115863069999996</v>
      </c>
      <c r="BC151" s="361">
        <f t="shared" si="42"/>
        <v>8.3708742699999981</v>
      </c>
      <c r="BD151" s="361">
        <f t="shared" si="42"/>
        <v>-63.058598619999998</v>
      </c>
      <c r="BE151" s="361">
        <f t="shared" si="42"/>
        <v>-1.5985934500000001</v>
      </c>
      <c r="BF151" s="361">
        <f t="shared" si="42"/>
        <v>1.3898425300000001</v>
      </c>
      <c r="BG151" s="361">
        <f t="shared" si="42"/>
        <v>-1.1847230500000006</v>
      </c>
      <c r="BH151" s="361">
        <f t="shared" si="42"/>
        <v>12.678808849999999</v>
      </c>
      <c r="BI151" s="361">
        <f t="shared" si="42"/>
        <v>11.285334880000001</v>
      </c>
      <c r="BJ151" s="361">
        <f t="shared" si="42"/>
        <v>0.58901791999999986</v>
      </c>
      <c r="BK151" s="361">
        <f t="shared" si="42"/>
        <v>2.08481351</v>
      </c>
      <c r="BL151" s="361">
        <f t="shared" si="42"/>
        <v>11.008665399999998</v>
      </c>
      <c r="BM151" s="361">
        <f t="shared" si="42"/>
        <v>9.3474073000000004</v>
      </c>
      <c r="BN151" s="372">
        <f t="shared" si="42"/>
        <v>23.029904130000002</v>
      </c>
    </row>
    <row r="152" spans="1:66">
      <c r="A152" s="405" t="s">
        <v>163</v>
      </c>
      <c r="B152" s="361">
        <v>5.62280085</v>
      </c>
      <c r="C152" s="361">
        <v>2.8145876799999998</v>
      </c>
      <c r="D152" s="361">
        <v>1.07811871</v>
      </c>
      <c r="E152" s="361">
        <v>1.5290276899999999</v>
      </c>
      <c r="F152" s="361">
        <v>11.044534929999999</v>
      </c>
      <c r="G152" s="361">
        <v>0.76940801000000003</v>
      </c>
      <c r="H152" s="361">
        <v>0.25191191000000002</v>
      </c>
      <c r="I152" s="361">
        <v>1.72615981</v>
      </c>
      <c r="J152" s="361">
        <v>14.53101848</v>
      </c>
      <c r="K152" s="361">
        <v>17.278498209999999</v>
      </c>
      <c r="L152" s="361">
        <v>1.44795202</v>
      </c>
      <c r="M152" s="361">
        <v>4.3195307200000004</v>
      </c>
      <c r="N152" s="361">
        <v>2.2920541800000001</v>
      </c>
      <c r="O152" s="361">
        <v>3.24751506</v>
      </c>
      <c r="P152" s="361">
        <v>11.307051980000001</v>
      </c>
      <c r="Q152" s="361">
        <v>0.99029034000000005</v>
      </c>
      <c r="R152" s="361">
        <v>2.3290280800000001</v>
      </c>
      <c r="S152" s="361">
        <v>1.6374363700000001</v>
      </c>
      <c r="T152" s="361">
        <v>3.7375277900000001</v>
      </c>
      <c r="U152" s="361">
        <v>8.6942825799999994</v>
      </c>
      <c r="V152" s="361">
        <v>2.7274720600000002</v>
      </c>
      <c r="W152" s="361">
        <v>3.9549793700000002</v>
      </c>
      <c r="X152" s="361">
        <v>3.5072157599999998</v>
      </c>
      <c r="Y152" s="361">
        <v>2.0660579299999999</v>
      </c>
      <c r="Z152" s="361">
        <v>12.255725119999999</v>
      </c>
      <c r="AA152" s="361">
        <v>1.2237216099999999</v>
      </c>
      <c r="AB152" s="361">
        <v>4.5915348299999996</v>
      </c>
      <c r="AC152" s="361">
        <v>1.6791375799999999</v>
      </c>
      <c r="AD152" s="361">
        <v>15.55497469</v>
      </c>
      <c r="AE152" s="361">
        <v>23.04936871</v>
      </c>
      <c r="AF152" s="361">
        <v>22.061850700000001</v>
      </c>
      <c r="AG152" s="361">
        <v>1.5347990300000001</v>
      </c>
      <c r="AH152" s="361">
        <v>6.40756587</v>
      </c>
      <c r="AI152" s="361">
        <v>4.63681242</v>
      </c>
      <c r="AJ152" s="361">
        <v>34.64102802</v>
      </c>
      <c r="AK152" s="361">
        <v>1.5381041799999999</v>
      </c>
      <c r="AL152" s="361">
        <v>4.5560616700000001</v>
      </c>
      <c r="AM152" s="361">
        <v>4.83582863</v>
      </c>
      <c r="AN152" s="361">
        <v>10.81805576</v>
      </c>
      <c r="AO152" s="361">
        <v>21.748050240000001</v>
      </c>
      <c r="AP152" s="361">
        <v>367.06619835999999</v>
      </c>
      <c r="AQ152" s="361">
        <v>6.5766722499999997</v>
      </c>
      <c r="AR152" s="361">
        <v>15.26259267</v>
      </c>
      <c r="AS152" s="361">
        <v>3.8673954699999999</v>
      </c>
      <c r="AT152" s="361">
        <v>392.77285875000001</v>
      </c>
      <c r="AU152" s="361">
        <v>27.980120190000001</v>
      </c>
      <c r="AV152" s="361">
        <v>17.114480449999999</v>
      </c>
      <c r="AW152" s="361">
        <v>6.7381790300000004</v>
      </c>
      <c r="AX152" s="361">
        <v>1.9811066799999999</v>
      </c>
      <c r="AY152" s="361">
        <v>53.813886349999997</v>
      </c>
      <c r="AZ152" s="361">
        <v>10.14699409</v>
      </c>
      <c r="BA152" s="361">
        <v>5.2801340799999998</v>
      </c>
      <c r="BB152" s="361">
        <v>6.1790268599999996</v>
      </c>
      <c r="BC152" s="361">
        <v>10.833988679999999</v>
      </c>
      <c r="BD152" s="361">
        <v>32.440143710000001</v>
      </c>
      <c r="BE152" s="361">
        <v>3.3910337899999998</v>
      </c>
      <c r="BF152" s="361">
        <v>5.8346652800000003</v>
      </c>
      <c r="BG152" s="361">
        <v>10.82177293</v>
      </c>
      <c r="BH152" s="361">
        <v>17.92418292</v>
      </c>
      <c r="BI152" s="361">
        <v>37.971654919999999</v>
      </c>
      <c r="BJ152" s="361">
        <v>12.362162769999999</v>
      </c>
      <c r="BK152" s="361">
        <v>8.8351450800000002</v>
      </c>
      <c r="BL152" s="361">
        <v>16.245215259999998</v>
      </c>
      <c r="BM152" s="361">
        <v>13.88967289</v>
      </c>
      <c r="BN152" s="372">
        <v>51.332196000000003</v>
      </c>
    </row>
    <row r="153" spans="1:66">
      <c r="A153" s="405" t="s">
        <v>164</v>
      </c>
      <c r="B153" s="361">
        <v>7.8210925400000004</v>
      </c>
      <c r="C153" s="361">
        <v>0.31892912000000001</v>
      </c>
      <c r="D153" s="361">
        <v>21.210933780000001</v>
      </c>
      <c r="E153" s="361">
        <v>3.72862348</v>
      </c>
      <c r="F153" s="361">
        <v>33.079578920000003</v>
      </c>
      <c r="G153" s="361">
        <v>0.33045530000000001</v>
      </c>
      <c r="H153" s="361">
        <v>1.0408849099999999</v>
      </c>
      <c r="I153" s="361">
        <v>1.8186171799999999</v>
      </c>
      <c r="J153" s="361">
        <v>0.91545125000000005</v>
      </c>
      <c r="K153" s="361">
        <v>4.1054086400000003</v>
      </c>
      <c r="L153" s="361">
        <v>1.2747248099999999</v>
      </c>
      <c r="M153" s="361">
        <v>4.15519938</v>
      </c>
      <c r="N153" s="361">
        <v>3.3682366400000001</v>
      </c>
      <c r="O153" s="361">
        <v>8.5689347500000004</v>
      </c>
      <c r="P153" s="361">
        <v>17.367095580000001</v>
      </c>
      <c r="Q153" s="361">
        <v>2.35828485</v>
      </c>
      <c r="R153" s="361">
        <v>5.6259996000000001</v>
      </c>
      <c r="S153" s="361">
        <v>3.1006247500000002</v>
      </c>
      <c r="T153" s="361">
        <v>3.4244944899999998</v>
      </c>
      <c r="U153" s="361">
        <v>14.509403689999999</v>
      </c>
      <c r="V153" s="361">
        <v>3.9060461100000001</v>
      </c>
      <c r="W153" s="361">
        <v>4.0011947499999998</v>
      </c>
      <c r="X153" s="361">
        <v>2.6348064999999998</v>
      </c>
      <c r="Y153" s="361">
        <v>4.4518779200000003</v>
      </c>
      <c r="Z153" s="361">
        <v>14.993925279999999</v>
      </c>
      <c r="AA153" s="361">
        <v>5.0035282099999998</v>
      </c>
      <c r="AB153" s="361">
        <v>17.103003619999999</v>
      </c>
      <c r="AC153" s="361">
        <v>5.1592900500000001</v>
      </c>
      <c r="AD153" s="361">
        <v>6.2067845500000001</v>
      </c>
      <c r="AE153" s="361">
        <v>33.472606429999999</v>
      </c>
      <c r="AF153" s="361">
        <v>5.6868065699999999</v>
      </c>
      <c r="AG153" s="361">
        <v>8.2113840699999994</v>
      </c>
      <c r="AH153" s="361">
        <v>3.5890204400000001</v>
      </c>
      <c r="AI153" s="361">
        <v>5.6544231199999997</v>
      </c>
      <c r="AJ153" s="361">
        <v>23.141634199999999</v>
      </c>
      <c r="AK153" s="361">
        <v>8.0812357499999994</v>
      </c>
      <c r="AL153" s="361">
        <v>4.5255132500000004</v>
      </c>
      <c r="AM153" s="361">
        <v>2.9123781800000001</v>
      </c>
      <c r="AN153" s="361">
        <v>31.336121460000001</v>
      </c>
      <c r="AO153" s="361">
        <v>46.855248639999999</v>
      </c>
      <c r="AP153" s="361">
        <v>1.4423732300000001</v>
      </c>
      <c r="AQ153" s="361">
        <v>6.0616577700000001</v>
      </c>
      <c r="AR153" s="361">
        <v>2.2136030799999999</v>
      </c>
      <c r="AS153" s="361">
        <v>23.429139750000001</v>
      </c>
      <c r="AT153" s="361">
        <v>33.146773830000001</v>
      </c>
      <c r="AU153" s="361">
        <v>3.5871438800000002</v>
      </c>
      <c r="AV153" s="361">
        <v>5.7127789199999999</v>
      </c>
      <c r="AW153" s="361">
        <v>9.6930215200000003</v>
      </c>
      <c r="AX153" s="361">
        <v>1.9579592400000001</v>
      </c>
      <c r="AY153" s="361">
        <v>20.95090356</v>
      </c>
      <c r="AZ153" s="361">
        <v>2.2344395100000001</v>
      </c>
      <c r="BA153" s="361">
        <v>43.506298479999998</v>
      </c>
      <c r="BB153" s="361">
        <v>47.294889929999997</v>
      </c>
      <c r="BC153" s="361">
        <v>2.4631144100000002</v>
      </c>
      <c r="BD153" s="361">
        <v>95.498742329999999</v>
      </c>
      <c r="BE153" s="361">
        <v>4.9896272399999999</v>
      </c>
      <c r="BF153" s="361">
        <v>4.4448227500000002</v>
      </c>
      <c r="BG153" s="361">
        <v>12.00649598</v>
      </c>
      <c r="BH153" s="361">
        <v>5.2453740700000004</v>
      </c>
      <c r="BI153" s="361">
        <v>26.686320039999998</v>
      </c>
      <c r="BJ153" s="361">
        <v>11.77314485</v>
      </c>
      <c r="BK153" s="361">
        <v>6.7503315700000002</v>
      </c>
      <c r="BL153" s="361">
        <v>5.2365498600000002</v>
      </c>
      <c r="BM153" s="361">
        <v>4.5422655900000004</v>
      </c>
      <c r="BN153" s="372">
        <v>28.302291870000001</v>
      </c>
    </row>
    <row r="154" spans="1:66">
      <c r="A154" s="404" t="s">
        <v>165</v>
      </c>
      <c r="B154" s="361">
        <v>-100.12668085999999</v>
      </c>
      <c r="C154" s="361">
        <v>-312.59959900000001</v>
      </c>
      <c r="D154" s="361">
        <v>-278.64494780000001</v>
      </c>
      <c r="E154" s="361">
        <v>-293.83648827000002</v>
      </c>
      <c r="F154" s="361">
        <v>-985.20771592999995</v>
      </c>
      <c r="G154" s="361">
        <v>-44.925865950000002</v>
      </c>
      <c r="H154" s="361">
        <v>113.67777827</v>
      </c>
      <c r="I154" s="361">
        <v>-260.68646378</v>
      </c>
      <c r="J154" s="361">
        <v>-312.03623403</v>
      </c>
      <c r="K154" s="361">
        <v>-503.97078549000003</v>
      </c>
      <c r="L154" s="361">
        <v>-121.02904027</v>
      </c>
      <c r="M154" s="361">
        <v>-204.43089413999999</v>
      </c>
      <c r="N154" s="361">
        <v>-191.78874318999999</v>
      </c>
      <c r="O154" s="361">
        <v>178.58758678999999</v>
      </c>
      <c r="P154" s="361">
        <v>-338.66109081000002</v>
      </c>
      <c r="Q154" s="361">
        <v>155.54529886</v>
      </c>
      <c r="R154" s="361">
        <v>104.68163758999999</v>
      </c>
      <c r="S154" s="361">
        <v>-27.486032260000002</v>
      </c>
      <c r="T154" s="361">
        <v>-104.80382733</v>
      </c>
      <c r="U154" s="361">
        <v>127.93707686</v>
      </c>
      <c r="V154" s="361">
        <v>47.769374239999998</v>
      </c>
      <c r="W154" s="361">
        <v>142.86843395</v>
      </c>
      <c r="X154" s="361">
        <v>-79.892251610000002</v>
      </c>
      <c r="Y154" s="361">
        <v>-113.44399464</v>
      </c>
      <c r="Z154" s="361">
        <v>-2.69843806</v>
      </c>
      <c r="AA154" s="361">
        <v>101.34641240000001</v>
      </c>
      <c r="AB154" s="361">
        <v>-395.68815645000001</v>
      </c>
      <c r="AC154" s="361">
        <v>232.08995514</v>
      </c>
      <c r="AD154" s="361">
        <v>-52.489154599999999</v>
      </c>
      <c r="AE154" s="361">
        <v>-114.74094350999999</v>
      </c>
      <c r="AF154" s="361">
        <v>-128.15045049</v>
      </c>
      <c r="AG154" s="361">
        <v>-44.762543039999997</v>
      </c>
      <c r="AH154" s="361">
        <v>174.93698259999999</v>
      </c>
      <c r="AI154" s="361">
        <v>-241.61616688000001</v>
      </c>
      <c r="AJ154" s="361">
        <v>-239.59217781000001</v>
      </c>
      <c r="AK154" s="361">
        <v>204.47711985000001</v>
      </c>
      <c r="AL154" s="361">
        <v>-219.78555437</v>
      </c>
      <c r="AM154" s="361">
        <v>-34.231614669999999</v>
      </c>
      <c r="AN154" s="361">
        <v>-247.24806823</v>
      </c>
      <c r="AO154" s="361">
        <v>-296.78811741999999</v>
      </c>
      <c r="AP154" s="361">
        <v>-562.53515690999996</v>
      </c>
      <c r="AQ154" s="361">
        <v>-86.23527455</v>
      </c>
      <c r="AR154" s="361">
        <v>-152.07904572999999</v>
      </c>
      <c r="AS154" s="361">
        <v>-18.919847300000001</v>
      </c>
      <c r="AT154" s="361">
        <v>-819.76932449000003</v>
      </c>
      <c r="AU154" s="361">
        <v>-104.10093558</v>
      </c>
      <c r="AV154" s="361">
        <v>-93.496630789999998</v>
      </c>
      <c r="AW154" s="361">
        <v>-22.459865390000001</v>
      </c>
      <c r="AX154" s="361">
        <v>-169.99847804000001</v>
      </c>
      <c r="AY154" s="361">
        <v>-390.05590979999999</v>
      </c>
      <c r="AZ154" s="361">
        <v>-159.82869733999999</v>
      </c>
      <c r="BA154" s="361">
        <v>-32.398205730000001</v>
      </c>
      <c r="BB154" s="361">
        <v>-14.53012773</v>
      </c>
      <c r="BC154" s="361">
        <v>-47.425724350000003</v>
      </c>
      <c r="BD154" s="361">
        <v>-254.18275514999999</v>
      </c>
      <c r="BE154" s="361">
        <v>-75.192239720000003</v>
      </c>
      <c r="BF154" s="361">
        <v>-239.70524839000001</v>
      </c>
      <c r="BG154" s="361">
        <v>-84.783239839999993</v>
      </c>
      <c r="BH154" s="361">
        <v>-183.60074847000001</v>
      </c>
      <c r="BI154" s="361">
        <v>-583.28147641999999</v>
      </c>
      <c r="BJ154" s="361">
        <v>-89.519515389999995</v>
      </c>
      <c r="BK154" s="361">
        <v>-203.11190310999999</v>
      </c>
      <c r="BL154" s="361">
        <v>-104.6859024</v>
      </c>
      <c r="BM154" s="361">
        <v>-179.50786729999999</v>
      </c>
      <c r="BN154" s="372">
        <v>-576.82518819999996</v>
      </c>
    </row>
    <row r="155" spans="1:66">
      <c r="A155" s="398" t="s">
        <v>166</v>
      </c>
      <c r="B155" s="361">
        <f t="shared" ref="B155:BN155" si="43">SUM(B156:B157)</f>
        <v>1.04534007</v>
      </c>
      <c r="C155" s="361">
        <f t="shared" si="43"/>
        <v>1.26996877</v>
      </c>
      <c r="D155" s="361">
        <f t="shared" si="43"/>
        <v>1.64779309</v>
      </c>
      <c r="E155" s="361">
        <f t="shared" si="43"/>
        <v>2.1647809800000002</v>
      </c>
      <c r="F155" s="361">
        <f t="shared" si="43"/>
        <v>6.1278829100000003</v>
      </c>
      <c r="G155" s="361">
        <f t="shared" si="43"/>
        <v>1.2061136100000001</v>
      </c>
      <c r="H155" s="361">
        <f t="shared" si="43"/>
        <v>1.1092233300000001</v>
      </c>
      <c r="I155" s="361">
        <f t="shared" si="43"/>
        <v>0.84364304000000001</v>
      </c>
      <c r="J155" s="361">
        <f t="shared" si="43"/>
        <v>0.90678060000000005</v>
      </c>
      <c r="K155" s="361">
        <f t="shared" si="43"/>
        <v>4.0657605800000001</v>
      </c>
      <c r="L155" s="361">
        <f t="shared" si="43"/>
        <v>1.10313675</v>
      </c>
      <c r="M155" s="361">
        <f t="shared" si="43"/>
        <v>1.3747115400000001</v>
      </c>
      <c r="N155" s="361">
        <f t="shared" si="43"/>
        <v>2.7136688800000002</v>
      </c>
      <c r="O155" s="361">
        <f t="shared" si="43"/>
        <v>1.5805886499999999</v>
      </c>
      <c r="P155" s="361">
        <f t="shared" si="43"/>
        <v>6.7721058200000002</v>
      </c>
      <c r="Q155" s="361">
        <f t="shared" si="43"/>
        <v>2.5709053800000001</v>
      </c>
      <c r="R155" s="361">
        <f t="shared" si="43"/>
        <v>3.1483137600000002</v>
      </c>
      <c r="S155" s="361">
        <f t="shared" si="43"/>
        <v>1.3618576099999999</v>
      </c>
      <c r="T155" s="361">
        <f t="shared" si="43"/>
        <v>1.2902731700000001</v>
      </c>
      <c r="U155" s="361">
        <f t="shared" si="43"/>
        <v>8.3713499200000001</v>
      </c>
      <c r="V155" s="361">
        <f t="shared" si="43"/>
        <v>0.70585129000000002</v>
      </c>
      <c r="W155" s="361">
        <f t="shared" si="43"/>
        <v>1.5650591300000001</v>
      </c>
      <c r="X155" s="361">
        <f t="shared" si="43"/>
        <v>1.77883456</v>
      </c>
      <c r="Y155" s="361">
        <f t="shared" si="43"/>
        <v>1.5431846499999999</v>
      </c>
      <c r="Z155" s="361">
        <f t="shared" si="43"/>
        <v>5.5929296300000004</v>
      </c>
      <c r="AA155" s="361">
        <f t="shared" si="43"/>
        <v>2.0947508400000001</v>
      </c>
      <c r="AB155" s="361">
        <f t="shared" si="43"/>
        <v>3.9196378599999999</v>
      </c>
      <c r="AC155" s="361">
        <f t="shared" si="43"/>
        <v>2.4481145600000001</v>
      </c>
      <c r="AD155" s="361">
        <f t="shared" si="43"/>
        <v>2.45847931</v>
      </c>
      <c r="AE155" s="361">
        <f t="shared" si="43"/>
        <v>10.92098257</v>
      </c>
      <c r="AF155" s="361">
        <f t="shared" si="43"/>
        <v>1.33838385</v>
      </c>
      <c r="AG155" s="361">
        <f t="shared" si="43"/>
        <v>3.5183345500000001</v>
      </c>
      <c r="AH155" s="361">
        <f t="shared" si="43"/>
        <v>4.8357981700000003</v>
      </c>
      <c r="AI155" s="361">
        <f t="shared" si="43"/>
        <v>3.1434475900000001</v>
      </c>
      <c r="AJ155" s="361">
        <f t="shared" si="43"/>
        <v>12.83596416</v>
      </c>
      <c r="AK155" s="361">
        <f t="shared" si="43"/>
        <v>4.7435077299999993</v>
      </c>
      <c r="AL155" s="361">
        <f t="shared" si="43"/>
        <v>7.5242489900000002</v>
      </c>
      <c r="AM155" s="361">
        <f t="shared" si="43"/>
        <v>3.3108143999999999</v>
      </c>
      <c r="AN155" s="361">
        <f t="shared" si="43"/>
        <v>-0.97090290000000001</v>
      </c>
      <c r="AO155" s="361">
        <f t="shared" si="43"/>
        <v>14.607668220000001</v>
      </c>
      <c r="AP155" s="361">
        <f t="shared" si="43"/>
        <v>-4.2294329500000005</v>
      </c>
      <c r="AQ155" s="361">
        <f t="shared" si="43"/>
        <v>35.930668600000004</v>
      </c>
      <c r="AR155" s="361">
        <f t="shared" si="43"/>
        <v>29.749102610000001</v>
      </c>
      <c r="AS155" s="361">
        <f t="shared" si="43"/>
        <v>12.499787139999999</v>
      </c>
      <c r="AT155" s="361">
        <f t="shared" si="43"/>
        <v>73.95012539999999</v>
      </c>
      <c r="AU155" s="361">
        <f t="shared" si="43"/>
        <v>3.8472520700000001</v>
      </c>
      <c r="AV155" s="361">
        <f t="shared" si="43"/>
        <v>-1.0200604099999999</v>
      </c>
      <c r="AW155" s="361">
        <f t="shared" si="43"/>
        <v>1.11162816</v>
      </c>
      <c r="AX155" s="361">
        <f t="shared" si="43"/>
        <v>2.4178000499999999</v>
      </c>
      <c r="AY155" s="361">
        <f t="shared" si="43"/>
        <v>6.3566198700000003</v>
      </c>
      <c r="AZ155" s="361">
        <f t="shared" si="43"/>
        <v>0.73188953999999995</v>
      </c>
      <c r="BA155" s="361">
        <f t="shared" si="43"/>
        <v>1.55331826</v>
      </c>
      <c r="BB155" s="361">
        <f t="shared" si="43"/>
        <v>1.40098517</v>
      </c>
      <c r="BC155" s="361">
        <f t="shared" si="43"/>
        <v>-0.21797548</v>
      </c>
      <c r="BD155" s="361">
        <f t="shared" si="43"/>
        <v>3.4682174899999998</v>
      </c>
      <c r="BE155" s="361">
        <f t="shared" si="43"/>
        <v>3.3854868800000002</v>
      </c>
      <c r="BF155" s="361">
        <f t="shared" si="43"/>
        <v>1.5762904099999999</v>
      </c>
      <c r="BG155" s="361">
        <f t="shared" si="43"/>
        <v>2.93559328</v>
      </c>
      <c r="BH155" s="361">
        <f t="shared" si="43"/>
        <v>4.3930292199999998</v>
      </c>
      <c r="BI155" s="361">
        <f t="shared" si="43"/>
        <v>12.29039979</v>
      </c>
      <c r="BJ155" s="361">
        <f t="shared" si="43"/>
        <v>0.50414369000000003</v>
      </c>
      <c r="BK155" s="361">
        <f t="shared" si="43"/>
        <v>2.5573836499999998</v>
      </c>
      <c r="BL155" s="361">
        <f t="shared" si="43"/>
        <v>3.3951174700000002</v>
      </c>
      <c r="BM155" s="361">
        <f t="shared" si="43"/>
        <v>0.98952523000000003</v>
      </c>
      <c r="BN155" s="372">
        <f t="shared" si="43"/>
        <v>7.4461700400000002</v>
      </c>
    </row>
    <row r="156" spans="1:66">
      <c r="A156" s="402" t="s">
        <v>167</v>
      </c>
      <c r="B156" s="361">
        <v>1.04534007</v>
      </c>
      <c r="C156" s="361">
        <v>1.26996877</v>
      </c>
      <c r="D156" s="361">
        <v>1.64779309</v>
      </c>
      <c r="E156" s="361">
        <v>2.1647809800000002</v>
      </c>
      <c r="F156" s="361">
        <v>6.1278829100000003</v>
      </c>
      <c r="G156" s="361">
        <v>1.2061136100000001</v>
      </c>
      <c r="H156" s="361">
        <v>1.1092233300000001</v>
      </c>
      <c r="I156" s="361">
        <v>0.84364304000000001</v>
      </c>
      <c r="J156" s="361">
        <v>0.90678060000000005</v>
      </c>
      <c r="K156" s="361">
        <v>4.0657605800000001</v>
      </c>
      <c r="L156" s="361">
        <v>1.10313675</v>
      </c>
      <c r="M156" s="361">
        <v>1.3747115400000001</v>
      </c>
      <c r="N156" s="361">
        <v>2.7136688800000002</v>
      </c>
      <c r="O156" s="361">
        <v>1.5805886499999999</v>
      </c>
      <c r="P156" s="361">
        <v>6.7721058200000002</v>
      </c>
      <c r="Q156" s="361">
        <v>2.5709053800000001</v>
      </c>
      <c r="R156" s="361">
        <v>3.1483137600000002</v>
      </c>
      <c r="S156" s="361">
        <v>1.3618576099999999</v>
      </c>
      <c r="T156" s="361">
        <v>1.2902731700000001</v>
      </c>
      <c r="U156" s="361">
        <v>8.3713499200000001</v>
      </c>
      <c r="V156" s="361">
        <v>0.70585129000000002</v>
      </c>
      <c r="W156" s="361">
        <v>1.5650591300000001</v>
      </c>
      <c r="X156" s="361">
        <v>1.77883456</v>
      </c>
      <c r="Y156" s="361">
        <v>1.5431846499999999</v>
      </c>
      <c r="Z156" s="361">
        <v>5.5929296300000004</v>
      </c>
      <c r="AA156" s="361">
        <v>2.0947508400000001</v>
      </c>
      <c r="AB156" s="361">
        <v>3.9196378599999999</v>
      </c>
      <c r="AC156" s="361">
        <v>2.4481145600000001</v>
      </c>
      <c r="AD156" s="361">
        <v>2.45847931</v>
      </c>
      <c r="AE156" s="361">
        <v>10.92098257</v>
      </c>
      <c r="AF156" s="361">
        <v>1.33838385</v>
      </c>
      <c r="AG156" s="361">
        <v>3.5183345500000001</v>
      </c>
      <c r="AH156" s="361">
        <v>4.8357981700000003</v>
      </c>
      <c r="AI156" s="361">
        <v>3.1434475900000001</v>
      </c>
      <c r="AJ156" s="361">
        <v>12.83596416</v>
      </c>
      <c r="AK156" s="361">
        <v>0.42064044</v>
      </c>
      <c r="AL156" s="361">
        <v>5.5209500399999998</v>
      </c>
      <c r="AM156" s="361">
        <v>3.3108143999999999</v>
      </c>
      <c r="AN156" s="361">
        <v>2.8726032199999998</v>
      </c>
      <c r="AO156" s="361">
        <v>12.125008100000001</v>
      </c>
      <c r="AP156" s="361">
        <v>5.7281156500000003</v>
      </c>
      <c r="AQ156" s="361">
        <v>8.0183558300000009</v>
      </c>
      <c r="AR156" s="361">
        <v>10.7788381</v>
      </c>
      <c r="AS156" s="361">
        <v>11.160472199999999</v>
      </c>
      <c r="AT156" s="361">
        <v>35.685781779999999</v>
      </c>
      <c r="AU156" s="361">
        <v>3.8472520700000001</v>
      </c>
      <c r="AV156" s="361">
        <v>0.20517208000000001</v>
      </c>
      <c r="AW156" s="361">
        <v>1.11162816</v>
      </c>
      <c r="AX156" s="361">
        <v>2.4178000499999999</v>
      </c>
      <c r="AY156" s="361">
        <v>7.5818523600000001</v>
      </c>
      <c r="AZ156" s="361">
        <v>0.73188953999999995</v>
      </c>
      <c r="BA156" s="361">
        <v>1.55331826</v>
      </c>
      <c r="BB156" s="361">
        <v>1.40098517</v>
      </c>
      <c r="BC156" s="361">
        <v>-0.21797548</v>
      </c>
      <c r="BD156" s="361">
        <v>3.4682174899999998</v>
      </c>
      <c r="BE156" s="361">
        <v>3.3854868800000002</v>
      </c>
      <c r="BF156" s="361">
        <v>1.5762904099999999</v>
      </c>
      <c r="BG156" s="361">
        <v>2.93559328</v>
      </c>
      <c r="BH156" s="361">
        <v>4.3930292199999998</v>
      </c>
      <c r="BI156" s="361">
        <v>12.29039979</v>
      </c>
      <c r="BJ156" s="361">
        <v>0.50414369000000003</v>
      </c>
      <c r="BK156" s="361">
        <v>2.5573836499999998</v>
      </c>
      <c r="BL156" s="361">
        <v>3.3951174700000002</v>
      </c>
      <c r="BM156" s="361">
        <v>0.98952523000000003</v>
      </c>
      <c r="BN156" s="372">
        <v>7.4461700400000002</v>
      </c>
    </row>
    <row r="157" spans="1:66">
      <c r="A157" s="402" t="s">
        <v>168</v>
      </c>
      <c r="B157" s="361">
        <v>0</v>
      </c>
      <c r="C157" s="361">
        <v>0</v>
      </c>
      <c r="D157" s="361">
        <v>0</v>
      </c>
      <c r="E157" s="361">
        <v>0</v>
      </c>
      <c r="F157" s="361">
        <v>0</v>
      </c>
      <c r="G157" s="361">
        <v>0</v>
      </c>
      <c r="H157" s="361">
        <v>0</v>
      </c>
      <c r="I157" s="361">
        <v>0</v>
      </c>
      <c r="J157" s="361">
        <v>0</v>
      </c>
      <c r="K157" s="361">
        <v>0</v>
      </c>
      <c r="L157" s="361">
        <v>0</v>
      </c>
      <c r="M157" s="361">
        <v>0</v>
      </c>
      <c r="N157" s="361">
        <v>0</v>
      </c>
      <c r="O157" s="361">
        <v>0</v>
      </c>
      <c r="P157" s="361">
        <v>0</v>
      </c>
      <c r="Q157" s="361">
        <v>0</v>
      </c>
      <c r="R157" s="361">
        <v>0</v>
      </c>
      <c r="S157" s="361">
        <v>0</v>
      </c>
      <c r="T157" s="361">
        <v>0</v>
      </c>
      <c r="U157" s="361">
        <v>0</v>
      </c>
      <c r="V157" s="361">
        <v>0</v>
      </c>
      <c r="W157" s="361">
        <v>0</v>
      </c>
      <c r="X157" s="361">
        <v>0</v>
      </c>
      <c r="Y157" s="361">
        <v>0</v>
      </c>
      <c r="Z157" s="361">
        <v>0</v>
      </c>
      <c r="AA157" s="361">
        <v>0</v>
      </c>
      <c r="AB157" s="361">
        <v>0</v>
      </c>
      <c r="AC157" s="361">
        <v>0</v>
      </c>
      <c r="AD157" s="361">
        <v>0</v>
      </c>
      <c r="AE157" s="361">
        <v>0</v>
      </c>
      <c r="AF157" s="361">
        <v>0</v>
      </c>
      <c r="AG157" s="361">
        <v>0</v>
      </c>
      <c r="AH157" s="361">
        <v>0</v>
      </c>
      <c r="AI157" s="361">
        <v>0</v>
      </c>
      <c r="AJ157" s="361">
        <v>0</v>
      </c>
      <c r="AK157" s="361">
        <v>4.3228672899999996</v>
      </c>
      <c r="AL157" s="361">
        <v>2.00329895</v>
      </c>
      <c r="AM157" s="361">
        <v>0</v>
      </c>
      <c r="AN157" s="361">
        <v>-3.8435061199999998</v>
      </c>
      <c r="AO157" s="361">
        <v>2.4826601199999998</v>
      </c>
      <c r="AP157" s="361">
        <v>-9.9575486000000009</v>
      </c>
      <c r="AQ157" s="361">
        <v>27.91231277</v>
      </c>
      <c r="AR157" s="361">
        <v>18.97026451</v>
      </c>
      <c r="AS157" s="361">
        <v>1.33931494</v>
      </c>
      <c r="AT157" s="361">
        <v>38.264343619999998</v>
      </c>
      <c r="AU157" s="361">
        <v>0</v>
      </c>
      <c r="AV157" s="361">
        <v>-1.22523249</v>
      </c>
      <c r="AW157" s="361">
        <v>0</v>
      </c>
      <c r="AX157" s="361">
        <v>0</v>
      </c>
      <c r="AY157" s="361">
        <v>-1.22523249</v>
      </c>
      <c r="AZ157" s="361">
        <v>0</v>
      </c>
      <c r="BA157" s="361">
        <v>0</v>
      </c>
      <c r="BB157" s="361">
        <v>0</v>
      </c>
      <c r="BC157" s="361">
        <v>0</v>
      </c>
      <c r="BD157" s="361">
        <v>0</v>
      </c>
      <c r="BE157" s="361">
        <v>0</v>
      </c>
      <c r="BF157" s="361">
        <v>0</v>
      </c>
      <c r="BG157" s="361">
        <v>0</v>
      </c>
      <c r="BH157" s="361">
        <v>0</v>
      </c>
      <c r="BI157" s="361">
        <v>0</v>
      </c>
      <c r="BJ157" s="361">
        <v>0</v>
      </c>
      <c r="BK157" s="361">
        <v>0</v>
      </c>
      <c r="BL157" s="361">
        <v>0</v>
      </c>
      <c r="BM157" s="361">
        <v>0</v>
      </c>
      <c r="BN157" s="372">
        <v>0</v>
      </c>
    </row>
    <row r="158" spans="1:66">
      <c r="A158" s="397" t="s">
        <v>154</v>
      </c>
      <c r="B158" s="361">
        <f t="shared" ref="B158:BN158" si="44">SUM(B159,B162,B165,B166)</f>
        <v>-58.447716910000004</v>
      </c>
      <c r="C158" s="361">
        <f t="shared" si="44"/>
        <v>-45.937213509999992</v>
      </c>
      <c r="D158" s="361">
        <f t="shared" si="44"/>
        <v>-18.300817630000004</v>
      </c>
      <c r="E158" s="361">
        <f t="shared" si="44"/>
        <v>106.88222760999999</v>
      </c>
      <c r="F158" s="361">
        <f t="shared" si="44"/>
        <v>-15.803520439999982</v>
      </c>
      <c r="G158" s="361">
        <f t="shared" si="44"/>
        <v>-140.76160143999999</v>
      </c>
      <c r="H158" s="361">
        <f t="shared" si="44"/>
        <v>5.5568133400000015</v>
      </c>
      <c r="I158" s="361">
        <f t="shared" si="44"/>
        <v>-11.700810439999998</v>
      </c>
      <c r="J158" s="361">
        <f t="shared" si="44"/>
        <v>18.507794129999997</v>
      </c>
      <c r="K158" s="361">
        <f t="shared" si="44"/>
        <v>-128.39780440999996</v>
      </c>
      <c r="L158" s="361">
        <f t="shared" si="44"/>
        <v>25.905867619999999</v>
      </c>
      <c r="M158" s="361">
        <f t="shared" si="44"/>
        <v>158.76188846000002</v>
      </c>
      <c r="N158" s="361">
        <f t="shared" si="44"/>
        <v>-150.40809710999997</v>
      </c>
      <c r="O158" s="361">
        <f t="shared" si="44"/>
        <v>377.30784985999998</v>
      </c>
      <c r="P158" s="361">
        <f t="shared" si="44"/>
        <v>411.56750883000001</v>
      </c>
      <c r="Q158" s="361">
        <f t="shared" si="44"/>
        <v>225.35424217000002</v>
      </c>
      <c r="R158" s="361">
        <f t="shared" si="44"/>
        <v>64.612913050000003</v>
      </c>
      <c r="S158" s="361">
        <f t="shared" si="44"/>
        <v>105.24349087</v>
      </c>
      <c r="T158" s="361">
        <f t="shared" si="44"/>
        <v>-46.137650589999986</v>
      </c>
      <c r="U158" s="361">
        <f t="shared" si="44"/>
        <v>349.07299549999999</v>
      </c>
      <c r="V158" s="361">
        <f t="shared" si="44"/>
        <v>-100.87714000000001</v>
      </c>
      <c r="W158" s="361">
        <f t="shared" si="44"/>
        <v>97.991163</v>
      </c>
      <c r="X158" s="361">
        <f t="shared" si="44"/>
        <v>-114.49617739999999</v>
      </c>
      <c r="Y158" s="361">
        <f t="shared" si="44"/>
        <v>5.8900212299999986</v>
      </c>
      <c r="Z158" s="361">
        <f t="shared" si="44"/>
        <v>-111.49213317</v>
      </c>
      <c r="AA158" s="361">
        <f t="shared" si="44"/>
        <v>139.59361158000002</v>
      </c>
      <c r="AB158" s="361">
        <f t="shared" si="44"/>
        <v>-247.40658640999999</v>
      </c>
      <c r="AC158" s="361">
        <f t="shared" si="44"/>
        <v>179.66271019000001</v>
      </c>
      <c r="AD158" s="361">
        <f t="shared" si="44"/>
        <v>115.59643238000001</v>
      </c>
      <c r="AE158" s="361">
        <f t="shared" si="44"/>
        <v>187.44616774000002</v>
      </c>
      <c r="AF158" s="361">
        <f t="shared" si="44"/>
        <v>-28.274649579999995</v>
      </c>
      <c r="AG158" s="361">
        <f t="shared" si="44"/>
        <v>71.911119020000001</v>
      </c>
      <c r="AH158" s="361">
        <f t="shared" si="44"/>
        <v>-71.489482940000002</v>
      </c>
      <c r="AI158" s="361">
        <f t="shared" si="44"/>
        <v>75.092305049999993</v>
      </c>
      <c r="AJ158" s="361">
        <f t="shared" si="44"/>
        <v>47.239291550000004</v>
      </c>
      <c r="AK158" s="361">
        <f t="shared" si="44"/>
        <v>35.562244999999997</v>
      </c>
      <c r="AL158" s="361">
        <f t="shared" si="44"/>
        <v>282.68679737000002</v>
      </c>
      <c r="AM158" s="361">
        <f t="shared" si="44"/>
        <v>16.775342250000001</v>
      </c>
      <c r="AN158" s="361">
        <f t="shared" si="44"/>
        <v>125.52621020999999</v>
      </c>
      <c r="AO158" s="361">
        <f t="shared" si="44"/>
        <v>460.55059483000002</v>
      </c>
      <c r="AP158" s="361">
        <f t="shared" si="44"/>
        <v>-228.60298122</v>
      </c>
      <c r="AQ158" s="361">
        <f t="shared" si="44"/>
        <v>14.580121780000002</v>
      </c>
      <c r="AR158" s="361">
        <f t="shared" si="44"/>
        <v>51.554499039999996</v>
      </c>
      <c r="AS158" s="361">
        <f t="shared" si="44"/>
        <v>86.610743659999983</v>
      </c>
      <c r="AT158" s="361">
        <f t="shared" si="44"/>
        <v>-75.857616740000012</v>
      </c>
      <c r="AU158" s="361">
        <f t="shared" si="44"/>
        <v>-3.1213245199999982</v>
      </c>
      <c r="AV158" s="361">
        <f t="shared" si="44"/>
        <v>314.62919569000002</v>
      </c>
      <c r="AW158" s="361">
        <f t="shared" si="44"/>
        <v>59.811782090000008</v>
      </c>
      <c r="AX158" s="361">
        <f t="shared" si="44"/>
        <v>314.77556851999998</v>
      </c>
      <c r="AY158" s="361">
        <f t="shared" si="44"/>
        <v>686.09522178000009</v>
      </c>
      <c r="AZ158" s="361">
        <f t="shared" si="44"/>
        <v>195.88152846000003</v>
      </c>
      <c r="BA158" s="361">
        <f t="shared" si="44"/>
        <v>22.067671619999999</v>
      </c>
      <c r="BB158" s="361">
        <f t="shared" si="44"/>
        <v>262.72474767999995</v>
      </c>
      <c r="BC158" s="361">
        <f t="shared" si="44"/>
        <v>32.708095810000003</v>
      </c>
      <c r="BD158" s="361">
        <f t="shared" si="44"/>
        <v>513.38204356999995</v>
      </c>
      <c r="BE158" s="361">
        <f t="shared" si="44"/>
        <v>69.093550979999975</v>
      </c>
      <c r="BF158" s="361">
        <f t="shared" si="44"/>
        <v>192.37642813000002</v>
      </c>
      <c r="BG158" s="361">
        <f t="shared" si="44"/>
        <v>43.721413759999997</v>
      </c>
      <c r="BH158" s="361">
        <f t="shared" si="44"/>
        <v>82.925272210000003</v>
      </c>
      <c r="BI158" s="361">
        <f t="shared" si="44"/>
        <v>388.11666508000008</v>
      </c>
      <c r="BJ158" s="361">
        <f t="shared" si="44"/>
        <v>197.36034483</v>
      </c>
      <c r="BK158" s="361">
        <f t="shared" si="44"/>
        <v>-14.179170720000002</v>
      </c>
      <c r="BL158" s="361">
        <f t="shared" si="44"/>
        <v>153.45992386</v>
      </c>
      <c r="BM158" s="361">
        <f t="shared" si="44"/>
        <v>141.88249656000002</v>
      </c>
      <c r="BN158" s="372">
        <f t="shared" si="44"/>
        <v>478.52359452999997</v>
      </c>
    </row>
    <row r="159" spans="1:66">
      <c r="A159" s="398" t="s">
        <v>159</v>
      </c>
      <c r="B159" s="361">
        <f t="shared" ref="B159:BN159" si="45">SUM(B160:B161)</f>
        <v>26.45227186</v>
      </c>
      <c r="C159" s="361">
        <f t="shared" si="45"/>
        <v>79.467741590000003</v>
      </c>
      <c r="D159" s="361">
        <f t="shared" si="45"/>
        <v>29.70571026</v>
      </c>
      <c r="E159" s="361">
        <f t="shared" si="45"/>
        <v>-49.632925460000003</v>
      </c>
      <c r="F159" s="361">
        <f t="shared" si="45"/>
        <v>85.992798250000007</v>
      </c>
      <c r="G159" s="361">
        <f t="shared" si="45"/>
        <v>71.488719840000002</v>
      </c>
      <c r="H159" s="361">
        <f t="shared" si="45"/>
        <v>58.319790329999996</v>
      </c>
      <c r="I159" s="361">
        <f t="shared" si="45"/>
        <v>40.151913530000002</v>
      </c>
      <c r="J159" s="361">
        <f t="shared" si="45"/>
        <v>56.126294639999998</v>
      </c>
      <c r="K159" s="361">
        <f t="shared" si="45"/>
        <v>226.08671834</v>
      </c>
      <c r="L159" s="361">
        <f t="shared" si="45"/>
        <v>51.671397149999997</v>
      </c>
      <c r="M159" s="361">
        <f t="shared" si="45"/>
        <v>37.355480490000005</v>
      </c>
      <c r="N159" s="361">
        <f t="shared" si="45"/>
        <v>29.505507949999998</v>
      </c>
      <c r="O159" s="361">
        <f t="shared" si="45"/>
        <v>27.732436379999999</v>
      </c>
      <c r="P159" s="361">
        <f t="shared" si="45"/>
        <v>146.26482197000001</v>
      </c>
      <c r="Q159" s="361">
        <f t="shared" si="45"/>
        <v>41.522842400000002</v>
      </c>
      <c r="R159" s="361">
        <f t="shared" si="45"/>
        <v>-25.733331969999998</v>
      </c>
      <c r="S159" s="361">
        <f t="shared" si="45"/>
        <v>59.057968809999998</v>
      </c>
      <c r="T159" s="361">
        <f t="shared" si="45"/>
        <v>92.17348398</v>
      </c>
      <c r="U159" s="361">
        <f t="shared" si="45"/>
        <v>167.02096322</v>
      </c>
      <c r="V159" s="361">
        <f t="shared" si="45"/>
        <v>-35.287603760000003</v>
      </c>
      <c r="W159" s="361">
        <f t="shared" si="45"/>
        <v>95.223948919999998</v>
      </c>
      <c r="X159" s="361">
        <f t="shared" si="45"/>
        <v>-6.3257397500000003</v>
      </c>
      <c r="Y159" s="361">
        <f t="shared" si="45"/>
        <v>-8.9386077299999993</v>
      </c>
      <c r="Z159" s="361">
        <f t="shared" si="45"/>
        <v>44.671997679999997</v>
      </c>
      <c r="AA159" s="361">
        <f t="shared" si="45"/>
        <v>41.43428978</v>
      </c>
      <c r="AB159" s="361">
        <f t="shared" si="45"/>
        <v>-92.831359820000003</v>
      </c>
      <c r="AC159" s="361">
        <f t="shared" si="45"/>
        <v>67.782775360000002</v>
      </c>
      <c r="AD159" s="361">
        <f t="shared" si="45"/>
        <v>73.246196260000005</v>
      </c>
      <c r="AE159" s="361">
        <f t="shared" si="45"/>
        <v>89.631901580000005</v>
      </c>
      <c r="AF159" s="361">
        <f t="shared" si="45"/>
        <v>28.065070739999999</v>
      </c>
      <c r="AG159" s="361">
        <f t="shared" si="45"/>
        <v>9.7830177900000006</v>
      </c>
      <c r="AH159" s="361">
        <f t="shared" si="45"/>
        <v>52.690731159999999</v>
      </c>
      <c r="AI159" s="361">
        <f t="shared" si="45"/>
        <v>50.953598159999999</v>
      </c>
      <c r="AJ159" s="361">
        <f t="shared" si="45"/>
        <v>141.49241785000001</v>
      </c>
      <c r="AK159" s="361">
        <f t="shared" si="45"/>
        <v>58.099348069999998</v>
      </c>
      <c r="AL159" s="361">
        <f t="shared" si="45"/>
        <v>161.64151304999999</v>
      </c>
      <c r="AM159" s="361">
        <f t="shared" si="45"/>
        <v>109.17279221</v>
      </c>
      <c r="AN159" s="361">
        <f t="shared" si="45"/>
        <v>140.55589620999999</v>
      </c>
      <c r="AO159" s="361">
        <f t="shared" si="45"/>
        <v>469.46954954</v>
      </c>
      <c r="AP159" s="361">
        <f t="shared" si="45"/>
        <v>-60.203872259999997</v>
      </c>
      <c r="AQ159" s="361">
        <f t="shared" si="45"/>
        <v>-0.68232057000000002</v>
      </c>
      <c r="AR159" s="361">
        <f t="shared" si="45"/>
        <v>23.96737912</v>
      </c>
      <c r="AS159" s="361">
        <f t="shared" si="45"/>
        <v>-3.0575112600000001</v>
      </c>
      <c r="AT159" s="361">
        <f t="shared" si="45"/>
        <v>-39.97632497</v>
      </c>
      <c r="AU159" s="361">
        <f t="shared" si="45"/>
        <v>36.764283310000003</v>
      </c>
      <c r="AV159" s="361">
        <f t="shared" si="45"/>
        <v>-41.229778379999999</v>
      </c>
      <c r="AW159" s="361">
        <f t="shared" si="45"/>
        <v>34.82138149</v>
      </c>
      <c r="AX159" s="361">
        <f t="shared" si="45"/>
        <v>91.559695919999996</v>
      </c>
      <c r="AY159" s="361">
        <f t="shared" si="45"/>
        <v>121.91558234</v>
      </c>
      <c r="AZ159" s="361">
        <f t="shared" si="45"/>
        <v>5.28056006</v>
      </c>
      <c r="BA159" s="361">
        <f t="shared" si="45"/>
        <v>19.168095399999999</v>
      </c>
      <c r="BB159" s="361">
        <f t="shared" si="45"/>
        <v>130.90903878</v>
      </c>
      <c r="BC159" s="361">
        <f t="shared" si="45"/>
        <v>93.632013119999996</v>
      </c>
      <c r="BD159" s="361">
        <f t="shared" si="45"/>
        <v>248.98970736000001</v>
      </c>
      <c r="BE159" s="361">
        <f t="shared" si="45"/>
        <v>83.435585649999993</v>
      </c>
      <c r="BF159" s="361">
        <f t="shared" si="45"/>
        <v>194.45351102000001</v>
      </c>
      <c r="BG159" s="361">
        <f t="shared" si="45"/>
        <v>40.988436589999999</v>
      </c>
      <c r="BH159" s="361">
        <f t="shared" si="45"/>
        <v>49.726431720000001</v>
      </c>
      <c r="BI159" s="361">
        <f t="shared" si="45"/>
        <v>368.60396498</v>
      </c>
      <c r="BJ159" s="361">
        <f t="shared" si="45"/>
        <v>121.25523909</v>
      </c>
      <c r="BK159" s="361">
        <f t="shared" si="45"/>
        <v>-15.55740934</v>
      </c>
      <c r="BL159" s="361">
        <f t="shared" si="45"/>
        <v>111.62514192</v>
      </c>
      <c r="BM159" s="361">
        <f t="shared" si="45"/>
        <v>126.06704512</v>
      </c>
      <c r="BN159" s="372">
        <f t="shared" si="45"/>
        <v>343.39001679</v>
      </c>
    </row>
    <row r="160" spans="1:66">
      <c r="A160" s="402" t="s">
        <v>169</v>
      </c>
      <c r="B160" s="361">
        <v>26.45227186</v>
      </c>
      <c r="C160" s="361">
        <v>79.467741590000003</v>
      </c>
      <c r="D160" s="361">
        <v>29.70571026</v>
      </c>
      <c r="E160" s="361">
        <v>-49.632925460000003</v>
      </c>
      <c r="F160" s="361">
        <v>85.992798250000007</v>
      </c>
      <c r="G160" s="361">
        <v>71.488719840000002</v>
      </c>
      <c r="H160" s="361">
        <v>58.319790329999996</v>
      </c>
      <c r="I160" s="361">
        <v>40.151913530000002</v>
      </c>
      <c r="J160" s="361">
        <v>56.126294639999998</v>
      </c>
      <c r="K160" s="361">
        <v>226.08671834</v>
      </c>
      <c r="L160" s="361">
        <v>51.648257149999999</v>
      </c>
      <c r="M160" s="361">
        <v>37.378620490000003</v>
      </c>
      <c r="N160" s="361">
        <v>29.505507949999998</v>
      </c>
      <c r="O160" s="361">
        <v>27.732436379999999</v>
      </c>
      <c r="P160" s="361">
        <v>146.26482197000001</v>
      </c>
      <c r="Q160" s="361">
        <v>41.522842400000002</v>
      </c>
      <c r="R160" s="361">
        <v>-25.733331969999998</v>
      </c>
      <c r="S160" s="361">
        <v>59.057968809999998</v>
      </c>
      <c r="T160" s="361">
        <v>92.05309493</v>
      </c>
      <c r="U160" s="361">
        <v>166.90057417</v>
      </c>
      <c r="V160" s="361">
        <v>-35.167214710000003</v>
      </c>
      <c r="W160" s="361">
        <v>95.223948919999998</v>
      </c>
      <c r="X160" s="361">
        <v>-6.3257397500000003</v>
      </c>
      <c r="Y160" s="361">
        <v>-8.9386077299999993</v>
      </c>
      <c r="Z160" s="361">
        <v>44.792386729999997</v>
      </c>
      <c r="AA160" s="361">
        <v>41.43428978</v>
      </c>
      <c r="AB160" s="361">
        <v>-92.831359820000003</v>
      </c>
      <c r="AC160" s="361">
        <v>67.782775360000002</v>
      </c>
      <c r="AD160" s="361">
        <v>73.246196260000005</v>
      </c>
      <c r="AE160" s="361">
        <v>89.631901580000005</v>
      </c>
      <c r="AF160" s="361">
        <v>28.065070739999999</v>
      </c>
      <c r="AG160" s="361">
        <v>9.7830177900000006</v>
      </c>
      <c r="AH160" s="361">
        <v>52.690731159999999</v>
      </c>
      <c r="AI160" s="361">
        <v>50.953598159999999</v>
      </c>
      <c r="AJ160" s="361">
        <v>141.49241785000001</v>
      </c>
      <c r="AK160" s="361">
        <v>58.099348069999998</v>
      </c>
      <c r="AL160" s="361">
        <v>161.64151304999999</v>
      </c>
      <c r="AM160" s="361">
        <v>109.17279221</v>
      </c>
      <c r="AN160" s="361">
        <v>140.55589620999999</v>
      </c>
      <c r="AO160" s="361">
        <v>469.46954954</v>
      </c>
      <c r="AP160" s="361">
        <v>-60.203872259999997</v>
      </c>
      <c r="AQ160" s="361">
        <v>-0.68232057000000002</v>
      </c>
      <c r="AR160" s="361">
        <v>23.96737912</v>
      </c>
      <c r="AS160" s="361">
        <v>-3.0575112600000001</v>
      </c>
      <c r="AT160" s="361">
        <v>-39.97632497</v>
      </c>
      <c r="AU160" s="361">
        <v>36.764283310000003</v>
      </c>
      <c r="AV160" s="361">
        <v>-41.229778379999999</v>
      </c>
      <c r="AW160" s="361">
        <v>34.82138149</v>
      </c>
      <c r="AX160" s="361">
        <v>91.559695919999996</v>
      </c>
      <c r="AY160" s="361">
        <v>121.91558234</v>
      </c>
      <c r="AZ160" s="361">
        <v>5.28056006</v>
      </c>
      <c r="BA160" s="361">
        <v>19.168095399999999</v>
      </c>
      <c r="BB160" s="361">
        <v>130.90903878</v>
      </c>
      <c r="BC160" s="361">
        <v>93.632013119999996</v>
      </c>
      <c r="BD160" s="361">
        <v>248.98970736000001</v>
      </c>
      <c r="BE160" s="361">
        <v>83.435585649999993</v>
      </c>
      <c r="BF160" s="361">
        <v>194.45351102000001</v>
      </c>
      <c r="BG160" s="361">
        <v>40.988436589999999</v>
      </c>
      <c r="BH160" s="361">
        <v>49.726431720000001</v>
      </c>
      <c r="BI160" s="361">
        <v>368.60396498</v>
      </c>
      <c r="BJ160" s="361">
        <v>121.25523909</v>
      </c>
      <c r="BK160" s="361">
        <v>-15.55740934</v>
      </c>
      <c r="BL160" s="361">
        <v>111.62514192</v>
      </c>
      <c r="BM160" s="361">
        <v>126.06704512</v>
      </c>
      <c r="BN160" s="372">
        <v>343.39001679</v>
      </c>
    </row>
    <row r="161" spans="1:66">
      <c r="A161" s="402" t="s">
        <v>170</v>
      </c>
      <c r="B161" s="361">
        <v>0</v>
      </c>
      <c r="C161" s="361">
        <v>0</v>
      </c>
      <c r="D161" s="361">
        <v>0</v>
      </c>
      <c r="E161" s="361">
        <v>0</v>
      </c>
      <c r="F161" s="361">
        <v>0</v>
      </c>
      <c r="G161" s="361">
        <v>0</v>
      </c>
      <c r="H161" s="361">
        <v>0</v>
      </c>
      <c r="I161" s="361">
        <v>0</v>
      </c>
      <c r="J161" s="361">
        <v>0</v>
      </c>
      <c r="K161" s="361">
        <v>0</v>
      </c>
      <c r="L161" s="361">
        <v>2.3140000000000001E-2</v>
      </c>
      <c r="M161" s="361">
        <v>-2.3140000000000001E-2</v>
      </c>
      <c r="N161" s="361">
        <v>0</v>
      </c>
      <c r="O161" s="361">
        <v>0</v>
      </c>
      <c r="P161" s="361">
        <v>0</v>
      </c>
      <c r="Q161" s="361">
        <v>0</v>
      </c>
      <c r="R161" s="361">
        <v>0</v>
      </c>
      <c r="S161" s="361">
        <v>0</v>
      </c>
      <c r="T161" s="361">
        <v>0.12038905</v>
      </c>
      <c r="U161" s="361">
        <v>0.12038905</v>
      </c>
      <c r="V161" s="361">
        <v>-0.12038905</v>
      </c>
      <c r="W161" s="361">
        <v>0</v>
      </c>
      <c r="X161" s="361">
        <v>0</v>
      </c>
      <c r="Y161" s="361">
        <v>0</v>
      </c>
      <c r="Z161" s="361">
        <v>-0.12038905</v>
      </c>
      <c r="AA161" s="361">
        <v>0</v>
      </c>
      <c r="AB161" s="361">
        <v>0</v>
      </c>
      <c r="AC161" s="361">
        <v>0</v>
      </c>
      <c r="AD161" s="361">
        <v>0</v>
      </c>
      <c r="AE161" s="361">
        <v>0</v>
      </c>
      <c r="AF161" s="361">
        <v>0</v>
      </c>
      <c r="AG161" s="361">
        <v>0</v>
      </c>
      <c r="AH161" s="361">
        <v>0</v>
      </c>
      <c r="AI161" s="361">
        <v>0</v>
      </c>
      <c r="AJ161" s="361">
        <v>0</v>
      </c>
      <c r="AK161" s="361">
        <v>0</v>
      </c>
      <c r="AL161" s="361">
        <v>0</v>
      </c>
      <c r="AM161" s="361">
        <v>0</v>
      </c>
      <c r="AN161" s="361">
        <v>0</v>
      </c>
      <c r="AO161" s="361">
        <v>0</v>
      </c>
      <c r="AP161" s="361">
        <v>0</v>
      </c>
      <c r="AQ161" s="361">
        <v>0</v>
      </c>
      <c r="AR161" s="361">
        <v>0</v>
      </c>
      <c r="AS161" s="361">
        <v>0</v>
      </c>
      <c r="AT161" s="361">
        <v>0</v>
      </c>
      <c r="AU161" s="361">
        <v>0</v>
      </c>
      <c r="AV161" s="361">
        <v>0</v>
      </c>
      <c r="AW161" s="361">
        <v>0</v>
      </c>
      <c r="AX161" s="361">
        <v>0</v>
      </c>
      <c r="AY161" s="361">
        <v>0</v>
      </c>
      <c r="AZ161" s="361">
        <v>0</v>
      </c>
      <c r="BA161" s="361">
        <v>0</v>
      </c>
      <c r="BB161" s="361">
        <v>0</v>
      </c>
      <c r="BC161" s="361">
        <v>0</v>
      </c>
      <c r="BD161" s="361">
        <v>0</v>
      </c>
      <c r="BE161" s="361">
        <v>0</v>
      </c>
      <c r="BF161" s="361">
        <v>0</v>
      </c>
      <c r="BG161" s="361">
        <v>0</v>
      </c>
      <c r="BH161" s="361">
        <v>0</v>
      </c>
      <c r="BI161" s="361">
        <v>0</v>
      </c>
      <c r="BJ161" s="361">
        <v>0</v>
      </c>
      <c r="BK161" s="361">
        <v>0</v>
      </c>
      <c r="BL161" s="361">
        <v>0</v>
      </c>
      <c r="BM161" s="361">
        <v>0</v>
      </c>
      <c r="BN161" s="372">
        <v>0</v>
      </c>
    </row>
    <row r="162" spans="1:66">
      <c r="A162" s="404" t="s">
        <v>162</v>
      </c>
      <c r="B162" s="361">
        <f t="shared" ref="B162:BN162" si="46">B163-B164</f>
        <v>5.3627186499999997</v>
      </c>
      <c r="C162" s="361">
        <f t="shared" si="46"/>
        <v>-20.8346807</v>
      </c>
      <c r="D162" s="361">
        <f t="shared" si="46"/>
        <v>5.3824365299999997</v>
      </c>
      <c r="E162" s="361">
        <f t="shared" si="46"/>
        <v>39.235138079999999</v>
      </c>
      <c r="F162" s="361">
        <f t="shared" si="46"/>
        <v>29.145612560000018</v>
      </c>
      <c r="G162" s="361">
        <f t="shared" si="46"/>
        <v>12.228275379999999</v>
      </c>
      <c r="H162" s="361">
        <f t="shared" si="46"/>
        <v>-1.082635419999999</v>
      </c>
      <c r="I162" s="361">
        <f t="shared" si="46"/>
        <v>-4.0665762500000007</v>
      </c>
      <c r="J162" s="361">
        <f t="shared" si="46"/>
        <v>-3.9620374899999984</v>
      </c>
      <c r="K162" s="361">
        <f t="shared" si="46"/>
        <v>3.1170262200000067</v>
      </c>
      <c r="L162" s="361">
        <f t="shared" si="46"/>
        <v>-0.32171791000000027</v>
      </c>
      <c r="M162" s="361">
        <f t="shared" si="46"/>
        <v>-7.4427002899999977</v>
      </c>
      <c r="N162" s="361">
        <f t="shared" si="46"/>
        <v>-6.3649818300000005</v>
      </c>
      <c r="O162" s="361">
        <f t="shared" si="46"/>
        <v>-15.992787790000001</v>
      </c>
      <c r="P162" s="361">
        <f t="shared" si="46"/>
        <v>-30.122187820000008</v>
      </c>
      <c r="Q162" s="361">
        <f t="shared" si="46"/>
        <v>6.3652261800000005</v>
      </c>
      <c r="R162" s="361">
        <f t="shared" si="46"/>
        <v>-37.582845679999998</v>
      </c>
      <c r="S162" s="361">
        <f t="shared" si="46"/>
        <v>-10.74483051</v>
      </c>
      <c r="T162" s="361">
        <f t="shared" si="46"/>
        <v>-53.140035979999993</v>
      </c>
      <c r="U162" s="361">
        <f t="shared" si="46"/>
        <v>-95.102485990000005</v>
      </c>
      <c r="V162" s="361">
        <f t="shared" si="46"/>
        <v>-8.596964530000001</v>
      </c>
      <c r="W162" s="361">
        <f t="shared" si="46"/>
        <v>-16.077604170000001</v>
      </c>
      <c r="X162" s="361">
        <f t="shared" si="46"/>
        <v>-5.5807461900000011</v>
      </c>
      <c r="Y162" s="361">
        <f t="shared" si="46"/>
        <v>-9.3069808200000015</v>
      </c>
      <c r="Z162" s="361">
        <f t="shared" si="46"/>
        <v>-39.562295710000001</v>
      </c>
      <c r="AA162" s="361">
        <f t="shared" si="46"/>
        <v>-6.5181513100000004</v>
      </c>
      <c r="AB162" s="361">
        <f t="shared" si="46"/>
        <v>-37.610827889999996</v>
      </c>
      <c r="AC162" s="361">
        <f t="shared" si="46"/>
        <v>-12.017551839999999</v>
      </c>
      <c r="AD162" s="361">
        <f t="shared" si="46"/>
        <v>7.4862892199999997</v>
      </c>
      <c r="AE162" s="361">
        <f t="shared" si="46"/>
        <v>-48.66024182000001</v>
      </c>
      <c r="AF162" s="361">
        <f t="shared" si="46"/>
        <v>-5.4144555800000003</v>
      </c>
      <c r="AG162" s="361">
        <f t="shared" si="46"/>
        <v>-7.255088859999999</v>
      </c>
      <c r="AH162" s="361">
        <f t="shared" si="46"/>
        <v>-7.2497577700000004</v>
      </c>
      <c r="AI162" s="361">
        <f t="shared" si="46"/>
        <v>10.131776429999999</v>
      </c>
      <c r="AJ162" s="361">
        <f t="shared" si="46"/>
        <v>-9.7875257800000028</v>
      </c>
      <c r="AK162" s="361">
        <f t="shared" si="46"/>
        <v>1.0473513299999997</v>
      </c>
      <c r="AL162" s="361">
        <f t="shared" si="46"/>
        <v>-0.88556209000000052</v>
      </c>
      <c r="AM162" s="361">
        <f t="shared" si="46"/>
        <v>0.72379274000000038</v>
      </c>
      <c r="AN162" s="361">
        <f t="shared" si="46"/>
        <v>-4.0073383899999993</v>
      </c>
      <c r="AO162" s="361">
        <f t="shared" si="46"/>
        <v>-3.1217564100000033</v>
      </c>
      <c r="AP162" s="361">
        <f t="shared" si="46"/>
        <v>-55.504834609999989</v>
      </c>
      <c r="AQ162" s="361">
        <f t="shared" si="46"/>
        <v>-8.7785041599999989</v>
      </c>
      <c r="AR162" s="361">
        <f t="shared" si="46"/>
        <v>28.042111089999999</v>
      </c>
      <c r="AS162" s="361">
        <f t="shared" si="46"/>
        <v>-1.5695763700000001</v>
      </c>
      <c r="AT162" s="361">
        <f t="shared" si="46"/>
        <v>-37.810804050000002</v>
      </c>
      <c r="AU162" s="361">
        <f t="shared" si="46"/>
        <v>-4.9453396699999992</v>
      </c>
      <c r="AV162" s="361">
        <f t="shared" si="46"/>
        <v>378.23977128000001</v>
      </c>
      <c r="AW162" s="361">
        <f t="shared" si="46"/>
        <v>20.79627932</v>
      </c>
      <c r="AX162" s="361">
        <f t="shared" si="46"/>
        <v>287.73336996</v>
      </c>
      <c r="AY162" s="361">
        <f t="shared" si="46"/>
        <v>681.82408089</v>
      </c>
      <c r="AZ162" s="361">
        <f t="shared" si="46"/>
        <v>176.37428019000001</v>
      </c>
      <c r="BA162" s="361">
        <f t="shared" si="46"/>
        <v>1.7072024500000005</v>
      </c>
      <c r="BB162" s="361">
        <f t="shared" si="46"/>
        <v>172.97735706</v>
      </c>
      <c r="BC162" s="361">
        <f t="shared" si="46"/>
        <v>-9.7018408300000001</v>
      </c>
      <c r="BD162" s="361">
        <f t="shared" si="46"/>
        <v>341.35699886999998</v>
      </c>
      <c r="BE162" s="361">
        <f t="shared" si="46"/>
        <v>1.4741636499999995</v>
      </c>
      <c r="BF162" s="361">
        <f t="shared" si="46"/>
        <v>-8.6219872100000003</v>
      </c>
      <c r="BG162" s="361">
        <f t="shared" si="46"/>
        <v>-5.9400014700000003</v>
      </c>
      <c r="BH162" s="361">
        <f t="shared" si="46"/>
        <v>28.150103280000003</v>
      </c>
      <c r="BI162" s="361">
        <f t="shared" si="46"/>
        <v>15.062278250000006</v>
      </c>
      <c r="BJ162" s="361">
        <f t="shared" si="46"/>
        <v>-0.10412630000000078</v>
      </c>
      <c r="BK162" s="361">
        <f t="shared" si="46"/>
        <v>5.3066087399999997</v>
      </c>
      <c r="BL162" s="361">
        <f t="shared" si="46"/>
        <v>9.814953329999998</v>
      </c>
      <c r="BM162" s="361">
        <f t="shared" si="46"/>
        <v>0.97744067000000001</v>
      </c>
      <c r="BN162" s="372">
        <f t="shared" si="46"/>
        <v>15.994876440000006</v>
      </c>
    </row>
    <row r="163" spans="1:66">
      <c r="A163" s="405" t="s">
        <v>171</v>
      </c>
      <c r="B163" s="361">
        <v>15.023311809999999</v>
      </c>
      <c r="C163" s="361">
        <v>28.837378749999999</v>
      </c>
      <c r="D163" s="361">
        <v>18.78105382</v>
      </c>
      <c r="E163" s="361">
        <v>103.3213183</v>
      </c>
      <c r="F163" s="361">
        <v>165.96306268000001</v>
      </c>
      <c r="G163" s="361">
        <v>24.409181719999999</v>
      </c>
      <c r="H163" s="361">
        <v>11.21569732</v>
      </c>
      <c r="I163" s="361">
        <v>9.1975780199999999</v>
      </c>
      <c r="J163" s="361">
        <v>14.64707849</v>
      </c>
      <c r="K163" s="361">
        <v>59.469535550000003</v>
      </c>
      <c r="L163" s="361">
        <v>6.7835299999999998</v>
      </c>
      <c r="M163" s="361">
        <v>14.091981860000001</v>
      </c>
      <c r="N163" s="361">
        <v>6.7409402700000003</v>
      </c>
      <c r="O163" s="361">
        <v>7.1826976199999999</v>
      </c>
      <c r="P163" s="361">
        <v>34.799149749999998</v>
      </c>
      <c r="Q163" s="361">
        <v>29.192981660000001</v>
      </c>
      <c r="R163" s="361">
        <v>6.1831525200000002</v>
      </c>
      <c r="S163" s="361">
        <v>6.7480523400000001</v>
      </c>
      <c r="T163" s="361">
        <v>15.45039676</v>
      </c>
      <c r="U163" s="361">
        <v>57.574583279999999</v>
      </c>
      <c r="V163" s="361">
        <v>10.186814800000001</v>
      </c>
      <c r="W163" s="361">
        <v>12.39486415</v>
      </c>
      <c r="X163" s="361">
        <v>11.43853157</v>
      </c>
      <c r="Y163" s="361">
        <v>14.88499511</v>
      </c>
      <c r="Z163" s="361">
        <v>48.905205629999998</v>
      </c>
      <c r="AA163" s="361">
        <v>10.067614710000001</v>
      </c>
      <c r="AB163" s="361">
        <v>13.82809651</v>
      </c>
      <c r="AC163" s="361">
        <v>22.78249302</v>
      </c>
      <c r="AD163" s="361">
        <v>24.879848769999999</v>
      </c>
      <c r="AE163" s="361">
        <v>71.558053009999995</v>
      </c>
      <c r="AF163" s="361">
        <v>14.972529440000001</v>
      </c>
      <c r="AG163" s="361">
        <v>11.308805749999999</v>
      </c>
      <c r="AH163" s="361">
        <v>12.36530803</v>
      </c>
      <c r="AI163" s="361">
        <v>17.747099909999999</v>
      </c>
      <c r="AJ163" s="361">
        <v>56.393743129999997</v>
      </c>
      <c r="AK163" s="361">
        <v>5.8101932700000001</v>
      </c>
      <c r="AL163" s="361">
        <v>9.20301671</v>
      </c>
      <c r="AM163" s="361">
        <v>5.9451170800000002</v>
      </c>
      <c r="AN163" s="361">
        <v>8.9023532400000001</v>
      </c>
      <c r="AO163" s="361">
        <v>29.860680299999999</v>
      </c>
      <c r="AP163" s="361">
        <v>12.790566760000001</v>
      </c>
      <c r="AQ163" s="361">
        <v>13.210660949999999</v>
      </c>
      <c r="AR163" s="361">
        <v>48.841656139999998</v>
      </c>
      <c r="AS163" s="361">
        <v>13.65842142</v>
      </c>
      <c r="AT163" s="361">
        <v>88.501305270000003</v>
      </c>
      <c r="AU163" s="361">
        <v>9.9000153100000006</v>
      </c>
      <c r="AV163" s="361">
        <v>392.11720198</v>
      </c>
      <c r="AW163" s="361">
        <v>32.581715150000001</v>
      </c>
      <c r="AX163" s="361">
        <v>295.44706136000002</v>
      </c>
      <c r="AY163" s="361">
        <v>730.04599380000002</v>
      </c>
      <c r="AZ163" s="361">
        <v>179.81140318000001</v>
      </c>
      <c r="BA163" s="361">
        <v>9.7995836599999997</v>
      </c>
      <c r="BB163" s="361">
        <v>183.41973544000001</v>
      </c>
      <c r="BC163" s="361">
        <v>13.50668982</v>
      </c>
      <c r="BD163" s="361">
        <v>386.53741209999998</v>
      </c>
      <c r="BE163" s="361">
        <v>10.8406009</v>
      </c>
      <c r="BF163" s="361">
        <v>11.962936429999999</v>
      </c>
      <c r="BG163" s="361">
        <v>13.16715123</v>
      </c>
      <c r="BH163" s="361">
        <v>56.362318340000002</v>
      </c>
      <c r="BI163" s="361">
        <v>92.333006900000001</v>
      </c>
      <c r="BJ163" s="361">
        <v>12.99453207</v>
      </c>
      <c r="BK163" s="361">
        <v>19.517022109999999</v>
      </c>
      <c r="BL163" s="361">
        <v>17.349322709999999</v>
      </c>
      <c r="BM163" s="361">
        <v>17.503516000000001</v>
      </c>
      <c r="BN163" s="372">
        <v>67.364392890000005</v>
      </c>
    </row>
    <row r="164" spans="1:66">
      <c r="A164" s="405" t="s">
        <v>172</v>
      </c>
      <c r="B164" s="361">
        <v>9.6605931599999995</v>
      </c>
      <c r="C164" s="361">
        <v>49.672059449999999</v>
      </c>
      <c r="D164" s="361">
        <v>13.398617290000001</v>
      </c>
      <c r="E164" s="361">
        <v>64.086180220000003</v>
      </c>
      <c r="F164" s="361">
        <v>136.81745011999999</v>
      </c>
      <c r="G164" s="361">
        <v>12.18090634</v>
      </c>
      <c r="H164" s="361">
        <v>12.298332739999999</v>
      </c>
      <c r="I164" s="361">
        <v>13.264154270000001</v>
      </c>
      <c r="J164" s="361">
        <v>18.609115979999999</v>
      </c>
      <c r="K164" s="361">
        <v>56.352509329999997</v>
      </c>
      <c r="L164" s="361">
        <v>7.1052479100000001</v>
      </c>
      <c r="M164" s="361">
        <v>21.534682149999998</v>
      </c>
      <c r="N164" s="361">
        <v>13.105922100000001</v>
      </c>
      <c r="O164" s="361">
        <v>23.17548541</v>
      </c>
      <c r="P164" s="361">
        <v>64.921337570000006</v>
      </c>
      <c r="Q164" s="361">
        <v>22.82775548</v>
      </c>
      <c r="R164" s="361">
        <v>43.765998199999999</v>
      </c>
      <c r="S164" s="361">
        <v>17.492882850000001</v>
      </c>
      <c r="T164" s="361">
        <v>68.590432739999997</v>
      </c>
      <c r="U164" s="361">
        <v>152.67706927</v>
      </c>
      <c r="V164" s="361">
        <v>18.783779330000002</v>
      </c>
      <c r="W164" s="361">
        <v>28.472468320000001</v>
      </c>
      <c r="X164" s="361">
        <v>17.019277760000001</v>
      </c>
      <c r="Y164" s="361">
        <v>24.191975930000002</v>
      </c>
      <c r="Z164" s="361">
        <v>88.467501339999998</v>
      </c>
      <c r="AA164" s="361">
        <v>16.585766020000001</v>
      </c>
      <c r="AB164" s="361">
        <v>51.438924399999998</v>
      </c>
      <c r="AC164" s="361">
        <v>34.80004486</v>
      </c>
      <c r="AD164" s="361">
        <v>17.393559549999999</v>
      </c>
      <c r="AE164" s="361">
        <v>120.21829483</v>
      </c>
      <c r="AF164" s="361">
        <v>20.386985020000001</v>
      </c>
      <c r="AG164" s="361">
        <v>18.563894609999998</v>
      </c>
      <c r="AH164" s="361">
        <v>19.6150658</v>
      </c>
      <c r="AI164" s="361">
        <v>7.6153234799999998</v>
      </c>
      <c r="AJ164" s="361">
        <v>66.18126891</v>
      </c>
      <c r="AK164" s="361">
        <v>4.7628419400000004</v>
      </c>
      <c r="AL164" s="361">
        <v>10.088578800000001</v>
      </c>
      <c r="AM164" s="361">
        <v>5.2213243399999998</v>
      </c>
      <c r="AN164" s="361">
        <v>12.909691629999999</v>
      </c>
      <c r="AO164" s="361">
        <v>32.982436710000002</v>
      </c>
      <c r="AP164" s="361">
        <v>68.295401369999993</v>
      </c>
      <c r="AQ164" s="361">
        <v>21.989165109999998</v>
      </c>
      <c r="AR164" s="361">
        <v>20.799545049999999</v>
      </c>
      <c r="AS164" s="361">
        <v>15.22799779</v>
      </c>
      <c r="AT164" s="361">
        <v>126.31210932</v>
      </c>
      <c r="AU164" s="361">
        <v>14.84535498</v>
      </c>
      <c r="AV164" s="361">
        <v>13.8774307</v>
      </c>
      <c r="AW164" s="361">
        <v>11.785435830000001</v>
      </c>
      <c r="AX164" s="361">
        <v>7.7136914000000001</v>
      </c>
      <c r="AY164" s="361">
        <v>48.22191291</v>
      </c>
      <c r="AZ164" s="361">
        <v>3.4371229900000002</v>
      </c>
      <c r="BA164" s="361">
        <v>8.0923812099999992</v>
      </c>
      <c r="BB164" s="361">
        <v>10.442378379999999</v>
      </c>
      <c r="BC164" s="361">
        <v>23.20853065</v>
      </c>
      <c r="BD164" s="361">
        <v>45.180413229999999</v>
      </c>
      <c r="BE164" s="361">
        <v>9.3664372500000006</v>
      </c>
      <c r="BF164" s="361">
        <v>20.58492364</v>
      </c>
      <c r="BG164" s="361">
        <v>19.1071527</v>
      </c>
      <c r="BH164" s="361">
        <v>28.212215059999998</v>
      </c>
      <c r="BI164" s="361">
        <v>77.270728649999995</v>
      </c>
      <c r="BJ164" s="361">
        <v>13.098658370000001</v>
      </c>
      <c r="BK164" s="361">
        <v>14.210413369999999</v>
      </c>
      <c r="BL164" s="361">
        <v>7.5343693800000002</v>
      </c>
      <c r="BM164" s="361">
        <v>16.526075330000001</v>
      </c>
      <c r="BN164" s="372">
        <v>51.369516449999999</v>
      </c>
    </row>
    <row r="165" spans="1:66">
      <c r="A165" s="404" t="s">
        <v>165</v>
      </c>
      <c r="B165" s="361">
        <v>-95.246880000000004</v>
      </c>
      <c r="C165" s="361">
        <v>-87.231200000000001</v>
      </c>
      <c r="D165" s="361">
        <v>-68.13476</v>
      </c>
      <c r="E165" s="361">
        <v>101.898</v>
      </c>
      <c r="F165" s="361">
        <v>-148.71484000000001</v>
      </c>
      <c r="G165" s="361">
        <v>-235.39400000000001</v>
      </c>
      <c r="H165" s="361">
        <v>-27.8018</v>
      </c>
      <c r="I165" s="361">
        <v>-49.6</v>
      </c>
      <c r="J165" s="361">
        <v>-34.5</v>
      </c>
      <c r="K165" s="361">
        <v>-347.29579999999999</v>
      </c>
      <c r="L165" s="361">
        <v>-32.630000000000003</v>
      </c>
      <c r="M165" s="361">
        <v>131.28</v>
      </c>
      <c r="N165" s="361">
        <v>-97.66</v>
      </c>
      <c r="O165" s="361">
        <v>332.33</v>
      </c>
      <c r="P165" s="361">
        <v>333.32</v>
      </c>
      <c r="Q165" s="361">
        <v>188.84800000000001</v>
      </c>
      <c r="R165" s="361">
        <v>156.28800000000001</v>
      </c>
      <c r="S165" s="361">
        <v>58.386000000000003</v>
      </c>
      <c r="T165" s="361">
        <v>-70.965999999999994</v>
      </c>
      <c r="U165" s="361">
        <v>332.55599999999998</v>
      </c>
      <c r="V165" s="361">
        <v>-45.954000000000001</v>
      </c>
      <c r="W165" s="361">
        <v>24.568000000000001</v>
      </c>
      <c r="X165" s="361">
        <v>-102.194</v>
      </c>
      <c r="Y165" s="361">
        <v>35.667999999999999</v>
      </c>
      <c r="Z165" s="361">
        <v>-87.912000000000006</v>
      </c>
      <c r="AA165" s="361">
        <v>105.08</v>
      </c>
      <c r="AB165" s="361">
        <v>-116.18</v>
      </c>
      <c r="AC165" s="361">
        <v>142.59800000000001</v>
      </c>
      <c r="AD165" s="361">
        <v>12.326180000000001</v>
      </c>
      <c r="AE165" s="361">
        <v>143.82418000000001</v>
      </c>
      <c r="AF165" s="361">
        <v>-71.179119999999998</v>
      </c>
      <c r="AG165" s="361">
        <v>59.84158</v>
      </c>
      <c r="AH165" s="361">
        <v>-100.49422</v>
      </c>
      <c r="AI165" s="361">
        <v>-2.5485600000000002</v>
      </c>
      <c r="AJ165" s="361">
        <v>-114.38032</v>
      </c>
      <c r="AK165" s="361">
        <v>-52.78716</v>
      </c>
      <c r="AL165" s="361">
        <v>102.86962</v>
      </c>
      <c r="AM165" s="361">
        <v>-103.563</v>
      </c>
      <c r="AN165" s="361">
        <v>-10.45842</v>
      </c>
      <c r="AO165" s="361">
        <v>-63.938960000000002</v>
      </c>
      <c r="AP165" s="361">
        <v>-90.857200000000006</v>
      </c>
      <c r="AQ165" s="361">
        <v>42.806780000000003</v>
      </c>
      <c r="AR165" s="361">
        <v>25.490780000000001</v>
      </c>
      <c r="AS165" s="361">
        <v>115.07</v>
      </c>
      <c r="AT165" s="361">
        <v>92.510360000000006</v>
      </c>
      <c r="AU165" s="361">
        <v>-5.3462107899999998</v>
      </c>
      <c r="AV165" s="361">
        <v>-5.5402371600000002</v>
      </c>
      <c r="AW165" s="361">
        <v>18.927760729999999</v>
      </c>
      <c r="AX165" s="361">
        <v>-51.177762219999998</v>
      </c>
      <c r="AY165" s="361">
        <v>-43.13644944</v>
      </c>
      <c r="AZ165" s="361">
        <v>27.165613359999998</v>
      </c>
      <c r="BA165" s="361">
        <v>11.95035509</v>
      </c>
      <c r="BB165" s="361">
        <v>-27.207789089999999</v>
      </c>
      <c r="BC165" s="361">
        <v>-32.523045340000003</v>
      </c>
      <c r="BD165" s="361">
        <v>-20.614865980000001</v>
      </c>
      <c r="BE165" s="361">
        <v>-11.37297702</v>
      </c>
      <c r="BF165" s="361">
        <v>23.267075800000001</v>
      </c>
      <c r="BG165" s="361">
        <v>20.428080619999999</v>
      </c>
      <c r="BH165" s="361">
        <v>11.656251770000001</v>
      </c>
      <c r="BI165" s="361">
        <v>43.97843117</v>
      </c>
      <c r="BJ165" s="361">
        <v>7.7205761400000004</v>
      </c>
      <c r="BK165" s="361">
        <v>14.24815033</v>
      </c>
      <c r="BL165" s="361">
        <v>24.889880779999999</v>
      </c>
      <c r="BM165" s="361">
        <v>5.0066780900000003</v>
      </c>
      <c r="BN165" s="372">
        <v>51.86528534</v>
      </c>
    </row>
    <row r="166" spans="1:66">
      <c r="A166" s="398" t="s">
        <v>173</v>
      </c>
      <c r="B166" s="361">
        <f t="shared" ref="B166:BN166" si="47">SUM(B167:B168)</f>
        <v>4.984172580000001</v>
      </c>
      <c r="C166" s="361">
        <f t="shared" si="47"/>
        <v>-17.339074399999998</v>
      </c>
      <c r="D166" s="361">
        <f t="shared" si="47"/>
        <v>14.745795579999999</v>
      </c>
      <c r="E166" s="361">
        <f t="shared" si="47"/>
        <v>15.38201499</v>
      </c>
      <c r="F166" s="361">
        <f t="shared" si="47"/>
        <v>17.772908750000003</v>
      </c>
      <c r="G166" s="361">
        <f t="shared" si="47"/>
        <v>10.915403339999999</v>
      </c>
      <c r="H166" s="361">
        <f t="shared" si="47"/>
        <v>-23.878541569999999</v>
      </c>
      <c r="I166" s="361">
        <f t="shared" si="47"/>
        <v>1.8138522799999999</v>
      </c>
      <c r="J166" s="361">
        <f t="shared" si="47"/>
        <v>0.8435369800000001</v>
      </c>
      <c r="K166" s="361">
        <f t="shared" si="47"/>
        <v>-10.30574897</v>
      </c>
      <c r="L166" s="361">
        <f t="shared" si="47"/>
        <v>7.1861883799999999</v>
      </c>
      <c r="M166" s="361">
        <f t="shared" si="47"/>
        <v>-2.4308917400000003</v>
      </c>
      <c r="N166" s="361">
        <f t="shared" si="47"/>
        <v>-75.888623229999993</v>
      </c>
      <c r="O166" s="361">
        <f t="shared" si="47"/>
        <v>33.238201270000005</v>
      </c>
      <c r="P166" s="361">
        <f t="shared" si="47"/>
        <v>-37.895125319999998</v>
      </c>
      <c r="Q166" s="361">
        <f t="shared" si="47"/>
        <v>-11.381826409999999</v>
      </c>
      <c r="R166" s="361">
        <f t="shared" si="47"/>
        <v>-28.358909300000001</v>
      </c>
      <c r="S166" s="361">
        <f t="shared" si="47"/>
        <v>-1.4556474300000002</v>
      </c>
      <c r="T166" s="361">
        <f t="shared" si="47"/>
        <v>-14.20509859</v>
      </c>
      <c r="U166" s="361">
        <f t="shared" si="47"/>
        <v>-55.40148173</v>
      </c>
      <c r="V166" s="361">
        <f t="shared" si="47"/>
        <v>-11.038571709999999</v>
      </c>
      <c r="W166" s="361">
        <f t="shared" si="47"/>
        <v>-5.7231817500000002</v>
      </c>
      <c r="X166" s="361">
        <f t="shared" si="47"/>
        <v>-0.39569146000000055</v>
      </c>
      <c r="Y166" s="361">
        <f t="shared" si="47"/>
        <v>-11.53239022</v>
      </c>
      <c r="Z166" s="361">
        <f t="shared" si="47"/>
        <v>-28.68983514</v>
      </c>
      <c r="AA166" s="361">
        <f t="shared" si="47"/>
        <v>-0.40252688999999986</v>
      </c>
      <c r="AB166" s="361">
        <f t="shared" si="47"/>
        <v>-0.78439870000000056</v>
      </c>
      <c r="AC166" s="361">
        <f t="shared" si="47"/>
        <v>-18.70051333</v>
      </c>
      <c r="AD166" s="361">
        <f t="shared" si="47"/>
        <v>22.537766900000001</v>
      </c>
      <c r="AE166" s="361">
        <f t="shared" si="47"/>
        <v>2.6503279800000001</v>
      </c>
      <c r="AF166" s="361">
        <f t="shared" si="47"/>
        <v>20.253855260000002</v>
      </c>
      <c r="AG166" s="361">
        <f t="shared" si="47"/>
        <v>9.5416100899999989</v>
      </c>
      <c r="AH166" s="361">
        <f t="shared" si="47"/>
        <v>-16.43623633</v>
      </c>
      <c r="AI166" s="361">
        <f t="shared" si="47"/>
        <v>16.555490459999998</v>
      </c>
      <c r="AJ166" s="361">
        <f t="shared" si="47"/>
        <v>29.914719479999999</v>
      </c>
      <c r="AK166" s="361">
        <f t="shared" si="47"/>
        <v>29.202705600000002</v>
      </c>
      <c r="AL166" s="361">
        <f t="shared" si="47"/>
        <v>19.06122641</v>
      </c>
      <c r="AM166" s="361">
        <f t="shared" si="47"/>
        <v>10.441757299999999</v>
      </c>
      <c r="AN166" s="361">
        <f t="shared" si="47"/>
        <v>-0.56392760999999991</v>
      </c>
      <c r="AO166" s="361">
        <f t="shared" si="47"/>
        <v>58.141761700000004</v>
      </c>
      <c r="AP166" s="361">
        <f t="shared" si="47"/>
        <v>-22.037074350000001</v>
      </c>
      <c r="AQ166" s="361">
        <f t="shared" si="47"/>
        <v>-18.765833490000002</v>
      </c>
      <c r="AR166" s="361">
        <f t="shared" si="47"/>
        <v>-25.94577117</v>
      </c>
      <c r="AS166" s="361">
        <f t="shared" si="47"/>
        <v>-23.832168710000001</v>
      </c>
      <c r="AT166" s="361">
        <f t="shared" si="47"/>
        <v>-90.580847720000008</v>
      </c>
      <c r="AU166" s="361">
        <f t="shared" si="47"/>
        <v>-29.594057370000002</v>
      </c>
      <c r="AV166" s="361">
        <f t="shared" si="47"/>
        <v>-16.840560050000001</v>
      </c>
      <c r="AW166" s="361">
        <f t="shared" si="47"/>
        <v>-14.73363945</v>
      </c>
      <c r="AX166" s="361">
        <f t="shared" si="47"/>
        <v>-13.33973514</v>
      </c>
      <c r="AY166" s="361">
        <f t="shared" si="47"/>
        <v>-74.507992009999995</v>
      </c>
      <c r="AZ166" s="361">
        <f t="shared" si="47"/>
        <v>-12.938925150000001</v>
      </c>
      <c r="BA166" s="361">
        <f t="shared" si="47"/>
        <v>-10.757981320000001</v>
      </c>
      <c r="BB166" s="361">
        <f t="shared" si="47"/>
        <v>-13.95385907</v>
      </c>
      <c r="BC166" s="361">
        <f t="shared" si="47"/>
        <v>-18.699031139999999</v>
      </c>
      <c r="BD166" s="361">
        <f t="shared" si="47"/>
        <v>-56.349796680000004</v>
      </c>
      <c r="BE166" s="361">
        <f t="shared" si="47"/>
        <v>-4.4432213000000003</v>
      </c>
      <c r="BF166" s="361">
        <f t="shared" si="47"/>
        <v>-16.72217148</v>
      </c>
      <c r="BG166" s="361">
        <f t="shared" si="47"/>
        <v>-11.755101980000001</v>
      </c>
      <c r="BH166" s="361">
        <f t="shared" si="47"/>
        <v>-6.6075145600000003</v>
      </c>
      <c r="BI166" s="361">
        <f t="shared" si="47"/>
        <v>-39.528009319999995</v>
      </c>
      <c r="BJ166" s="361">
        <f t="shared" si="47"/>
        <v>68.488655899999998</v>
      </c>
      <c r="BK166" s="361">
        <f t="shared" si="47"/>
        <v>-18.176520450000002</v>
      </c>
      <c r="BL166" s="361">
        <f t="shared" si="47"/>
        <v>7.1299478300000008</v>
      </c>
      <c r="BM166" s="361">
        <f t="shared" si="47"/>
        <v>9.8313326799999992</v>
      </c>
      <c r="BN166" s="372">
        <f t="shared" si="47"/>
        <v>67.273415959999994</v>
      </c>
    </row>
    <row r="167" spans="1:66">
      <c r="A167" s="402" t="s">
        <v>167</v>
      </c>
      <c r="B167" s="361">
        <v>17.962036350000002</v>
      </c>
      <c r="C167" s="361">
        <v>1.4004730000000001</v>
      </c>
      <c r="D167" s="361">
        <v>-0.21345743</v>
      </c>
      <c r="E167" s="361">
        <v>16.02328297</v>
      </c>
      <c r="F167" s="361">
        <v>35.172334890000002</v>
      </c>
      <c r="G167" s="361">
        <v>1.5640024400000001</v>
      </c>
      <c r="H167" s="361">
        <v>3.3157307999999999</v>
      </c>
      <c r="I167" s="361">
        <v>1.9795159999999999E-2</v>
      </c>
      <c r="J167" s="361">
        <v>2.5518534800000001</v>
      </c>
      <c r="K167" s="361">
        <v>7.4513818799999996</v>
      </c>
      <c r="L167" s="361">
        <v>1.23176587</v>
      </c>
      <c r="M167" s="361">
        <v>2.69000978</v>
      </c>
      <c r="N167" s="361">
        <v>-67.086277039999999</v>
      </c>
      <c r="O167" s="361">
        <v>3.9091849000000001</v>
      </c>
      <c r="P167" s="361">
        <v>-59.255316489999998</v>
      </c>
      <c r="Q167" s="361">
        <v>-0.74154471</v>
      </c>
      <c r="R167" s="361">
        <v>-2.2449292999999999</v>
      </c>
      <c r="S167" s="361">
        <v>-3.1280633400000002</v>
      </c>
      <c r="T167" s="361">
        <v>-3.5529922900000002</v>
      </c>
      <c r="U167" s="361">
        <v>-9.6675296399999997</v>
      </c>
      <c r="V167" s="361">
        <v>-2.8924713999999998</v>
      </c>
      <c r="W167" s="361">
        <v>-2.8230175200000001</v>
      </c>
      <c r="X167" s="361">
        <v>-4.1991754200000004</v>
      </c>
      <c r="Y167" s="361">
        <v>-6.8662311899999997</v>
      </c>
      <c r="Z167" s="361">
        <v>-16.780895529999999</v>
      </c>
      <c r="AA167" s="361">
        <v>-2.9770792799999999</v>
      </c>
      <c r="AB167" s="361">
        <v>-6.8659105900000004</v>
      </c>
      <c r="AC167" s="361">
        <v>-7.8284709799999996</v>
      </c>
      <c r="AD167" s="361">
        <v>-1.7494081399999999</v>
      </c>
      <c r="AE167" s="361">
        <v>-19.420868989999999</v>
      </c>
      <c r="AF167" s="361">
        <v>-6.2253845800000001</v>
      </c>
      <c r="AG167" s="361">
        <v>-4.20673458</v>
      </c>
      <c r="AH167" s="361">
        <v>-3.5692561199999999</v>
      </c>
      <c r="AI167" s="361">
        <v>-5.0288922400000002</v>
      </c>
      <c r="AJ167" s="361">
        <v>-19.030267519999999</v>
      </c>
      <c r="AK167" s="361">
        <v>-2.4896345200000001</v>
      </c>
      <c r="AL167" s="361">
        <v>-0.55180158000000001</v>
      </c>
      <c r="AM167" s="361">
        <v>-5.8485044000000004</v>
      </c>
      <c r="AN167" s="361">
        <v>-2.61856935</v>
      </c>
      <c r="AO167" s="361">
        <v>-11.508509849999999</v>
      </c>
      <c r="AP167" s="361">
        <v>-1.88545473</v>
      </c>
      <c r="AQ167" s="361">
        <v>-0.28473675999999998</v>
      </c>
      <c r="AR167" s="361">
        <v>-1.12734691</v>
      </c>
      <c r="AS167" s="361">
        <v>-1.31670292</v>
      </c>
      <c r="AT167" s="361">
        <v>-4.6142413199999996</v>
      </c>
      <c r="AU167" s="361">
        <v>1.1092366899999999</v>
      </c>
      <c r="AV167" s="361">
        <v>-3.7827784000000002</v>
      </c>
      <c r="AW167" s="361">
        <v>-1.99732756</v>
      </c>
      <c r="AX167" s="361">
        <v>-8.6889839999999996E-2</v>
      </c>
      <c r="AY167" s="361">
        <v>-4.7577591100000003</v>
      </c>
      <c r="AZ167" s="361">
        <v>0.64750348000000002</v>
      </c>
      <c r="BA167" s="361">
        <v>1.2654866499999999</v>
      </c>
      <c r="BB167" s="361">
        <v>9.8551189999999997E-2</v>
      </c>
      <c r="BC167" s="361">
        <v>-0.84444722999999999</v>
      </c>
      <c r="BD167" s="361">
        <v>1.16709409</v>
      </c>
      <c r="BE167" s="361">
        <v>4.8051028899999997</v>
      </c>
      <c r="BF167" s="361">
        <v>0.29688075000000003</v>
      </c>
      <c r="BG167" s="361">
        <v>-2.6760876599999999</v>
      </c>
      <c r="BH167" s="361">
        <v>1.31498469</v>
      </c>
      <c r="BI167" s="361">
        <v>3.7408806700000001</v>
      </c>
      <c r="BJ167" s="361">
        <v>0.45140465000000002</v>
      </c>
      <c r="BK167" s="361">
        <v>1.80810326</v>
      </c>
      <c r="BL167" s="361">
        <v>2.69092099</v>
      </c>
      <c r="BM167" s="361">
        <v>3.56400673</v>
      </c>
      <c r="BN167" s="372">
        <v>8.5144356299999995</v>
      </c>
    </row>
    <row r="168" spans="1:66">
      <c r="A168" s="402" t="s">
        <v>168</v>
      </c>
      <c r="B168" s="361">
        <v>-12.977863770000001</v>
      </c>
      <c r="C168" s="361">
        <v>-18.739547399999999</v>
      </c>
      <c r="D168" s="361">
        <v>14.959253009999999</v>
      </c>
      <c r="E168" s="361">
        <v>-0.64126797999999996</v>
      </c>
      <c r="F168" s="361">
        <v>-17.399426139999999</v>
      </c>
      <c r="G168" s="361">
        <v>9.3514008999999998</v>
      </c>
      <c r="H168" s="361">
        <v>-27.19427237</v>
      </c>
      <c r="I168" s="361">
        <v>1.7940571199999999</v>
      </c>
      <c r="J168" s="361">
        <v>-1.7083165</v>
      </c>
      <c r="K168" s="361">
        <v>-17.757130849999999</v>
      </c>
      <c r="L168" s="361">
        <v>5.9544225099999997</v>
      </c>
      <c r="M168" s="361">
        <v>-5.1209015200000003</v>
      </c>
      <c r="N168" s="361">
        <v>-8.8023461899999997</v>
      </c>
      <c r="O168" s="361">
        <v>29.329016370000002</v>
      </c>
      <c r="P168" s="361">
        <v>21.36019117</v>
      </c>
      <c r="Q168" s="361">
        <v>-10.640281699999999</v>
      </c>
      <c r="R168" s="361">
        <v>-26.113980000000002</v>
      </c>
      <c r="S168" s="361">
        <v>1.67241591</v>
      </c>
      <c r="T168" s="361">
        <v>-10.6521063</v>
      </c>
      <c r="U168" s="361">
        <v>-45.733952090000002</v>
      </c>
      <c r="V168" s="361">
        <v>-8.1461003099999996</v>
      </c>
      <c r="W168" s="361">
        <v>-2.9001642300000001</v>
      </c>
      <c r="X168" s="361">
        <v>3.8034839599999999</v>
      </c>
      <c r="Y168" s="361">
        <v>-4.6661590300000002</v>
      </c>
      <c r="Z168" s="361">
        <v>-11.908939609999999</v>
      </c>
      <c r="AA168" s="361">
        <v>2.57455239</v>
      </c>
      <c r="AB168" s="361">
        <v>6.0815118899999998</v>
      </c>
      <c r="AC168" s="361">
        <v>-10.872042349999999</v>
      </c>
      <c r="AD168" s="361">
        <v>24.287175040000001</v>
      </c>
      <c r="AE168" s="361">
        <v>22.071196969999999</v>
      </c>
      <c r="AF168" s="361">
        <v>26.479239840000002</v>
      </c>
      <c r="AG168" s="361">
        <v>13.74834467</v>
      </c>
      <c r="AH168" s="361">
        <v>-12.866980209999999</v>
      </c>
      <c r="AI168" s="361">
        <v>21.584382699999999</v>
      </c>
      <c r="AJ168" s="361">
        <v>48.944986999999998</v>
      </c>
      <c r="AK168" s="361">
        <v>31.692340120000001</v>
      </c>
      <c r="AL168" s="361">
        <v>19.613027989999999</v>
      </c>
      <c r="AM168" s="361">
        <v>16.290261699999999</v>
      </c>
      <c r="AN168" s="361">
        <v>2.0546417400000001</v>
      </c>
      <c r="AO168" s="361">
        <v>69.650271549999999</v>
      </c>
      <c r="AP168" s="361">
        <v>-20.151619620000002</v>
      </c>
      <c r="AQ168" s="361">
        <v>-18.481096730000001</v>
      </c>
      <c r="AR168" s="361">
        <v>-24.81842426</v>
      </c>
      <c r="AS168" s="361">
        <v>-22.51546579</v>
      </c>
      <c r="AT168" s="361">
        <v>-85.966606400000003</v>
      </c>
      <c r="AU168" s="361">
        <v>-30.703294060000001</v>
      </c>
      <c r="AV168" s="361">
        <v>-13.057781650000001</v>
      </c>
      <c r="AW168" s="361">
        <v>-12.73631189</v>
      </c>
      <c r="AX168" s="361">
        <v>-13.252845300000001</v>
      </c>
      <c r="AY168" s="361">
        <v>-69.7502329</v>
      </c>
      <c r="AZ168" s="361">
        <v>-13.58642863</v>
      </c>
      <c r="BA168" s="361">
        <v>-12.02346797</v>
      </c>
      <c r="BB168" s="361">
        <v>-14.05241026</v>
      </c>
      <c r="BC168" s="361">
        <v>-17.854583909999999</v>
      </c>
      <c r="BD168" s="361">
        <v>-57.516890770000003</v>
      </c>
      <c r="BE168" s="361">
        <v>-9.2483241899999999</v>
      </c>
      <c r="BF168" s="361">
        <v>-17.01905223</v>
      </c>
      <c r="BG168" s="361">
        <v>-9.0790143200000006</v>
      </c>
      <c r="BH168" s="361">
        <v>-7.9224992500000004</v>
      </c>
      <c r="BI168" s="361">
        <v>-43.268889989999998</v>
      </c>
      <c r="BJ168" s="361">
        <v>68.037251249999997</v>
      </c>
      <c r="BK168" s="361">
        <v>-19.984623710000001</v>
      </c>
      <c r="BL168" s="361">
        <v>4.4390268400000004</v>
      </c>
      <c r="BM168" s="361">
        <v>6.26732595</v>
      </c>
      <c r="BN168" s="372">
        <v>58.75898033</v>
      </c>
    </row>
    <row r="169" spans="1:66">
      <c r="A169" s="403"/>
      <c r="B169" s="427"/>
      <c r="C169" s="427"/>
      <c r="D169" s="427"/>
      <c r="E169" s="427"/>
      <c r="BN169" s="382"/>
    </row>
    <row r="170" spans="1:66" ht="13.5">
      <c r="A170" s="415" t="s">
        <v>174</v>
      </c>
      <c r="B170" s="358">
        <f t="shared" ref="B170:BN170" si="48">SUM(B171,B174)</f>
        <v>-29.310000000000002</v>
      </c>
      <c r="C170" s="358">
        <f t="shared" si="48"/>
        <v>-68.900000000000006</v>
      </c>
      <c r="D170" s="358">
        <f t="shared" si="48"/>
        <v>23.240000000000009</v>
      </c>
      <c r="E170" s="358">
        <f t="shared" si="48"/>
        <v>110.78</v>
      </c>
      <c r="F170" s="358">
        <f t="shared" si="48"/>
        <v>35.81</v>
      </c>
      <c r="G170" s="358">
        <f t="shared" si="48"/>
        <v>-166.26999999999998</v>
      </c>
      <c r="H170" s="358">
        <f t="shared" si="48"/>
        <v>28.19</v>
      </c>
      <c r="I170" s="358">
        <f t="shared" si="48"/>
        <v>-95.319999999999965</v>
      </c>
      <c r="J170" s="358">
        <f t="shared" si="48"/>
        <v>27.980000000000011</v>
      </c>
      <c r="K170" s="358">
        <f t="shared" si="48"/>
        <v>-205.42000000000002</v>
      </c>
      <c r="L170" s="358">
        <f t="shared" si="48"/>
        <v>-41.81</v>
      </c>
      <c r="M170" s="358">
        <f t="shared" si="48"/>
        <v>10.359999999999992</v>
      </c>
      <c r="N170" s="358">
        <f t="shared" si="48"/>
        <v>-34.580000000000005</v>
      </c>
      <c r="O170" s="358">
        <f t="shared" si="48"/>
        <v>30.599999999999998</v>
      </c>
      <c r="P170" s="358">
        <f t="shared" si="48"/>
        <v>-35.429999999999993</v>
      </c>
      <c r="Q170" s="358">
        <f t="shared" si="48"/>
        <v>104.636</v>
      </c>
      <c r="R170" s="358">
        <f t="shared" si="48"/>
        <v>160.8168</v>
      </c>
      <c r="S170" s="358">
        <f t="shared" si="48"/>
        <v>65.667600000000007</v>
      </c>
      <c r="T170" s="358">
        <f t="shared" si="48"/>
        <v>8.9695999999999856</v>
      </c>
      <c r="U170" s="358">
        <f t="shared" si="48"/>
        <v>340.09000000000003</v>
      </c>
      <c r="V170" s="358">
        <f t="shared" si="48"/>
        <v>215.2586</v>
      </c>
      <c r="W170" s="358">
        <f t="shared" si="48"/>
        <v>-131.80140000000003</v>
      </c>
      <c r="X170" s="358">
        <f t="shared" si="48"/>
        <v>-18.692399999999985</v>
      </c>
      <c r="Y170" s="358">
        <f t="shared" si="48"/>
        <v>-104.0368</v>
      </c>
      <c r="Z170" s="358">
        <f t="shared" si="48"/>
        <v>-39.271999999999991</v>
      </c>
      <c r="AA170" s="358">
        <f t="shared" si="48"/>
        <v>65.512199999999993</v>
      </c>
      <c r="AB170" s="358">
        <f t="shared" si="48"/>
        <v>86.084199999999996</v>
      </c>
      <c r="AC170" s="358">
        <f t="shared" si="48"/>
        <v>-29.555599999999998</v>
      </c>
      <c r="AD170" s="358">
        <f t="shared" si="48"/>
        <v>16.716600000000028</v>
      </c>
      <c r="AE170" s="358">
        <f t="shared" si="48"/>
        <v>138.75739999999999</v>
      </c>
      <c r="AF170" s="358">
        <f t="shared" si="48"/>
        <v>-33.980800000000002</v>
      </c>
      <c r="AG170" s="358">
        <f t="shared" si="48"/>
        <v>-3.9893400000000057</v>
      </c>
      <c r="AH170" s="358">
        <f t="shared" si="48"/>
        <v>-74.130239999999986</v>
      </c>
      <c r="AI170" s="358">
        <f t="shared" si="48"/>
        <v>99.054180000000002</v>
      </c>
      <c r="AJ170" s="358">
        <f t="shared" si="48"/>
        <v>-13.046199999999999</v>
      </c>
      <c r="AK170" s="358">
        <f t="shared" si="48"/>
        <v>3.6045400000000001</v>
      </c>
      <c r="AL170" s="358">
        <f t="shared" si="48"/>
        <v>42.106740000000002</v>
      </c>
      <c r="AM170" s="358">
        <f t="shared" si="48"/>
        <v>-337.05889999999999</v>
      </c>
      <c r="AN170" s="358">
        <f t="shared" si="48"/>
        <v>88.382639999999995</v>
      </c>
      <c r="AO170" s="358">
        <f t="shared" si="48"/>
        <v>-202.96497999999997</v>
      </c>
      <c r="AP170" s="358">
        <f t="shared" si="48"/>
        <v>113.24146000000005</v>
      </c>
      <c r="AQ170" s="358">
        <f t="shared" si="48"/>
        <v>-114.51574000000002</v>
      </c>
      <c r="AR170" s="358">
        <f t="shared" si="48"/>
        <v>-146.34832</v>
      </c>
      <c r="AS170" s="358">
        <f t="shared" si="48"/>
        <v>95.349739999999997</v>
      </c>
      <c r="AT170" s="358">
        <f t="shared" si="48"/>
        <v>-52.272859999999994</v>
      </c>
      <c r="AU170" s="358">
        <f t="shared" si="48"/>
        <v>-53.536228870000002</v>
      </c>
      <c r="AV170" s="358">
        <f t="shared" si="48"/>
        <v>367.7180864</v>
      </c>
      <c r="AW170" s="358">
        <f t="shared" si="48"/>
        <v>-48.998700650000018</v>
      </c>
      <c r="AX170" s="358">
        <f t="shared" si="48"/>
        <v>188.06843358000003</v>
      </c>
      <c r="AY170" s="358">
        <f t="shared" si="48"/>
        <v>453.25159045999999</v>
      </c>
      <c r="AZ170" s="358">
        <f t="shared" si="48"/>
        <v>58.474601960000001</v>
      </c>
      <c r="BA170" s="358">
        <f t="shared" si="48"/>
        <v>-30.444925870000002</v>
      </c>
      <c r="BB170" s="358">
        <f t="shared" si="48"/>
        <v>161.61987928000002</v>
      </c>
      <c r="BC170" s="358">
        <f t="shared" si="48"/>
        <v>-2.2980382499999905</v>
      </c>
      <c r="BD170" s="358">
        <f t="shared" si="48"/>
        <v>187.35151711999998</v>
      </c>
      <c r="BE170" s="358">
        <f t="shared" si="48"/>
        <v>-21.835332399999999</v>
      </c>
      <c r="BF170" s="358">
        <f t="shared" si="48"/>
        <v>-45.643557020000003</v>
      </c>
      <c r="BG170" s="358">
        <f t="shared" si="48"/>
        <v>-181.75419481</v>
      </c>
      <c r="BH170" s="358">
        <f t="shared" si="48"/>
        <v>58.098527169999997</v>
      </c>
      <c r="BI170" s="358">
        <f t="shared" si="48"/>
        <v>-191.13455706000002</v>
      </c>
      <c r="BJ170" s="358">
        <f t="shared" si="48"/>
        <v>128.88209925999999</v>
      </c>
      <c r="BK170" s="358">
        <f t="shared" si="48"/>
        <v>0.39167765000000188</v>
      </c>
      <c r="BL170" s="358">
        <f t="shared" si="48"/>
        <v>-61.619968399999998</v>
      </c>
      <c r="BM170" s="358">
        <f t="shared" si="48"/>
        <v>57.930951129999997</v>
      </c>
      <c r="BN170" s="369">
        <f t="shared" si="48"/>
        <v>125.58475963999999</v>
      </c>
    </row>
    <row r="171" spans="1:66">
      <c r="A171" s="406" t="s">
        <v>175</v>
      </c>
      <c r="B171" s="380">
        <f t="shared" ref="B171:BN171" si="49">SUM(B172:B173)</f>
        <v>-15.980000000000004</v>
      </c>
      <c r="C171" s="380">
        <f t="shared" si="49"/>
        <v>-49.14</v>
      </c>
      <c r="D171" s="380">
        <f t="shared" si="49"/>
        <v>59.280000000000008</v>
      </c>
      <c r="E171" s="380">
        <f t="shared" si="49"/>
        <v>124.4</v>
      </c>
      <c r="F171" s="380">
        <f t="shared" si="49"/>
        <v>118.56</v>
      </c>
      <c r="G171" s="380">
        <f t="shared" si="49"/>
        <v>-139.63</v>
      </c>
      <c r="H171" s="380">
        <f t="shared" si="49"/>
        <v>44.25</v>
      </c>
      <c r="I171" s="380">
        <f t="shared" si="49"/>
        <v>-88.189999999999969</v>
      </c>
      <c r="J171" s="380">
        <f t="shared" si="49"/>
        <v>37.600000000000009</v>
      </c>
      <c r="K171" s="380">
        <f t="shared" si="49"/>
        <v>-145.97</v>
      </c>
      <c r="L171" s="380">
        <f t="shared" si="49"/>
        <v>-103.67</v>
      </c>
      <c r="M171" s="380">
        <f t="shared" si="49"/>
        <v>-53.430000000000007</v>
      </c>
      <c r="N171" s="380">
        <f t="shared" si="49"/>
        <v>-41.370000000000005</v>
      </c>
      <c r="O171" s="380">
        <f t="shared" si="49"/>
        <v>37.619999999999997</v>
      </c>
      <c r="P171" s="380">
        <f t="shared" si="49"/>
        <v>-160.85</v>
      </c>
      <c r="Q171" s="380">
        <f t="shared" si="49"/>
        <v>127.502</v>
      </c>
      <c r="R171" s="380">
        <f t="shared" si="49"/>
        <v>201.33920000000001</v>
      </c>
      <c r="S171" s="380">
        <f t="shared" si="49"/>
        <v>66.23</v>
      </c>
      <c r="T171" s="380">
        <f t="shared" si="49"/>
        <v>-107.44060000000002</v>
      </c>
      <c r="U171" s="380">
        <f t="shared" si="49"/>
        <v>287.63060000000002</v>
      </c>
      <c r="V171" s="380">
        <f t="shared" si="49"/>
        <v>7.6515999999999993</v>
      </c>
      <c r="W171" s="380">
        <f t="shared" si="49"/>
        <v>-149.04340000000002</v>
      </c>
      <c r="X171" s="380">
        <f t="shared" si="49"/>
        <v>-72.194399999999987</v>
      </c>
      <c r="Y171" s="380">
        <f t="shared" si="49"/>
        <v>-101.7946</v>
      </c>
      <c r="Z171" s="380">
        <f t="shared" si="49"/>
        <v>-315.38079999999997</v>
      </c>
      <c r="AA171" s="380">
        <f t="shared" si="49"/>
        <v>133.6292</v>
      </c>
      <c r="AB171" s="380">
        <f t="shared" si="49"/>
        <v>18.884799999999998</v>
      </c>
      <c r="AC171" s="380">
        <f t="shared" si="49"/>
        <v>-116.80159999999999</v>
      </c>
      <c r="AD171" s="380">
        <f t="shared" si="49"/>
        <v>-131.66819999999998</v>
      </c>
      <c r="AE171" s="380">
        <f t="shared" si="49"/>
        <v>-95.955800000000011</v>
      </c>
      <c r="AF171" s="380">
        <f t="shared" si="49"/>
        <v>-57.194600000000001</v>
      </c>
      <c r="AG171" s="380">
        <f t="shared" si="49"/>
        <v>7.3933399999999949</v>
      </c>
      <c r="AH171" s="380">
        <f t="shared" si="49"/>
        <v>-52.363139999999987</v>
      </c>
      <c r="AI171" s="380">
        <f t="shared" si="49"/>
        <v>73.667740000000009</v>
      </c>
      <c r="AJ171" s="380">
        <f t="shared" si="49"/>
        <v>-28.496659999999999</v>
      </c>
      <c r="AK171" s="380">
        <f t="shared" si="49"/>
        <v>-66.570400000000006</v>
      </c>
      <c r="AL171" s="380">
        <f t="shared" si="49"/>
        <v>60.68074</v>
      </c>
      <c r="AM171" s="380">
        <f t="shared" si="49"/>
        <v>-307.61725999999999</v>
      </c>
      <c r="AN171" s="380">
        <f t="shared" si="49"/>
        <v>103.25072</v>
      </c>
      <c r="AO171" s="380">
        <f t="shared" si="49"/>
        <v>-210.25619999999998</v>
      </c>
      <c r="AP171" s="380">
        <f t="shared" si="49"/>
        <v>172.39484000000004</v>
      </c>
      <c r="AQ171" s="380">
        <f t="shared" si="49"/>
        <v>-149.13812000000001</v>
      </c>
      <c r="AR171" s="380">
        <f t="shared" si="49"/>
        <v>-202.71263999999999</v>
      </c>
      <c r="AS171" s="380">
        <f t="shared" si="49"/>
        <v>52.99362</v>
      </c>
      <c r="AT171" s="380">
        <f t="shared" si="49"/>
        <v>-126.4623</v>
      </c>
      <c r="AU171" s="380">
        <f t="shared" si="49"/>
        <v>194.44708532999999</v>
      </c>
      <c r="AV171" s="380">
        <f t="shared" si="49"/>
        <v>315.25430181000002</v>
      </c>
      <c r="AW171" s="380">
        <f t="shared" si="49"/>
        <v>-218.11757256000001</v>
      </c>
      <c r="AX171" s="380">
        <f t="shared" si="49"/>
        <v>-85.894171159999999</v>
      </c>
      <c r="AY171" s="380">
        <f t="shared" si="49"/>
        <v>205.68964342000001</v>
      </c>
      <c r="AZ171" s="380">
        <f t="shared" si="49"/>
        <v>-160.29685886999999</v>
      </c>
      <c r="BA171" s="380">
        <f t="shared" si="49"/>
        <v>-8.3712388700000027</v>
      </c>
      <c r="BB171" s="380">
        <f t="shared" si="49"/>
        <v>63.562141230000009</v>
      </c>
      <c r="BC171" s="380">
        <f t="shared" si="49"/>
        <v>-161.28984996999998</v>
      </c>
      <c r="BD171" s="380">
        <f t="shared" si="49"/>
        <v>-266.39580648000003</v>
      </c>
      <c r="BE171" s="380">
        <f t="shared" si="49"/>
        <v>-26.876542730000001</v>
      </c>
      <c r="BF171" s="380">
        <f t="shared" si="49"/>
        <v>32.357063749999995</v>
      </c>
      <c r="BG171" s="380">
        <f t="shared" si="49"/>
        <v>-142.46723808000002</v>
      </c>
      <c r="BH171" s="380">
        <f t="shared" si="49"/>
        <v>60.834189099999996</v>
      </c>
      <c r="BI171" s="380">
        <f t="shared" si="49"/>
        <v>-76.152527960000015</v>
      </c>
      <c r="BJ171" s="380">
        <f t="shared" si="49"/>
        <v>100.91320429999999</v>
      </c>
      <c r="BK171" s="380">
        <f t="shared" si="49"/>
        <v>17.87387073</v>
      </c>
      <c r="BL171" s="380">
        <f t="shared" si="49"/>
        <v>-15.883907489999999</v>
      </c>
      <c r="BM171" s="380">
        <f t="shared" si="49"/>
        <v>49.1239852</v>
      </c>
      <c r="BN171" s="382">
        <f t="shared" si="49"/>
        <v>152.02715273999999</v>
      </c>
    </row>
    <row r="172" spans="1:66">
      <c r="A172" s="398" t="s">
        <v>176</v>
      </c>
      <c r="B172" s="361">
        <v>-139.72</v>
      </c>
      <c r="C172" s="361">
        <v>-35.67</v>
      </c>
      <c r="D172" s="361">
        <v>92.43</v>
      </c>
      <c r="E172" s="361">
        <v>113.37</v>
      </c>
      <c r="F172" s="361">
        <v>30.41</v>
      </c>
      <c r="G172" s="361">
        <v>-120.98</v>
      </c>
      <c r="H172" s="361">
        <v>157.25</v>
      </c>
      <c r="I172" s="361">
        <v>-277.45999999999998</v>
      </c>
      <c r="J172" s="361">
        <v>146.11000000000001</v>
      </c>
      <c r="K172" s="361">
        <v>-95.08</v>
      </c>
      <c r="L172" s="361">
        <v>-108.26</v>
      </c>
      <c r="M172" s="361">
        <v>-118.25</v>
      </c>
      <c r="N172" s="361">
        <v>-33.64</v>
      </c>
      <c r="O172" s="361">
        <v>89.61</v>
      </c>
      <c r="P172" s="361">
        <v>-170.54</v>
      </c>
      <c r="Q172" s="361">
        <v>8.8800000000000008</v>
      </c>
      <c r="R172" s="361">
        <v>113.331</v>
      </c>
      <c r="S172" s="361">
        <v>-50.638199999999998</v>
      </c>
      <c r="T172" s="361">
        <v>-171.13980000000001</v>
      </c>
      <c r="U172" s="361">
        <v>-99.566999999999993</v>
      </c>
      <c r="V172" s="361">
        <v>1.9905999999999999</v>
      </c>
      <c r="W172" s="361">
        <v>-135.40520000000001</v>
      </c>
      <c r="X172" s="361">
        <v>-150.41239999999999</v>
      </c>
      <c r="Y172" s="361">
        <v>-35.379399999999997</v>
      </c>
      <c r="Z172" s="361">
        <v>-319.20639999999997</v>
      </c>
      <c r="AA172" s="361">
        <v>78.069999999999993</v>
      </c>
      <c r="AB172" s="361">
        <v>-43.3566</v>
      </c>
      <c r="AC172" s="361">
        <v>-29.141200000000001</v>
      </c>
      <c r="AD172" s="361">
        <v>9.6348000000000003</v>
      </c>
      <c r="AE172" s="361">
        <v>15.207000000000001</v>
      </c>
      <c r="AF172" s="361">
        <v>-28.327200000000001</v>
      </c>
      <c r="AG172" s="361">
        <v>104.45247999999999</v>
      </c>
      <c r="AH172" s="361">
        <v>-146.64135999999999</v>
      </c>
      <c r="AI172" s="361">
        <v>58.593200000000003</v>
      </c>
      <c r="AJ172" s="361">
        <v>-11.922879999999999</v>
      </c>
      <c r="AK172" s="361">
        <v>-32.799019999999999</v>
      </c>
      <c r="AL172" s="361">
        <v>43.793199999999999</v>
      </c>
      <c r="AM172" s="361">
        <v>-21.551760000000002</v>
      </c>
      <c r="AN172" s="361">
        <v>16.02618</v>
      </c>
      <c r="AO172" s="361">
        <v>5.4686000000000003</v>
      </c>
      <c r="AP172" s="361">
        <v>487.11684000000002</v>
      </c>
      <c r="AQ172" s="361">
        <v>-214.25886</v>
      </c>
      <c r="AR172" s="361">
        <v>-167.80683999999999</v>
      </c>
      <c r="AS172" s="361">
        <v>38.264659999999999</v>
      </c>
      <c r="AT172" s="361">
        <v>143.3158</v>
      </c>
      <c r="AU172" s="361">
        <v>22.583831069999999</v>
      </c>
      <c r="AV172" s="361">
        <v>91.967680900000005</v>
      </c>
      <c r="AW172" s="361">
        <v>-168.10793605000001</v>
      </c>
      <c r="AX172" s="361">
        <v>34.711437590000003</v>
      </c>
      <c r="AY172" s="361">
        <v>-18.84498649</v>
      </c>
      <c r="AZ172" s="361">
        <v>-141.48854696000001</v>
      </c>
      <c r="BA172" s="361">
        <v>30.37458286</v>
      </c>
      <c r="BB172" s="361">
        <v>145.11837764000001</v>
      </c>
      <c r="BC172" s="361">
        <v>-87.148517749999996</v>
      </c>
      <c r="BD172" s="361">
        <v>-53.144104210000002</v>
      </c>
      <c r="BE172" s="361">
        <v>6.55369841</v>
      </c>
      <c r="BF172" s="361">
        <v>-36.590995509999999</v>
      </c>
      <c r="BG172" s="361">
        <v>-62.403941779999997</v>
      </c>
      <c r="BH172" s="361">
        <v>-62.157844050000001</v>
      </c>
      <c r="BI172" s="361">
        <v>-154.59908293000001</v>
      </c>
      <c r="BJ172" s="361">
        <v>51.143051679999999</v>
      </c>
      <c r="BK172" s="361">
        <v>-35.592090050000003</v>
      </c>
      <c r="BL172" s="361">
        <v>19.472835150000002</v>
      </c>
      <c r="BM172" s="361">
        <v>52.776615829999997</v>
      </c>
      <c r="BN172" s="372">
        <v>87.800412609999995</v>
      </c>
    </row>
    <row r="173" spans="1:66">
      <c r="A173" s="398" t="s">
        <v>177</v>
      </c>
      <c r="B173" s="361">
        <v>123.74</v>
      </c>
      <c r="C173" s="361">
        <v>-13.47</v>
      </c>
      <c r="D173" s="361">
        <v>-33.15</v>
      </c>
      <c r="E173" s="361">
        <v>11.03</v>
      </c>
      <c r="F173" s="361">
        <v>88.15</v>
      </c>
      <c r="G173" s="361">
        <v>-18.649999999999999</v>
      </c>
      <c r="H173" s="361">
        <v>-113</v>
      </c>
      <c r="I173" s="361">
        <v>189.27</v>
      </c>
      <c r="J173" s="361">
        <v>-108.51</v>
      </c>
      <c r="K173" s="361">
        <v>-50.89</v>
      </c>
      <c r="L173" s="361">
        <v>4.59</v>
      </c>
      <c r="M173" s="361">
        <v>64.819999999999993</v>
      </c>
      <c r="N173" s="361">
        <v>-7.73</v>
      </c>
      <c r="O173" s="361">
        <v>-51.99</v>
      </c>
      <c r="P173" s="361">
        <v>9.69</v>
      </c>
      <c r="Q173" s="361">
        <v>118.622</v>
      </c>
      <c r="R173" s="361">
        <v>88.008200000000002</v>
      </c>
      <c r="S173" s="361">
        <v>116.8682</v>
      </c>
      <c r="T173" s="361">
        <v>63.699199999999998</v>
      </c>
      <c r="U173" s="361">
        <v>387.19760000000002</v>
      </c>
      <c r="V173" s="361">
        <v>5.6609999999999996</v>
      </c>
      <c r="W173" s="361">
        <v>-13.638199999999999</v>
      </c>
      <c r="X173" s="361">
        <v>78.218000000000004</v>
      </c>
      <c r="Y173" s="361">
        <v>-66.415199999999999</v>
      </c>
      <c r="Z173" s="361">
        <v>3.8256000000000001</v>
      </c>
      <c r="AA173" s="361">
        <v>55.559199999999997</v>
      </c>
      <c r="AB173" s="361">
        <v>62.241399999999999</v>
      </c>
      <c r="AC173" s="361">
        <v>-87.660399999999996</v>
      </c>
      <c r="AD173" s="361">
        <v>-141.303</v>
      </c>
      <c r="AE173" s="361">
        <v>-111.1628</v>
      </c>
      <c r="AF173" s="361">
        <v>-28.8674</v>
      </c>
      <c r="AG173" s="361">
        <v>-97.059139999999999</v>
      </c>
      <c r="AH173" s="361">
        <v>94.278220000000005</v>
      </c>
      <c r="AI173" s="361">
        <v>15.074540000000001</v>
      </c>
      <c r="AJ173" s="361">
        <v>-16.573779999999999</v>
      </c>
      <c r="AK173" s="361">
        <v>-33.771380000000001</v>
      </c>
      <c r="AL173" s="361">
        <v>16.887540000000001</v>
      </c>
      <c r="AM173" s="361">
        <v>-286.06549999999999</v>
      </c>
      <c r="AN173" s="361">
        <v>87.224540000000005</v>
      </c>
      <c r="AO173" s="361">
        <v>-215.72479999999999</v>
      </c>
      <c r="AP173" s="361">
        <v>-314.72199999999998</v>
      </c>
      <c r="AQ173" s="361">
        <v>65.120739999999998</v>
      </c>
      <c r="AR173" s="361">
        <v>-34.905799999999999</v>
      </c>
      <c r="AS173" s="361">
        <v>14.728960000000001</v>
      </c>
      <c r="AT173" s="361">
        <v>-269.77809999999999</v>
      </c>
      <c r="AU173" s="361">
        <v>171.86325425999999</v>
      </c>
      <c r="AV173" s="361">
        <v>223.28662091000001</v>
      </c>
      <c r="AW173" s="361">
        <v>-50.00963651</v>
      </c>
      <c r="AX173" s="361">
        <v>-120.60560875</v>
      </c>
      <c r="AY173" s="361">
        <v>224.53462991000001</v>
      </c>
      <c r="AZ173" s="361">
        <v>-18.80831191</v>
      </c>
      <c r="BA173" s="361">
        <v>-38.745821730000003</v>
      </c>
      <c r="BB173" s="361">
        <v>-81.556236409999997</v>
      </c>
      <c r="BC173" s="361">
        <v>-74.141332219999995</v>
      </c>
      <c r="BD173" s="361">
        <v>-213.25170227000001</v>
      </c>
      <c r="BE173" s="361">
        <v>-33.43024114</v>
      </c>
      <c r="BF173" s="361">
        <v>68.948059259999994</v>
      </c>
      <c r="BG173" s="361">
        <v>-80.063296300000005</v>
      </c>
      <c r="BH173" s="361">
        <v>122.99203315</v>
      </c>
      <c r="BI173" s="361">
        <v>78.446554969999994</v>
      </c>
      <c r="BJ173" s="361">
        <v>49.770152619999998</v>
      </c>
      <c r="BK173" s="361">
        <v>53.465960780000003</v>
      </c>
      <c r="BL173" s="361">
        <v>-35.35674264</v>
      </c>
      <c r="BM173" s="361">
        <v>-3.65263063</v>
      </c>
      <c r="BN173" s="372">
        <v>64.226740129999996</v>
      </c>
    </row>
    <row r="174" spans="1:66">
      <c r="A174" s="400" t="s">
        <v>98</v>
      </c>
      <c r="B174" s="361">
        <v>-13.33</v>
      </c>
      <c r="C174" s="361">
        <v>-19.760000000000002</v>
      </c>
      <c r="D174" s="361">
        <v>-36.04</v>
      </c>
      <c r="E174" s="361">
        <v>-13.62</v>
      </c>
      <c r="F174" s="361">
        <v>-82.75</v>
      </c>
      <c r="G174" s="361">
        <v>-26.64</v>
      </c>
      <c r="H174" s="361">
        <v>-16.059999999999999</v>
      </c>
      <c r="I174" s="361">
        <v>-7.13</v>
      </c>
      <c r="J174" s="361">
        <v>-9.6199999999999992</v>
      </c>
      <c r="K174" s="361">
        <v>-59.45</v>
      </c>
      <c r="L174" s="361">
        <v>61.86</v>
      </c>
      <c r="M174" s="361">
        <v>63.79</v>
      </c>
      <c r="N174" s="361">
        <v>6.79</v>
      </c>
      <c r="O174" s="361">
        <v>-7.02</v>
      </c>
      <c r="P174" s="361">
        <v>125.42</v>
      </c>
      <c r="Q174" s="361">
        <v>-22.866</v>
      </c>
      <c r="R174" s="361">
        <v>-40.522399999999998</v>
      </c>
      <c r="S174" s="361">
        <v>-0.56240000000000001</v>
      </c>
      <c r="T174" s="361">
        <v>116.4102</v>
      </c>
      <c r="U174" s="361">
        <v>52.459400000000002</v>
      </c>
      <c r="V174" s="361">
        <v>207.607</v>
      </c>
      <c r="W174" s="361">
        <v>17.242000000000001</v>
      </c>
      <c r="X174" s="361">
        <v>53.502000000000002</v>
      </c>
      <c r="Y174" s="361">
        <v>-2.2422</v>
      </c>
      <c r="Z174" s="361">
        <v>276.10879999999997</v>
      </c>
      <c r="AA174" s="361">
        <v>-68.117000000000004</v>
      </c>
      <c r="AB174" s="361">
        <v>67.199399999999997</v>
      </c>
      <c r="AC174" s="361">
        <v>87.245999999999995</v>
      </c>
      <c r="AD174" s="361">
        <v>148.38480000000001</v>
      </c>
      <c r="AE174" s="361">
        <v>234.7132</v>
      </c>
      <c r="AF174" s="361">
        <v>23.213799999999999</v>
      </c>
      <c r="AG174" s="361">
        <v>-11.382680000000001</v>
      </c>
      <c r="AH174" s="361">
        <v>-21.767099999999999</v>
      </c>
      <c r="AI174" s="361">
        <v>25.38644</v>
      </c>
      <c r="AJ174" s="361">
        <v>15.45046</v>
      </c>
      <c r="AK174" s="361">
        <v>70.174940000000007</v>
      </c>
      <c r="AL174" s="361">
        <v>-18.574000000000002</v>
      </c>
      <c r="AM174" s="361">
        <v>-29.44164</v>
      </c>
      <c r="AN174" s="361">
        <v>-14.868080000000001</v>
      </c>
      <c r="AO174" s="361">
        <v>7.29122</v>
      </c>
      <c r="AP174" s="361">
        <v>-59.153379999999999</v>
      </c>
      <c r="AQ174" s="361">
        <v>34.62238</v>
      </c>
      <c r="AR174" s="361">
        <v>56.364319999999999</v>
      </c>
      <c r="AS174" s="361">
        <v>42.356119999999997</v>
      </c>
      <c r="AT174" s="361">
        <v>74.189440000000005</v>
      </c>
      <c r="AU174" s="361">
        <v>-247.9833142</v>
      </c>
      <c r="AV174" s="361">
        <v>52.463784590000003</v>
      </c>
      <c r="AW174" s="361">
        <v>169.11887191</v>
      </c>
      <c r="AX174" s="361">
        <v>273.96260474000002</v>
      </c>
      <c r="AY174" s="361">
        <v>247.56194704000001</v>
      </c>
      <c r="AZ174" s="361">
        <v>218.77146083</v>
      </c>
      <c r="BA174" s="361">
        <v>-22.073687</v>
      </c>
      <c r="BB174" s="361">
        <v>98.057738049999998</v>
      </c>
      <c r="BC174" s="361">
        <v>158.99181171999999</v>
      </c>
      <c r="BD174" s="361">
        <v>453.74732360000002</v>
      </c>
      <c r="BE174" s="361">
        <v>5.0412103300000002</v>
      </c>
      <c r="BF174" s="361">
        <v>-78.000620769999998</v>
      </c>
      <c r="BG174" s="361">
        <v>-39.28695673</v>
      </c>
      <c r="BH174" s="361">
        <v>-2.73566193</v>
      </c>
      <c r="BI174" s="361">
        <v>-114.98202910000001</v>
      </c>
      <c r="BJ174" s="361">
        <v>27.96889496</v>
      </c>
      <c r="BK174" s="361">
        <v>-17.482193079999998</v>
      </c>
      <c r="BL174" s="361">
        <v>-45.736060909999999</v>
      </c>
      <c r="BM174" s="361">
        <v>8.8069659300000005</v>
      </c>
      <c r="BN174" s="372">
        <v>-26.4423931</v>
      </c>
    </row>
    <row r="175" spans="1:66" ht="13.5">
      <c r="A175" s="401"/>
      <c r="B175" s="361"/>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361"/>
      <c r="Z175" s="361"/>
      <c r="AA175" s="361"/>
      <c r="AB175" s="361"/>
      <c r="AC175" s="361"/>
      <c r="AD175" s="361"/>
      <c r="AE175" s="361"/>
      <c r="AF175" s="361"/>
      <c r="AG175" s="361"/>
      <c r="AH175" s="361"/>
      <c r="AI175" s="361"/>
      <c r="AJ175" s="361"/>
      <c r="AK175" s="361"/>
      <c r="AL175" s="361"/>
      <c r="AM175" s="361"/>
      <c r="AN175" s="361"/>
      <c r="AO175" s="361"/>
      <c r="AP175" s="361"/>
      <c r="AQ175" s="361"/>
      <c r="AR175" s="361"/>
      <c r="AS175" s="361"/>
      <c r="AT175" s="361"/>
      <c r="AU175" s="361"/>
      <c r="AV175" s="361"/>
      <c r="AW175" s="361"/>
      <c r="AX175" s="361"/>
      <c r="AY175" s="361"/>
      <c r="AZ175" s="361"/>
      <c r="BA175" s="361"/>
      <c r="BB175" s="361"/>
      <c r="BC175" s="361"/>
      <c r="BD175" s="361"/>
      <c r="BE175" s="361"/>
      <c r="BF175" s="361"/>
      <c r="BG175" s="361"/>
      <c r="BH175" s="361"/>
      <c r="BI175" s="361"/>
      <c r="BJ175" s="361"/>
      <c r="BK175" s="361"/>
      <c r="BL175" s="361"/>
      <c r="BM175" s="361"/>
      <c r="BN175" s="372"/>
    </row>
    <row r="176" spans="1:66" s="385" customFormat="1" ht="13.5">
      <c r="A176" s="419" t="s">
        <v>55</v>
      </c>
      <c r="B176" s="378">
        <f t="shared" ref="B176:BN176" si="50">B118-SUM(B6,B104)</f>
        <v>91.072748580000024</v>
      </c>
      <c r="C176" s="378">
        <f t="shared" si="50"/>
        <v>-24.902895240000021</v>
      </c>
      <c r="D176" s="378">
        <f t="shared" si="50"/>
        <v>93.640436040000111</v>
      </c>
      <c r="E176" s="378">
        <f t="shared" si="50"/>
        <v>-34.786771309999949</v>
      </c>
      <c r="F176" s="378">
        <f t="shared" si="50"/>
        <v>125.02351806999991</v>
      </c>
      <c r="G176" s="378">
        <f t="shared" si="50"/>
        <v>-68.570512070000149</v>
      </c>
      <c r="H176" s="378">
        <f t="shared" si="50"/>
        <v>96.077728440000101</v>
      </c>
      <c r="I176" s="378">
        <f t="shared" si="50"/>
        <v>-36.121176550000087</v>
      </c>
      <c r="J176" s="378">
        <f t="shared" si="50"/>
        <v>74.819454489999828</v>
      </c>
      <c r="K176" s="378">
        <f t="shared" si="50"/>
        <v>66.205494309999267</v>
      </c>
      <c r="L176" s="378">
        <f t="shared" si="50"/>
        <v>54.381114029999992</v>
      </c>
      <c r="M176" s="378">
        <f t="shared" si="50"/>
        <v>67.981516889999966</v>
      </c>
      <c r="N176" s="378">
        <f t="shared" si="50"/>
        <v>-44.077498059999897</v>
      </c>
      <c r="O176" s="378">
        <f t="shared" si="50"/>
        <v>21.41861706999984</v>
      </c>
      <c r="P176" s="378">
        <f t="shared" si="50"/>
        <v>99.703749930000185</v>
      </c>
      <c r="Q176" s="378">
        <f t="shared" si="50"/>
        <v>47.984403419999978</v>
      </c>
      <c r="R176" s="378">
        <f t="shared" si="50"/>
        <v>34.263349090000105</v>
      </c>
      <c r="S176" s="378">
        <f t="shared" si="50"/>
        <v>46.460828460000016</v>
      </c>
      <c r="T176" s="378">
        <f t="shared" si="50"/>
        <v>2.4146925999998814</v>
      </c>
      <c r="U176" s="378">
        <f t="shared" si="50"/>
        <v>131.12327357000004</v>
      </c>
      <c r="V176" s="378">
        <f t="shared" si="50"/>
        <v>78.44269211000001</v>
      </c>
      <c r="W176" s="378">
        <f t="shared" si="50"/>
        <v>50.359459869999966</v>
      </c>
      <c r="X176" s="378">
        <f t="shared" si="50"/>
        <v>-88.615162410000011</v>
      </c>
      <c r="Y176" s="378">
        <f t="shared" si="50"/>
        <v>-97.288574189999878</v>
      </c>
      <c r="Z176" s="378">
        <f t="shared" si="50"/>
        <v>-57.101584620000267</v>
      </c>
      <c r="AA176" s="378">
        <f t="shared" si="50"/>
        <v>20.538420010000081</v>
      </c>
      <c r="AB176" s="378">
        <f t="shared" si="50"/>
        <v>-5.7984931399999482</v>
      </c>
      <c r="AC176" s="378">
        <f t="shared" si="50"/>
        <v>27.94263207000003</v>
      </c>
      <c r="AD176" s="378">
        <f t="shared" si="50"/>
        <v>8.4331404100001919</v>
      </c>
      <c r="AE176" s="378">
        <f t="shared" si="50"/>
        <v>51.115699349999659</v>
      </c>
      <c r="AF176" s="378">
        <f t="shared" si="50"/>
        <v>-13.939184569999838</v>
      </c>
      <c r="AG176" s="378">
        <f t="shared" si="50"/>
        <v>13.27765852999994</v>
      </c>
      <c r="AH176" s="378">
        <f t="shared" si="50"/>
        <v>25.582937950000002</v>
      </c>
      <c r="AI176" s="378">
        <f t="shared" si="50"/>
        <v>-22.510292769999865</v>
      </c>
      <c r="AJ176" s="378">
        <f t="shared" si="50"/>
        <v>2.4111191400002099</v>
      </c>
      <c r="AK176" s="378">
        <f t="shared" si="50"/>
        <v>-25.890659189999894</v>
      </c>
      <c r="AL176" s="378">
        <f t="shared" si="50"/>
        <v>-5.1962501599999769</v>
      </c>
      <c r="AM176" s="378">
        <f t="shared" si="50"/>
        <v>-21.732295850000071</v>
      </c>
      <c r="AN176" s="378">
        <f t="shared" si="50"/>
        <v>40.885149229999854</v>
      </c>
      <c r="AO176" s="378">
        <f t="shared" si="50"/>
        <v>-11.934055970000372</v>
      </c>
      <c r="AP176" s="378">
        <f t="shared" si="50"/>
        <v>-20.863282880000042</v>
      </c>
      <c r="AQ176" s="378">
        <f t="shared" si="50"/>
        <v>20.486169249999932</v>
      </c>
      <c r="AR176" s="378">
        <f t="shared" si="50"/>
        <v>30.101808399999982</v>
      </c>
      <c r="AS176" s="378">
        <f t="shared" si="50"/>
        <v>46.145797769999916</v>
      </c>
      <c r="AT176" s="378">
        <f t="shared" si="50"/>
        <v>75.870492539999873</v>
      </c>
      <c r="AU176" s="378">
        <f t="shared" si="50"/>
        <v>38.522817619999898</v>
      </c>
      <c r="AV176" s="378">
        <f t="shared" si="50"/>
        <v>37.666842719999977</v>
      </c>
      <c r="AW176" s="378">
        <f t="shared" si="50"/>
        <v>36.57623934999998</v>
      </c>
      <c r="AX176" s="378">
        <f t="shared" si="50"/>
        <v>24.498738280000055</v>
      </c>
      <c r="AY176" s="378">
        <f t="shared" si="50"/>
        <v>137.26463797000019</v>
      </c>
      <c r="AZ176" s="378">
        <f t="shared" si="50"/>
        <v>-2.7626145600000314</v>
      </c>
      <c r="BA176" s="378">
        <f t="shared" si="50"/>
        <v>13.716895500000078</v>
      </c>
      <c r="BB176" s="378">
        <f t="shared" si="50"/>
        <v>-33.819970699999971</v>
      </c>
      <c r="BC176" s="378">
        <f t="shared" si="50"/>
        <v>14.239945900000109</v>
      </c>
      <c r="BD176" s="378">
        <f t="shared" si="50"/>
        <v>-8.6257438599999432</v>
      </c>
      <c r="BE176" s="378">
        <f t="shared" si="50"/>
        <v>16.313605140000163</v>
      </c>
      <c r="BF176" s="378">
        <f t="shared" si="50"/>
        <v>14.945868739999923</v>
      </c>
      <c r="BG176" s="378">
        <f t="shared" si="50"/>
        <v>28.944740940000145</v>
      </c>
      <c r="BH176" s="378">
        <f t="shared" si="50"/>
        <v>87.911923279999939</v>
      </c>
      <c r="BI176" s="378">
        <f t="shared" si="50"/>
        <v>148.11613809999949</v>
      </c>
      <c r="BJ176" s="378">
        <f t="shared" si="50"/>
        <v>-21.574259569999896</v>
      </c>
      <c r="BK176" s="378">
        <f t="shared" si="50"/>
        <v>42.417632680000168</v>
      </c>
      <c r="BL176" s="378">
        <f t="shared" si="50"/>
        <v>37.245569379999836</v>
      </c>
      <c r="BM176" s="378">
        <f t="shared" si="50"/>
        <v>51.371839009999917</v>
      </c>
      <c r="BN176" s="379">
        <f t="shared" si="50"/>
        <v>109.46078149999994</v>
      </c>
    </row>
    <row r="177" spans="1:66" ht="13.5">
      <c r="A177" s="387"/>
      <c r="B177" s="363"/>
      <c r="C177" s="363"/>
      <c r="D177" s="363"/>
      <c r="E177" s="363"/>
      <c r="F177" s="363"/>
      <c r="G177" s="363"/>
      <c r="H177" s="363"/>
      <c r="I177" s="363"/>
      <c r="J177" s="363"/>
      <c r="K177" s="363"/>
      <c r="L177" s="363"/>
      <c r="M177" s="363"/>
      <c r="N177" s="363"/>
      <c r="O177" s="363"/>
      <c r="P177" s="363"/>
      <c r="Q177" s="363"/>
      <c r="R177" s="363"/>
      <c r="S177" s="363"/>
      <c r="T177" s="363"/>
      <c r="U177" s="363"/>
      <c r="V177" s="363"/>
      <c r="W177" s="363"/>
      <c r="X177" s="363"/>
      <c r="Y177" s="363"/>
      <c r="Z177" s="363"/>
      <c r="AA177" s="363"/>
      <c r="AB177" s="363"/>
      <c r="AC177" s="363"/>
      <c r="AD177" s="363"/>
      <c r="AE177" s="363"/>
      <c r="AF177" s="363"/>
      <c r="AG177" s="363"/>
      <c r="AH177" s="363"/>
      <c r="AI177" s="363"/>
      <c r="AJ177" s="363"/>
      <c r="AK177" s="363"/>
      <c r="AL177" s="363"/>
      <c r="AM177" s="363"/>
      <c r="AN177" s="363"/>
      <c r="AO177" s="363"/>
      <c r="AP177" s="363"/>
      <c r="AQ177" s="363"/>
      <c r="AR177" s="363"/>
      <c r="AS177" s="363"/>
      <c r="AT177" s="363"/>
      <c r="AU177" s="363"/>
      <c r="AV177" s="363"/>
      <c r="AW177" s="363"/>
      <c r="AX177" s="363"/>
      <c r="AY177" s="363"/>
      <c r="AZ177" s="363"/>
      <c r="BA177" s="363"/>
      <c r="BB177" s="363"/>
      <c r="BC177" s="363"/>
      <c r="BD177" s="363"/>
      <c r="BE177" s="363"/>
      <c r="BF177" s="363"/>
      <c r="BG177" s="363"/>
      <c r="BH177" s="363"/>
      <c r="BI177" s="363"/>
      <c r="BJ177" s="363"/>
      <c r="BK177" s="363"/>
      <c r="BL177" s="363"/>
      <c r="BM177" s="363"/>
      <c r="BN177" s="363"/>
    </row>
    <row r="178" spans="1:66">
      <c r="A178" s="388"/>
    </row>
    <row r="179" spans="1:66">
      <c r="A179" s="388"/>
    </row>
    <row r="180" spans="1:66">
      <c r="A180" s="388"/>
    </row>
  </sheetData>
  <printOptions horizontalCentered="1"/>
  <pageMargins left="0" right="0" top="0.2" bottom="0.12" header="0.06" footer="0.14000000000000001"/>
  <pageSetup paperSize="9" scale="73" orientation="portrait" r:id="rId1"/>
  <headerFooter alignWithMargins="0"/>
  <rowBreaks count="1" manualBreakCount="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A07C-61D9-4AB5-9A4C-541E8C0E9DD2}">
  <sheetPr codeName="Sheet21">
    <tabColor rgb="FFF1B434"/>
  </sheetPr>
  <dimension ref="A1:BO181"/>
  <sheetViews>
    <sheetView showGridLines="0" zoomScaleNormal="100" zoomScaleSheetLayoutView="100" workbookViewId="0" xr3:uid="{26434DD7-55D2-5A9B-B736-970C3BB719EC}">
      <pane xSplit="1" ySplit="5" topLeftCell="BC6" activePane="bottomRight" state="frozen"/>
      <selection pane="bottomRight" activeCell="C22" sqref="C22"/>
      <selection pane="bottomLeft" activeCell="BP31" sqref="BP31"/>
      <selection pane="topRight" activeCell="BP31" sqref="BP31"/>
    </sheetView>
  </sheetViews>
  <sheetFormatPr defaultColWidth="12.6640625" defaultRowHeight="12.95" outlineLevelCol="1"/>
  <cols>
    <col min="1" max="1" width="65.33203125" style="384" bestFit="1" customWidth="1"/>
    <col min="2" max="5" width="19.6640625" style="380" customWidth="1" outlineLevel="1"/>
    <col min="6" max="6" width="19.6640625" style="380" customWidth="1"/>
    <col min="7" max="10" width="19.6640625" style="380" customWidth="1" outlineLevel="1"/>
    <col min="11" max="11" width="19.6640625" style="380" customWidth="1"/>
    <col min="12" max="15" width="19.6640625" style="380" customWidth="1" outlineLevel="1"/>
    <col min="16" max="16" width="19.6640625" style="380" customWidth="1"/>
    <col min="17" max="20" width="19.6640625" style="380" customWidth="1" outlineLevel="1"/>
    <col min="21" max="21" width="19.6640625" style="380" customWidth="1"/>
    <col min="22" max="25" width="19.6640625" style="380" customWidth="1" outlineLevel="1"/>
    <col min="26" max="26" width="19.6640625" style="380" customWidth="1"/>
    <col min="27" max="30" width="19.6640625" style="380" customWidth="1" outlineLevel="1"/>
    <col min="31" max="31" width="19.6640625" style="380" customWidth="1"/>
    <col min="32" max="35" width="19.6640625" style="380" customWidth="1" outlineLevel="1"/>
    <col min="36" max="36" width="19.6640625" style="380" customWidth="1"/>
    <col min="37" max="40" width="19.6640625" style="380" customWidth="1" outlineLevel="1"/>
    <col min="41" max="41" width="19.6640625" style="380" customWidth="1"/>
    <col min="42" max="45" width="19.6640625" style="380" customWidth="1" outlineLevel="1"/>
    <col min="46" max="46" width="19.6640625" style="380" customWidth="1"/>
    <col min="47" max="50" width="19.6640625" style="380" customWidth="1" outlineLevel="1"/>
    <col min="51" max="51" width="19.6640625" style="380" customWidth="1"/>
    <col min="52" max="55" width="19.6640625" style="380" customWidth="1" outlineLevel="1"/>
    <col min="56" max="56" width="19.6640625" style="380" customWidth="1"/>
    <col min="57" max="60" width="19.6640625" style="380" customWidth="1" outlineLevel="1"/>
    <col min="61" max="61" width="19.6640625" style="380" customWidth="1"/>
    <col min="62" max="65" width="19.6640625" style="380" customWidth="1" outlineLevel="1"/>
    <col min="66" max="66" width="19.6640625" style="380" customWidth="1"/>
    <col min="67" max="16384" width="12.6640625" style="384"/>
  </cols>
  <sheetData>
    <row r="1" spans="1:67" s="383" customFormat="1" ht="15.95">
      <c r="A1" s="389" t="s">
        <v>28</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1"/>
    </row>
    <row r="2" spans="1:67" s="383" customFormat="1" ht="13.5">
      <c r="A2" s="392" t="s">
        <v>16</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393"/>
    </row>
    <row r="3" spans="1:67" ht="13.5">
      <c r="A3" s="392"/>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393"/>
    </row>
    <row r="4" spans="1:67" s="267" customFormat="1" ht="13.5">
      <c r="A4" s="365"/>
      <c r="B4" s="423">
        <v>2011</v>
      </c>
      <c r="C4" s="423"/>
      <c r="D4" s="423"/>
      <c r="E4" s="423"/>
      <c r="F4" s="423">
        <v>2011</v>
      </c>
      <c r="G4" s="423">
        <v>2012</v>
      </c>
      <c r="H4" s="423"/>
      <c r="I4" s="423"/>
      <c r="J4" s="423"/>
      <c r="K4" s="423">
        <v>2012</v>
      </c>
      <c r="L4" s="423">
        <v>2013</v>
      </c>
      <c r="M4" s="423"/>
      <c r="N4" s="423"/>
      <c r="O4" s="423"/>
      <c r="P4" s="423">
        <v>2013</v>
      </c>
      <c r="Q4" s="423">
        <v>2014</v>
      </c>
      <c r="R4" s="423"/>
      <c r="S4" s="423"/>
      <c r="T4" s="423"/>
      <c r="U4" s="423">
        <v>2014</v>
      </c>
      <c r="V4" s="423">
        <v>2015</v>
      </c>
      <c r="W4" s="423"/>
      <c r="X4" s="423"/>
      <c r="Y4" s="423"/>
      <c r="Z4" s="423">
        <v>2015</v>
      </c>
      <c r="AA4" s="423">
        <v>2016</v>
      </c>
      <c r="AB4" s="423"/>
      <c r="AC4" s="423"/>
      <c r="AD4" s="423"/>
      <c r="AE4" s="423">
        <v>2016</v>
      </c>
      <c r="AF4" s="423">
        <v>2017</v>
      </c>
      <c r="AG4" s="423"/>
      <c r="AH4" s="423"/>
      <c r="AI4" s="423"/>
      <c r="AJ4" s="423">
        <v>2017</v>
      </c>
      <c r="AK4" s="423">
        <v>2018</v>
      </c>
      <c r="AL4" s="423"/>
      <c r="AM4" s="423"/>
      <c r="AN4" s="423"/>
      <c r="AO4" s="423">
        <v>2018</v>
      </c>
      <c r="AP4" s="423">
        <v>2019</v>
      </c>
      <c r="AQ4" s="423"/>
      <c r="AR4" s="423"/>
      <c r="AS4" s="423"/>
      <c r="AT4" s="423">
        <v>2019</v>
      </c>
      <c r="AU4" s="423">
        <v>2020</v>
      </c>
      <c r="AV4" s="423"/>
      <c r="AW4" s="423"/>
      <c r="AX4" s="423"/>
      <c r="AY4" s="423">
        <v>2020</v>
      </c>
      <c r="AZ4" s="423">
        <v>2021</v>
      </c>
      <c r="BA4" s="423"/>
      <c r="BB4" s="423"/>
      <c r="BC4" s="423"/>
      <c r="BD4" s="423">
        <v>2021</v>
      </c>
      <c r="BE4" s="423">
        <v>2022</v>
      </c>
      <c r="BF4" s="423"/>
      <c r="BG4" s="423"/>
      <c r="BH4" s="423"/>
      <c r="BI4" s="423">
        <v>2022</v>
      </c>
      <c r="BJ4" s="423">
        <v>2023</v>
      </c>
      <c r="BK4" s="423"/>
      <c r="BL4" s="423"/>
      <c r="BM4" s="423"/>
      <c r="BN4" s="366">
        <v>2023</v>
      </c>
      <c r="BO4" s="384"/>
    </row>
    <row r="5" spans="1:67" s="267" customFormat="1" ht="13.5">
      <c r="A5" s="365"/>
      <c r="B5" s="423" t="s">
        <v>100</v>
      </c>
      <c r="C5" s="423" t="s">
        <v>101</v>
      </c>
      <c r="D5" s="423" t="s">
        <v>102</v>
      </c>
      <c r="E5" s="423" t="s">
        <v>103</v>
      </c>
      <c r="F5" s="423"/>
      <c r="G5" s="423" t="s">
        <v>100</v>
      </c>
      <c r="H5" s="423" t="s">
        <v>101</v>
      </c>
      <c r="I5" s="423" t="s">
        <v>102</v>
      </c>
      <c r="J5" s="423" t="s">
        <v>103</v>
      </c>
      <c r="K5" s="423"/>
      <c r="L5" s="423" t="s">
        <v>100</v>
      </c>
      <c r="M5" s="423" t="s">
        <v>101</v>
      </c>
      <c r="N5" s="423" t="s">
        <v>102</v>
      </c>
      <c r="O5" s="423" t="s">
        <v>103</v>
      </c>
      <c r="P5" s="423"/>
      <c r="Q5" s="423" t="s">
        <v>100</v>
      </c>
      <c r="R5" s="423" t="s">
        <v>101</v>
      </c>
      <c r="S5" s="423" t="s">
        <v>102</v>
      </c>
      <c r="T5" s="423" t="s">
        <v>103</v>
      </c>
      <c r="U5" s="423"/>
      <c r="V5" s="423" t="s">
        <v>100</v>
      </c>
      <c r="W5" s="423" t="s">
        <v>101</v>
      </c>
      <c r="X5" s="423" t="s">
        <v>102</v>
      </c>
      <c r="Y5" s="423" t="s">
        <v>103</v>
      </c>
      <c r="Z5" s="423"/>
      <c r="AA5" s="423" t="s">
        <v>100</v>
      </c>
      <c r="AB5" s="423" t="s">
        <v>101</v>
      </c>
      <c r="AC5" s="423" t="s">
        <v>102</v>
      </c>
      <c r="AD5" s="423" t="s">
        <v>103</v>
      </c>
      <c r="AE5" s="423"/>
      <c r="AF5" s="423" t="s">
        <v>100</v>
      </c>
      <c r="AG5" s="423" t="s">
        <v>101</v>
      </c>
      <c r="AH5" s="423" t="s">
        <v>102</v>
      </c>
      <c r="AI5" s="423" t="s">
        <v>103</v>
      </c>
      <c r="AJ5" s="423"/>
      <c r="AK5" s="423" t="s">
        <v>100</v>
      </c>
      <c r="AL5" s="423" t="s">
        <v>101</v>
      </c>
      <c r="AM5" s="423" t="s">
        <v>102</v>
      </c>
      <c r="AN5" s="423" t="s">
        <v>103</v>
      </c>
      <c r="AO5" s="423"/>
      <c r="AP5" s="423" t="s">
        <v>100</v>
      </c>
      <c r="AQ5" s="423" t="s">
        <v>101</v>
      </c>
      <c r="AR5" s="423" t="s">
        <v>102</v>
      </c>
      <c r="AS5" s="423" t="s">
        <v>103</v>
      </c>
      <c r="AT5" s="423"/>
      <c r="AU5" s="423" t="s">
        <v>100</v>
      </c>
      <c r="AV5" s="423" t="s">
        <v>101</v>
      </c>
      <c r="AW5" s="423" t="s">
        <v>102</v>
      </c>
      <c r="AX5" s="423" t="s">
        <v>103</v>
      </c>
      <c r="AY5" s="423"/>
      <c r="AZ5" s="423" t="s">
        <v>100</v>
      </c>
      <c r="BA5" s="423" t="s">
        <v>101</v>
      </c>
      <c r="BB5" s="423" t="s">
        <v>102</v>
      </c>
      <c r="BC5" s="423" t="s">
        <v>103</v>
      </c>
      <c r="BD5" s="423"/>
      <c r="BE5" s="423" t="s">
        <v>100</v>
      </c>
      <c r="BF5" s="423" t="s">
        <v>101</v>
      </c>
      <c r="BG5" s="423" t="s">
        <v>102</v>
      </c>
      <c r="BH5" s="423" t="s">
        <v>103</v>
      </c>
      <c r="BI5" s="423"/>
      <c r="BJ5" s="423" t="s">
        <v>100</v>
      </c>
      <c r="BK5" s="423" t="s">
        <v>101</v>
      </c>
      <c r="BL5" s="423" t="s">
        <v>102</v>
      </c>
      <c r="BM5" s="423" t="s">
        <v>103</v>
      </c>
      <c r="BN5" s="366"/>
      <c r="BO5" s="384"/>
    </row>
    <row r="6" spans="1:67" s="385" customFormat="1" ht="13.5">
      <c r="A6" s="394" t="s">
        <v>41</v>
      </c>
      <c r="B6" s="424">
        <f t="shared" ref="B6:BN6" si="0">SUM(B8,B18,B64,B90)</f>
        <v>59.573811289999988</v>
      </c>
      <c r="C6" s="424">
        <f t="shared" si="0"/>
        <v>-36.611635550000052</v>
      </c>
      <c r="D6" s="424">
        <f t="shared" si="0"/>
        <v>-42.925612420000014</v>
      </c>
      <c r="E6" s="424">
        <f t="shared" si="0"/>
        <v>14.69237255000003</v>
      </c>
      <c r="F6" s="424">
        <f t="shared" si="0"/>
        <v>-5.2710641299998855</v>
      </c>
      <c r="G6" s="424">
        <f t="shared" si="0"/>
        <v>180.08177081000002</v>
      </c>
      <c r="H6" s="424">
        <f t="shared" si="0"/>
        <v>20.265192050000117</v>
      </c>
      <c r="I6" s="424">
        <f t="shared" si="0"/>
        <v>-64.148900470000044</v>
      </c>
      <c r="J6" s="424">
        <f t="shared" si="0"/>
        <v>34.14029651000012</v>
      </c>
      <c r="K6" s="424">
        <f t="shared" si="0"/>
        <v>170.33835890000017</v>
      </c>
      <c r="L6" s="424">
        <f t="shared" si="0"/>
        <v>128.16483905999988</v>
      </c>
      <c r="M6" s="424">
        <f t="shared" si="0"/>
        <v>-64.334378460000039</v>
      </c>
      <c r="N6" s="424">
        <f t="shared" si="0"/>
        <v>-72.055465229999996</v>
      </c>
      <c r="O6" s="424">
        <f t="shared" si="0"/>
        <v>16.898807990000066</v>
      </c>
      <c r="P6" s="424">
        <f t="shared" si="0"/>
        <v>8.6738033599994111</v>
      </c>
      <c r="Q6" s="424">
        <f t="shared" si="0"/>
        <v>21.829802889999947</v>
      </c>
      <c r="R6" s="424">
        <f t="shared" si="0"/>
        <v>-52.27180184999996</v>
      </c>
      <c r="S6" s="424">
        <f t="shared" si="0"/>
        <v>-79.617636399999981</v>
      </c>
      <c r="T6" s="424">
        <f t="shared" si="0"/>
        <v>-86.410843450000087</v>
      </c>
      <c r="U6" s="424">
        <f t="shared" si="0"/>
        <v>-196.47047881000003</v>
      </c>
      <c r="V6" s="424">
        <f t="shared" si="0"/>
        <v>108.10762012000004</v>
      </c>
      <c r="W6" s="424">
        <f t="shared" si="0"/>
        <v>-34.32452447</v>
      </c>
      <c r="X6" s="424">
        <f t="shared" si="0"/>
        <v>-36.379813589999969</v>
      </c>
      <c r="Y6" s="424">
        <f t="shared" si="0"/>
        <v>9.3323072099999713</v>
      </c>
      <c r="Z6" s="424">
        <f t="shared" si="0"/>
        <v>46.735589269999778</v>
      </c>
      <c r="AA6" s="424">
        <f t="shared" si="0"/>
        <v>84.949332380000115</v>
      </c>
      <c r="AB6" s="424">
        <f t="shared" si="0"/>
        <v>-59.57546831999997</v>
      </c>
      <c r="AC6" s="424">
        <f t="shared" si="0"/>
        <v>-83.421787310000042</v>
      </c>
      <c r="AD6" s="424">
        <f t="shared" si="0"/>
        <v>11.101052779999954</v>
      </c>
      <c r="AE6" s="424">
        <f t="shared" si="0"/>
        <v>-46.946870469999766</v>
      </c>
      <c r="AF6" s="424">
        <f t="shared" si="0"/>
        <v>62.135354429999907</v>
      </c>
      <c r="AG6" s="424">
        <f t="shared" si="0"/>
        <v>11.534264039999947</v>
      </c>
      <c r="AH6" s="424">
        <f t="shared" si="0"/>
        <v>11.014390049999994</v>
      </c>
      <c r="AI6" s="424">
        <f t="shared" si="0"/>
        <v>-0.34096191000003273</v>
      </c>
      <c r="AJ6" s="424">
        <f t="shared" si="0"/>
        <v>84.343046610000187</v>
      </c>
      <c r="AK6" s="424">
        <f t="shared" si="0"/>
        <v>84.343061670000026</v>
      </c>
      <c r="AL6" s="424">
        <f t="shared" si="0"/>
        <v>19.305568600000015</v>
      </c>
      <c r="AM6" s="424">
        <f t="shared" si="0"/>
        <v>-74.687444039999946</v>
      </c>
      <c r="AN6" s="424">
        <f t="shared" si="0"/>
        <v>104.70260593999998</v>
      </c>
      <c r="AO6" s="424">
        <f t="shared" si="0"/>
        <v>133.66379217000008</v>
      </c>
      <c r="AP6" s="424">
        <f t="shared" si="0"/>
        <v>-36.656074609999962</v>
      </c>
      <c r="AQ6" s="424">
        <f t="shared" si="0"/>
        <v>-166.25260108000006</v>
      </c>
      <c r="AR6" s="424">
        <f t="shared" si="0"/>
        <v>-159.74660135000005</v>
      </c>
      <c r="AS6" s="424">
        <f t="shared" si="0"/>
        <v>67.235469709999961</v>
      </c>
      <c r="AT6" s="424">
        <f t="shared" si="0"/>
        <v>-295.41980732999986</v>
      </c>
      <c r="AU6" s="424">
        <f t="shared" si="0"/>
        <v>-4.8876454100000615</v>
      </c>
      <c r="AV6" s="424">
        <f t="shared" si="0"/>
        <v>-131.75517830999999</v>
      </c>
      <c r="AW6" s="424">
        <f t="shared" si="0"/>
        <v>-182.02208722999995</v>
      </c>
      <c r="AX6" s="424">
        <f t="shared" si="0"/>
        <v>-200.99615976000001</v>
      </c>
      <c r="AY6" s="424">
        <f t="shared" si="0"/>
        <v>-519.66107070999999</v>
      </c>
      <c r="AZ6" s="424">
        <f t="shared" si="0"/>
        <v>-274.89960658999996</v>
      </c>
      <c r="BA6" s="424">
        <f t="shared" si="0"/>
        <v>-133.33256940999996</v>
      </c>
      <c r="BB6" s="424">
        <f t="shared" si="0"/>
        <v>-190.10617459000008</v>
      </c>
      <c r="BC6" s="424">
        <f t="shared" si="0"/>
        <v>40.819892090000046</v>
      </c>
      <c r="BD6" s="424">
        <f t="shared" si="0"/>
        <v>-557.51845849999984</v>
      </c>
      <c r="BE6" s="424">
        <f t="shared" si="0"/>
        <v>5.1891504700000901</v>
      </c>
      <c r="BF6" s="424">
        <f t="shared" si="0"/>
        <v>-73.93350089000009</v>
      </c>
      <c r="BG6" s="424">
        <f t="shared" si="0"/>
        <v>-50.872556940000024</v>
      </c>
      <c r="BH6" s="424">
        <f t="shared" si="0"/>
        <v>17.615982060000107</v>
      </c>
      <c r="BI6" s="424">
        <f t="shared" si="0"/>
        <v>-102.00092529999981</v>
      </c>
      <c r="BJ6" s="424">
        <f t="shared" si="0"/>
        <v>44.4277557200001</v>
      </c>
      <c r="BK6" s="424">
        <f t="shared" si="0"/>
        <v>-53.107681970000101</v>
      </c>
      <c r="BL6" s="424">
        <f t="shared" si="0"/>
        <v>-120.96849316000001</v>
      </c>
      <c r="BM6" s="424">
        <f t="shared" si="0"/>
        <v>-79.231800019999937</v>
      </c>
      <c r="BN6" s="367">
        <f t="shared" si="0"/>
        <v>-208.88021942999984</v>
      </c>
    </row>
    <row r="7" spans="1:67" ht="13.5">
      <c r="A7" s="39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375"/>
    </row>
    <row r="8" spans="1:67" s="385" customFormat="1" ht="13.5">
      <c r="A8" s="396" t="s">
        <v>43</v>
      </c>
      <c r="B8" s="358">
        <f t="shared" ref="B8:BN8" si="1">B9-B13</f>
        <v>-306.98205557</v>
      </c>
      <c r="C8" s="358">
        <f t="shared" si="1"/>
        <v>-277.61680270000011</v>
      </c>
      <c r="D8" s="358">
        <f t="shared" si="1"/>
        <v>-228.87211349999995</v>
      </c>
      <c r="E8" s="358">
        <f t="shared" si="1"/>
        <v>-271.66653723999997</v>
      </c>
      <c r="F8" s="358">
        <f t="shared" si="1"/>
        <v>-1085.13750901</v>
      </c>
      <c r="G8" s="358">
        <f t="shared" si="1"/>
        <v>-319.18769593999997</v>
      </c>
      <c r="H8" s="358">
        <f t="shared" si="1"/>
        <v>-261.37029221999995</v>
      </c>
      <c r="I8" s="358">
        <f t="shared" si="1"/>
        <v>-255.90964545</v>
      </c>
      <c r="J8" s="358">
        <f t="shared" si="1"/>
        <v>-304.24794999999995</v>
      </c>
      <c r="K8" s="358">
        <f t="shared" si="1"/>
        <v>-1140.7155836099998</v>
      </c>
      <c r="L8" s="358">
        <f t="shared" si="1"/>
        <v>-386.09865134000006</v>
      </c>
      <c r="M8" s="358">
        <f t="shared" si="1"/>
        <v>-335.30429875000004</v>
      </c>
      <c r="N8" s="358">
        <f t="shared" si="1"/>
        <v>-299.61769979000002</v>
      </c>
      <c r="O8" s="358">
        <f t="shared" si="1"/>
        <v>-339.20352851999996</v>
      </c>
      <c r="P8" s="358">
        <f t="shared" si="1"/>
        <v>-1360.2241784000003</v>
      </c>
      <c r="Q8" s="358">
        <f t="shared" si="1"/>
        <v>-462.00815090999998</v>
      </c>
      <c r="R8" s="358">
        <f t="shared" si="1"/>
        <v>-376.55643190999996</v>
      </c>
      <c r="S8" s="358">
        <f t="shared" si="1"/>
        <v>-290.54878808000001</v>
      </c>
      <c r="T8" s="358">
        <f t="shared" si="1"/>
        <v>-445.45505803000003</v>
      </c>
      <c r="U8" s="358">
        <f t="shared" si="1"/>
        <v>-1574.5684289300002</v>
      </c>
      <c r="V8" s="358">
        <f t="shared" si="1"/>
        <v>-395.25907854000002</v>
      </c>
      <c r="W8" s="358">
        <f t="shared" si="1"/>
        <v>-305.93622686000003</v>
      </c>
      <c r="X8" s="358">
        <f t="shared" si="1"/>
        <v>-264.71285353999997</v>
      </c>
      <c r="Y8" s="358">
        <f t="shared" si="1"/>
        <v>-334.58834591999999</v>
      </c>
      <c r="Z8" s="358">
        <f t="shared" si="1"/>
        <v>-1300.4965048600002</v>
      </c>
      <c r="AA8" s="358">
        <f t="shared" si="1"/>
        <v>-411.25055485999997</v>
      </c>
      <c r="AB8" s="358">
        <f t="shared" si="1"/>
        <v>-292.42231487999999</v>
      </c>
      <c r="AC8" s="358">
        <f t="shared" si="1"/>
        <v>-270.06999523999997</v>
      </c>
      <c r="AD8" s="358">
        <f t="shared" si="1"/>
        <v>-321.57946586000008</v>
      </c>
      <c r="AE8" s="358">
        <f t="shared" si="1"/>
        <v>-1295.3223308399999</v>
      </c>
      <c r="AF8" s="358">
        <f t="shared" si="1"/>
        <v>-365.53714908000001</v>
      </c>
      <c r="AG8" s="358">
        <f t="shared" si="1"/>
        <v>-288.04348703000005</v>
      </c>
      <c r="AH8" s="358">
        <f t="shared" si="1"/>
        <v>-209.82733846000002</v>
      </c>
      <c r="AI8" s="358">
        <f t="shared" si="1"/>
        <v>-278.93581803000001</v>
      </c>
      <c r="AJ8" s="358">
        <f t="shared" si="1"/>
        <v>-1142.3437925999999</v>
      </c>
      <c r="AK8" s="358">
        <f t="shared" si="1"/>
        <v>-338.47473839999998</v>
      </c>
      <c r="AL8" s="358">
        <f t="shared" si="1"/>
        <v>-355.86999359999993</v>
      </c>
      <c r="AM8" s="358">
        <f t="shared" si="1"/>
        <v>-320.24905025999999</v>
      </c>
      <c r="AN8" s="358">
        <f t="shared" si="1"/>
        <v>-365.75530105000001</v>
      </c>
      <c r="AO8" s="358">
        <f t="shared" si="1"/>
        <v>-1380.34908331</v>
      </c>
      <c r="AP8" s="358">
        <f t="shared" si="1"/>
        <v>-374.85774442999997</v>
      </c>
      <c r="AQ8" s="358">
        <f t="shared" si="1"/>
        <v>-360.50083481000001</v>
      </c>
      <c r="AR8" s="358">
        <f t="shared" si="1"/>
        <v>-289.89451595000003</v>
      </c>
      <c r="AS8" s="358">
        <f t="shared" si="1"/>
        <v>-311.30736545000002</v>
      </c>
      <c r="AT8" s="358">
        <f t="shared" si="1"/>
        <v>-1336.56046064</v>
      </c>
      <c r="AU8" s="358">
        <f t="shared" si="1"/>
        <v>-335.02733004000004</v>
      </c>
      <c r="AV8" s="358">
        <f t="shared" si="1"/>
        <v>-143.96380207999997</v>
      </c>
      <c r="AW8" s="358">
        <f t="shared" si="1"/>
        <v>-148.42004373999998</v>
      </c>
      <c r="AX8" s="358">
        <f t="shared" si="1"/>
        <v>-203.02209886999998</v>
      </c>
      <c r="AY8" s="358">
        <f t="shared" si="1"/>
        <v>-830.43327472999999</v>
      </c>
      <c r="AZ8" s="358">
        <f t="shared" si="1"/>
        <v>-233.69368192999997</v>
      </c>
      <c r="BA8" s="358">
        <f t="shared" si="1"/>
        <v>-282.29205947999998</v>
      </c>
      <c r="BB8" s="358">
        <f t="shared" si="1"/>
        <v>-277.09329757</v>
      </c>
      <c r="BC8" s="358">
        <f t="shared" si="1"/>
        <v>-336.32329521000003</v>
      </c>
      <c r="BD8" s="358">
        <f t="shared" si="1"/>
        <v>-1129.4023341899997</v>
      </c>
      <c r="BE8" s="358">
        <f t="shared" si="1"/>
        <v>-423.77121605999992</v>
      </c>
      <c r="BF8" s="358">
        <f t="shared" si="1"/>
        <v>-421.15688116000013</v>
      </c>
      <c r="BG8" s="358">
        <f t="shared" si="1"/>
        <v>-334.45482672000003</v>
      </c>
      <c r="BH8" s="358">
        <f t="shared" si="1"/>
        <v>-388.42441113000001</v>
      </c>
      <c r="BI8" s="358">
        <f t="shared" si="1"/>
        <v>-1567.8073350699999</v>
      </c>
      <c r="BJ8" s="358">
        <f t="shared" si="1"/>
        <v>-429.55874179</v>
      </c>
      <c r="BK8" s="358">
        <f t="shared" si="1"/>
        <v>-405.01645491000005</v>
      </c>
      <c r="BL8" s="358">
        <f t="shared" si="1"/>
        <v>-360.50955596</v>
      </c>
      <c r="BM8" s="358">
        <f t="shared" si="1"/>
        <v>-464.58315648999996</v>
      </c>
      <c r="BN8" s="369">
        <f t="shared" si="1"/>
        <v>-1659.66790915</v>
      </c>
    </row>
    <row r="9" spans="1:67">
      <c r="A9" s="397" t="s">
        <v>104</v>
      </c>
      <c r="B9" s="359">
        <f t="shared" ref="B9:BN9" si="2">SUM(B10:B12)</f>
        <v>70.018582309999999</v>
      </c>
      <c r="C9" s="359">
        <f t="shared" si="2"/>
        <v>51.652708449999992</v>
      </c>
      <c r="D9" s="359">
        <f t="shared" si="2"/>
        <v>47.485625049999996</v>
      </c>
      <c r="E9" s="359">
        <f t="shared" si="2"/>
        <v>57.77110923</v>
      </c>
      <c r="F9" s="359">
        <f t="shared" si="2"/>
        <v>226.92802504000002</v>
      </c>
      <c r="G9" s="359">
        <f t="shared" si="2"/>
        <v>68.186639150000005</v>
      </c>
      <c r="H9" s="359">
        <f t="shared" si="2"/>
        <v>56.953139280000002</v>
      </c>
      <c r="I9" s="359">
        <f t="shared" si="2"/>
        <v>44.563629329999998</v>
      </c>
      <c r="J9" s="359">
        <f t="shared" si="2"/>
        <v>63.936881209999996</v>
      </c>
      <c r="K9" s="359">
        <f t="shared" si="2"/>
        <v>233.64028897</v>
      </c>
      <c r="L9" s="359">
        <f t="shared" si="2"/>
        <v>99.340737609999991</v>
      </c>
      <c r="M9" s="359">
        <f t="shared" si="2"/>
        <v>87.265755540000001</v>
      </c>
      <c r="N9" s="359">
        <f t="shared" si="2"/>
        <v>50.141444160000006</v>
      </c>
      <c r="O9" s="359">
        <f t="shared" si="2"/>
        <v>57.285726210000007</v>
      </c>
      <c r="P9" s="359">
        <f t="shared" si="2"/>
        <v>294.03366352</v>
      </c>
      <c r="Q9" s="359">
        <f t="shared" si="2"/>
        <v>63.505359049999996</v>
      </c>
      <c r="R9" s="359">
        <f t="shared" si="2"/>
        <v>61.605069780000001</v>
      </c>
      <c r="S9" s="359">
        <f t="shared" si="2"/>
        <v>53.596144379999998</v>
      </c>
      <c r="T9" s="359">
        <f t="shared" si="2"/>
        <v>57.915856640000001</v>
      </c>
      <c r="U9" s="359">
        <f t="shared" si="2"/>
        <v>236.62242984999997</v>
      </c>
      <c r="V9" s="359">
        <f t="shared" si="2"/>
        <v>65.734911080000003</v>
      </c>
      <c r="W9" s="359">
        <f t="shared" si="2"/>
        <v>58.611042470000001</v>
      </c>
      <c r="X9" s="359">
        <f t="shared" si="2"/>
        <v>52.134207230000001</v>
      </c>
      <c r="Y9" s="359">
        <f t="shared" si="2"/>
        <v>54.338447340000002</v>
      </c>
      <c r="Z9" s="359">
        <f t="shared" si="2"/>
        <v>230.81860812000002</v>
      </c>
      <c r="AA9" s="359">
        <f t="shared" si="2"/>
        <v>63.737287199999997</v>
      </c>
      <c r="AB9" s="359">
        <f t="shared" si="2"/>
        <v>66.580452579999999</v>
      </c>
      <c r="AC9" s="359">
        <f t="shared" si="2"/>
        <v>51.745262699999998</v>
      </c>
      <c r="AD9" s="359">
        <f t="shared" si="2"/>
        <v>53.9025617</v>
      </c>
      <c r="AE9" s="359">
        <f t="shared" si="2"/>
        <v>235.96556418</v>
      </c>
      <c r="AF9" s="359">
        <f t="shared" si="2"/>
        <v>66.060878899999992</v>
      </c>
      <c r="AG9" s="359">
        <f t="shared" si="2"/>
        <v>55.401565550000001</v>
      </c>
      <c r="AH9" s="359">
        <f t="shared" si="2"/>
        <v>43.257259820000002</v>
      </c>
      <c r="AI9" s="359">
        <f t="shared" si="2"/>
        <v>55.355951830000002</v>
      </c>
      <c r="AJ9" s="359">
        <f t="shared" si="2"/>
        <v>220.0756561</v>
      </c>
      <c r="AK9" s="359">
        <f t="shared" si="2"/>
        <v>67.532837480000012</v>
      </c>
      <c r="AL9" s="359">
        <f t="shared" si="2"/>
        <v>73.357684370000015</v>
      </c>
      <c r="AM9" s="359">
        <f t="shared" si="2"/>
        <v>61.398869189999999</v>
      </c>
      <c r="AN9" s="359">
        <f t="shared" si="2"/>
        <v>63.258859300000005</v>
      </c>
      <c r="AO9" s="359">
        <f t="shared" si="2"/>
        <v>265.54825033999998</v>
      </c>
      <c r="AP9" s="359">
        <f t="shared" si="2"/>
        <v>86.748675429999992</v>
      </c>
      <c r="AQ9" s="359">
        <f t="shared" si="2"/>
        <v>72.415127749999996</v>
      </c>
      <c r="AR9" s="359">
        <f t="shared" si="2"/>
        <v>77.447431850000001</v>
      </c>
      <c r="AS9" s="359">
        <f t="shared" si="2"/>
        <v>87.472098079999995</v>
      </c>
      <c r="AT9" s="359">
        <f t="shared" si="2"/>
        <v>324.08333311000001</v>
      </c>
      <c r="AU9" s="359">
        <f t="shared" si="2"/>
        <v>86.857153150000002</v>
      </c>
      <c r="AV9" s="359">
        <f t="shared" si="2"/>
        <v>45.939000049999997</v>
      </c>
      <c r="AW9" s="359">
        <f t="shared" si="2"/>
        <v>51.969073460000004</v>
      </c>
      <c r="AX9" s="359">
        <f t="shared" si="2"/>
        <v>55.340445670000001</v>
      </c>
      <c r="AY9" s="359">
        <f t="shared" si="2"/>
        <v>240.10567233</v>
      </c>
      <c r="AZ9" s="359">
        <f t="shared" si="2"/>
        <v>64.338199729999999</v>
      </c>
      <c r="BA9" s="359">
        <f t="shared" si="2"/>
        <v>62.983130270000004</v>
      </c>
      <c r="BB9" s="359">
        <f t="shared" si="2"/>
        <v>57.165800270000005</v>
      </c>
      <c r="BC9" s="359">
        <f t="shared" si="2"/>
        <v>73.723882860000003</v>
      </c>
      <c r="BD9" s="359">
        <f t="shared" si="2"/>
        <v>258.21101313000003</v>
      </c>
      <c r="BE9" s="359">
        <f t="shared" si="2"/>
        <v>116.19222011000001</v>
      </c>
      <c r="BF9" s="359">
        <f t="shared" si="2"/>
        <v>91.220693409999996</v>
      </c>
      <c r="BG9" s="359">
        <f t="shared" si="2"/>
        <v>74.929244260000004</v>
      </c>
      <c r="BH9" s="359">
        <f t="shared" si="2"/>
        <v>92.477914949999999</v>
      </c>
      <c r="BI9" s="359">
        <f t="shared" si="2"/>
        <v>374.82007272999999</v>
      </c>
      <c r="BJ9" s="359">
        <f t="shared" si="2"/>
        <v>141.07084261</v>
      </c>
      <c r="BK9" s="359">
        <f t="shared" si="2"/>
        <v>96.05890823</v>
      </c>
      <c r="BL9" s="359">
        <f t="shared" si="2"/>
        <v>79.205386179999991</v>
      </c>
      <c r="BM9" s="359">
        <f t="shared" si="2"/>
        <v>97.225755539999994</v>
      </c>
      <c r="BN9" s="370">
        <f t="shared" si="2"/>
        <v>413.56089255999996</v>
      </c>
    </row>
    <row r="10" spans="1:67">
      <c r="A10" s="398" t="s">
        <v>105</v>
      </c>
      <c r="B10" s="359">
        <v>63.191748830000002</v>
      </c>
      <c r="C10" s="359">
        <v>47.996822719999997</v>
      </c>
      <c r="D10" s="359">
        <v>45.66016939</v>
      </c>
      <c r="E10" s="359">
        <v>52.330378369999998</v>
      </c>
      <c r="F10" s="359">
        <v>209.17911931</v>
      </c>
      <c r="G10" s="359">
        <v>58.898618730000003</v>
      </c>
      <c r="H10" s="359">
        <v>50.007048130000001</v>
      </c>
      <c r="I10" s="359">
        <v>41.009051139999997</v>
      </c>
      <c r="J10" s="359">
        <v>54.621508040000002</v>
      </c>
      <c r="K10" s="359">
        <v>204.53622604</v>
      </c>
      <c r="L10" s="359">
        <v>61.856910110000001</v>
      </c>
      <c r="M10" s="359">
        <v>62.979967330000001</v>
      </c>
      <c r="N10" s="359">
        <v>46.579001900000002</v>
      </c>
      <c r="O10" s="359">
        <v>50.620904260000003</v>
      </c>
      <c r="P10" s="359">
        <v>222.03678360000001</v>
      </c>
      <c r="Q10" s="359">
        <v>53.536822579999999</v>
      </c>
      <c r="R10" s="359">
        <v>53.751679920000001</v>
      </c>
      <c r="S10" s="359">
        <v>48.956488499999999</v>
      </c>
      <c r="T10" s="359">
        <v>53.70508031</v>
      </c>
      <c r="U10" s="359">
        <v>209.95007131</v>
      </c>
      <c r="V10" s="359">
        <v>56.727479160000001</v>
      </c>
      <c r="W10" s="359">
        <v>52.212720300000001</v>
      </c>
      <c r="X10" s="359">
        <v>47.606102079999999</v>
      </c>
      <c r="Y10" s="359">
        <v>48.794365980000002</v>
      </c>
      <c r="Z10" s="359">
        <v>205.34066752000001</v>
      </c>
      <c r="AA10" s="359">
        <v>53.291127179999997</v>
      </c>
      <c r="AB10" s="359">
        <v>57.793632959999997</v>
      </c>
      <c r="AC10" s="359">
        <v>48.096359249999999</v>
      </c>
      <c r="AD10" s="359">
        <v>48.755746330000001</v>
      </c>
      <c r="AE10" s="359">
        <v>207.93686571999999</v>
      </c>
      <c r="AF10" s="359">
        <v>55.691660169999999</v>
      </c>
      <c r="AG10" s="359">
        <v>47.299436630000002</v>
      </c>
      <c r="AH10" s="359">
        <v>37.452946570000002</v>
      </c>
      <c r="AI10" s="359">
        <v>51.2165672</v>
      </c>
      <c r="AJ10" s="359">
        <v>191.66061056999999</v>
      </c>
      <c r="AK10" s="359">
        <v>62.284167140000001</v>
      </c>
      <c r="AL10" s="359">
        <v>68.331412420000007</v>
      </c>
      <c r="AM10" s="359">
        <v>56.950251459999997</v>
      </c>
      <c r="AN10" s="359">
        <v>57.592391030000002</v>
      </c>
      <c r="AO10" s="359">
        <v>245.15822205000001</v>
      </c>
      <c r="AP10" s="359">
        <v>72.699784480000005</v>
      </c>
      <c r="AQ10" s="359">
        <v>61.833351870000001</v>
      </c>
      <c r="AR10" s="359">
        <v>68.804997310000005</v>
      </c>
      <c r="AS10" s="359">
        <v>78.348054989999994</v>
      </c>
      <c r="AT10" s="359">
        <v>281.68618865000002</v>
      </c>
      <c r="AU10" s="359">
        <v>67.857262219999996</v>
      </c>
      <c r="AV10" s="359">
        <v>38.175925749999998</v>
      </c>
      <c r="AW10" s="359">
        <v>47.547825000000003</v>
      </c>
      <c r="AX10" s="359">
        <v>48.992088709999997</v>
      </c>
      <c r="AY10" s="359">
        <v>202.57310168000001</v>
      </c>
      <c r="AZ10" s="359">
        <v>50.889456989999999</v>
      </c>
      <c r="BA10" s="359">
        <v>49.900756870000002</v>
      </c>
      <c r="BB10" s="359">
        <v>51.550150930000001</v>
      </c>
      <c r="BC10" s="359">
        <v>57.259016359999997</v>
      </c>
      <c r="BD10" s="359">
        <v>209.59938115</v>
      </c>
      <c r="BE10" s="359">
        <v>63.86279073</v>
      </c>
      <c r="BF10" s="359">
        <v>58.511193519999999</v>
      </c>
      <c r="BG10" s="359">
        <v>60.789189100000002</v>
      </c>
      <c r="BH10" s="359">
        <v>72.461831230000001</v>
      </c>
      <c r="BI10" s="359">
        <v>255.62500458</v>
      </c>
      <c r="BJ10" s="359">
        <v>77.682173809999995</v>
      </c>
      <c r="BK10" s="359">
        <v>68.749599779999997</v>
      </c>
      <c r="BL10" s="359">
        <v>67.395134729999995</v>
      </c>
      <c r="BM10" s="359">
        <v>81.140163770000001</v>
      </c>
      <c r="BN10" s="370">
        <v>294.96707208999999</v>
      </c>
    </row>
    <row r="11" spans="1:67">
      <c r="A11" s="398" t="s">
        <v>106</v>
      </c>
      <c r="B11" s="359">
        <v>1.39211748</v>
      </c>
      <c r="C11" s="359">
        <v>0.28929648000000002</v>
      </c>
      <c r="D11" s="359">
        <v>6.861805E-2</v>
      </c>
      <c r="E11" s="359">
        <v>7.1140300000000004E-2</v>
      </c>
      <c r="F11" s="359">
        <v>1.8211723099999999</v>
      </c>
      <c r="G11" s="359">
        <v>1.34453808</v>
      </c>
      <c r="H11" s="359">
        <v>1.7893049400000001</v>
      </c>
      <c r="I11" s="359">
        <v>0.76141895000000004</v>
      </c>
      <c r="J11" s="359">
        <v>0.10558285000000001</v>
      </c>
      <c r="K11" s="359">
        <v>4.0008448200000002</v>
      </c>
      <c r="L11" s="359">
        <v>3.3666363000000001</v>
      </c>
      <c r="M11" s="359">
        <v>3.3313282900000001</v>
      </c>
      <c r="N11" s="359">
        <v>3.9867499999999998E-3</v>
      </c>
      <c r="O11" s="359">
        <v>0.16419589000000001</v>
      </c>
      <c r="P11" s="359">
        <v>6.8661472300000002</v>
      </c>
      <c r="Q11" s="359">
        <v>0.40018155999999999</v>
      </c>
      <c r="R11" s="359">
        <v>0.14864986999999999</v>
      </c>
      <c r="S11" s="359">
        <v>1.03291943</v>
      </c>
      <c r="T11" s="359">
        <v>0.94318809999999997</v>
      </c>
      <c r="U11" s="359">
        <v>2.5249389600000001</v>
      </c>
      <c r="V11" s="359">
        <v>1.70259643</v>
      </c>
      <c r="W11" s="359">
        <v>1.9943935399999999</v>
      </c>
      <c r="X11" s="359">
        <v>1.53421981</v>
      </c>
      <c r="Y11" s="359">
        <v>2.5890052300000002</v>
      </c>
      <c r="Z11" s="359">
        <v>7.8202150100000001</v>
      </c>
      <c r="AA11" s="359">
        <v>2.51043269</v>
      </c>
      <c r="AB11" s="359">
        <v>3.0725296599999998</v>
      </c>
      <c r="AC11" s="359">
        <v>0.95532974999999998</v>
      </c>
      <c r="AD11" s="359">
        <v>2.22689666</v>
      </c>
      <c r="AE11" s="359">
        <v>8.7651887599999991</v>
      </c>
      <c r="AF11" s="359">
        <v>4.2774691799999998</v>
      </c>
      <c r="AG11" s="359">
        <v>4.0352227000000003</v>
      </c>
      <c r="AH11" s="359">
        <v>1.1189081999999999</v>
      </c>
      <c r="AI11" s="359">
        <v>2.9444379299999999</v>
      </c>
      <c r="AJ11" s="359">
        <v>12.37603801</v>
      </c>
      <c r="AK11" s="359">
        <v>3.0579044899999999</v>
      </c>
      <c r="AL11" s="359">
        <v>2.9587258799999998</v>
      </c>
      <c r="AM11" s="359">
        <v>3.1306591799999999</v>
      </c>
      <c r="AN11" s="359">
        <v>2.8872881499999998</v>
      </c>
      <c r="AO11" s="359">
        <v>12.0345777</v>
      </c>
      <c r="AP11" s="359">
        <v>3.52433817</v>
      </c>
      <c r="AQ11" s="359">
        <v>2.4387523799999999</v>
      </c>
      <c r="AR11" s="359">
        <v>5.7453093099999997</v>
      </c>
      <c r="AS11" s="359">
        <v>7.3289622699999999</v>
      </c>
      <c r="AT11" s="359">
        <v>19.037362130000002</v>
      </c>
      <c r="AU11" s="359">
        <v>10.83283235</v>
      </c>
      <c r="AV11" s="359">
        <v>2.8432843600000002</v>
      </c>
      <c r="AW11" s="359">
        <v>3.1106025499999999</v>
      </c>
      <c r="AX11" s="359">
        <v>4.4493045699999998</v>
      </c>
      <c r="AY11" s="359">
        <v>21.236023830000001</v>
      </c>
      <c r="AZ11" s="359">
        <v>2.9077424600000001</v>
      </c>
      <c r="BA11" s="359">
        <v>2.4899122199999999</v>
      </c>
      <c r="BB11" s="359">
        <v>1.95839345</v>
      </c>
      <c r="BC11" s="359">
        <v>10.02630499</v>
      </c>
      <c r="BD11" s="359">
        <v>17.382353120000001</v>
      </c>
      <c r="BE11" s="359">
        <v>17.680216900000001</v>
      </c>
      <c r="BF11" s="359">
        <v>5.54370809</v>
      </c>
      <c r="BG11" s="359">
        <v>2.3386434399999998</v>
      </c>
      <c r="BH11" s="359">
        <v>3.8605124100000001</v>
      </c>
      <c r="BI11" s="359">
        <v>29.423080840000001</v>
      </c>
      <c r="BJ11" s="359">
        <v>4.1046263100000004</v>
      </c>
      <c r="BK11" s="359">
        <v>2.5049028999999998</v>
      </c>
      <c r="BL11" s="359">
        <v>2.1202341599999999</v>
      </c>
      <c r="BM11" s="359">
        <v>2.5172870600000001</v>
      </c>
      <c r="BN11" s="370">
        <v>11.24705043</v>
      </c>
    </row>
    <row r="12" spans="1:67">
      <c r="A12" s="398" t="s">
        <v>57</v>
      </c>
      <c r="B12" s="359">
        <v>5.4347159999999999</v>
      </c>
      <c r="C12" s="359">
        <v>3.3665892500000001</v>
      </c>
      <c r="D12" s="359">
        <v>1.75683761</v>
      </c>
      <c r="E12" s="359">
        <v>5.3695905599999998</v>
      </c>
      <c r="F12" s="359">
        <v>15.927733419999999</v>
      </c>
      <c r="G12" s="359">
        <v>7.9434823400000001</v>
      </c>
      <c r="H12" s="359">
        <v>5.1567862099999999</v>
      </c>
      <c r="I12" s="359">
        <v>2.79315924</v>
      </c>
      <c r="J12" s="359">
        <v>9.2097903199999998</v>
      </c>
      <c r="K12" s="359">
        <v>25.10321811</v>
      </c>
      <c r="L12" s="359">
        <v>34.117191200000001</v>
      </c>
      <c r="M12" s="359">
        <v>20.954459920000001</v>
      </c>
      <c r="N12" s="359">
        <v>3.5584555099999999</v>
      </c>
      <c r="O12" s="359">
        <v>6.5006260600000001</v>
      </c>
      <c r="P12" s="359">
        <v>65.130732690000002</v>
      </c>
      <c r="Q12" s="359">
        <v>9.56835491</v>
      </c>
      <c r="R12" s="359">
        <v>7.7047399900000002</v>
      </c>
      <c r="S12" s="359">
        <v>3.6067364500000001</v>
      </c>
      <c r="T12" s="359">
        <v>3.2675882299999999</v>
      </c>
      <c r="U12" s="359">
        <v>24.147419580000001</v>
      </c>
      <c r="V12" s="359">
        <v>7.3048354900000003</v>
      </c>
      <c r="W12" s="359">
        <v>4.4039286300000002</v>
      </c>
      <c r="X12" s="359">
        <v>2.9938853399999998</v>
      </c>
      <c r="Y12" s="359">
        <v>2.9550761300000001</v>
      </c>
      <c r="Z12" s="359">
        <v>17.657725589999998</v>
      </c>
      <c r="AA12" s="359">
        <v>7.9357273299999997</v>
      </c>
      <c r="AB12" s="359">
        <v>5.7142899600000003</v>
      </c>
      <c r="AC12" s="359">
        <v>2.6935737</v>
      </c>
      <c r="AD12" s="359">
        <v>2.9199187100000001</v>
      </c>
      <c r="AE12" s="359">
        <v>19.2635097</v>
      </c>
      <c r="AF12" s="359">
        <v>6.0917495500000003</v>
      </c>
      <c r="AG12" s="359">
        <v>4.0669062199999999</v>
      </c>
      <c r="AH12" s="359">
        <v>4.68540505</v>
      </c>
      <c r="AI12" s="359">
        <v>1.1949467</v>
      </c>
      <c r="AJ12" s="359">
        <v>16.039007519999998</v>
      </c>
      <c r="AK12" s="359">
        <v>2.19076585</v>
      </c>
      <c r="AL12" s="359">
        <v>2.0675460700000001</v>
      </c>
      <c r="AM12" s="359">
        <v>1.31795855</v>
      </c>
      <c r="AN12" s="359">
        <v>2.7791801199999999</v>
      </c>
      <c r="AO12" s="359">
        <v>8.3554505900000002</v>
      </c>
      <c r="AP12" s="359">
        <v>10.52455278</v>
      </c>
      <c r="AQ12" s="359">
        <v>8.1430235</v>
      </c>
      <c r="AR12" s="359">
        <v>2.8971252299999999</v>
      </c>
      <c r="AS12" s="359">
        <v>1.7950808199999999</v>
      </c>
      <c r="AT12" s="359">
        <v>23.359782330000002</v>
      </c>
      <c r="AU12" s="359">
        <v>8.1670585800000008</v>
      </c>
      <c r="AV12" s="359">
        <v>4.9197899400000003</v>
      </c>
      <c r="AW12" s="359">
        <v>1.3106459100000001</v>
      </c>
      <c r="AX12" s="359">
        <v>1.89905239</v>
      </c>
      <c r="AY12" s="359">
        <v>16.29654682</v>
      </c>
      <c r="AZ12" s="359">
        <v>10.54100028</v>
      </c>
      <c r="BA12" s="359">
        <v>10.592461180000001</v>
      </c>
      <c r="BB12" s="359">
        <v>3.6572558900000001</v>
      </c>
      <c r="BC12" s="359">
        <v>6.4385615100000004</v>
      </c>
      <c r="BD12" s="359">
        <v>31.229278860000001</v>
      </c>
      <c r="BE12" s="359">
        <v>34.649212480000003</v>
      </c>
      <c r="BF12" s="359">
        <v>27.165791800000001</v>
      </c>
      <c r="BG12" s="359">
        <v>11.801411720000001</v>
      </c>
      <c r="BH12" s="359">
        <v>16.155571309999999</v>
      </c>
      <c r="BI12" s="359">
        <v>89.77198731</v>
      </c>
      <c r="BJ12" s="359">
        <v>59.284042489999997</v>
      </c>
      <c r="BK12" s="359">
        <v>24.804405549999998</v>
      </c>
      <c r="BL12" s="359">
        <v>9.6900172900000001</v>
      </c>
      <c r="BM12" s="359">
        <v>13.56830471</v>
      </c>
      <c r="BN12" s="370">
        <v>107.34677004</v>
      </c>
    </row>
    <row r="13" spans="1:67">
      <c r="A13" s="397" t="s">
        <v>107</v>
      </c>
      <c r="B13" s="359">
        <f t="shared" ref="B13:BN13" si="3">SUM(B14:B16)</f>
        <v>377.00063788</v>
      </c>
      <c r="C13" s="359">
        <f t="shared" si="3"/>
        <v>329.26951115000008</v>
      </c>
      <c r="D13" s="359">
        <f t="shared" si="3"/>
        <v>276.35773854999997</v>
      </c>
      <c r="E13" s="359">
        <f t="shared" si="3"/>
        <v>329.43764646999995</v>
      </c>
      <c r="F13" s="359">
        <f t="shared" si="3"/>
        <v>1312.06553405</v>
      </c>
      <c r="G13" s="359">
        <f t="shared" si="3"/>
        <v>387.37433508999999</v>
      </c>
      <c r="H13" s="359">
        <f t="shared" si="3"/>
        <v>318.32343149999997</v>
      </c>
      <c r="I13" s="359">
        <f t="shared" si="3"/>
        <v>300.47327478</v>
      </c>
      <c r="J13" s="359">
        <f t="shared" si="3"/>
        <v>368.18483120999997</v>
      </c>
      <c r="K13" s="359">
        <f t="shared" si="3"/>
        <v>1374.3558725799999</v>
      </c>
      <c r="L13" s="359">
        <f t="shared" si="3"/>
        <v>485.43938895000002</v>
      </c>
      <c r="M13" s="359">
        <f t="shared" si="3"/>
        <v>422.57005429000003</v>
      </c>
      <c r="N13" s="359">
        <f t="shared" si="3"/>
        <v>349.75914395000001</v>
      </c>
      <c r="O13" s="359">
        <f t="shared" si="3"/>
        <v>396.48925472999997</v>
      </c>
      <c r="P13" s="359">
        <f t="shared" si="3"/>
        <v>1654.2578419200001</v>
      </c>
      <c r="Q13" s="359">
        <f t="shared" si="3"/>
        <v>525.51350995999996</v>
      </c>
      <c r="R13" s="359">
        <f t="shared" si="3"/>
        <v>438.16150168999997</v>
      </c>
      <c r="S13" s="359">
        <f t="shared" si="3"/>
        <v>344.14493246000001</v>
      </c>
      <c r="T13" s="359">
        <f t="shared" si="3"/>
        <v>503.37091467000005</v>
      </c>
      <c r="U13" s="359">
        <f t="shared" si="3"/>
        <v>1811.1908587800001</v>
      </c>
      <c r="V13" s="359">
        <f t="shared" si="3"/>
        <v>460.99398962000004</v>
      </c>
      <c r="W13" s="359">
        <f t="shared" si="3"/>
        <v>364.54726933000006</v>
      </c>
      <c r="X13" s="359">
        <f t="shared" si="3"/>
        <v>316.84706076999998</v>
      </c>
      <c r="Y13" s="359">
        <f t="shared" si="3"/>
        <v>388.92679326000001</v>
      </c>
      <c r="Z13" s="359">
        <f t="shared" si="3"/>
        <v>1531.3151129800001</v>
      </c>
      <c r="AA13" s="359">
        <f t="shared" si="3"/>
        <v>474.98784205999993</v>
      </c>
      <c r="AB13" s="359">
        <f t="shared" si="3"/>
        <v>359.00276745999997</v>
      </c>
      <c r="AC13" s="359">
        <f t="shared" si="3"/>
        <v>321.81525793999998</v>
      </c>
      <c r="AD13" s="359">
        <f t="shared" si="3"/>
        <v>375.48202756000006</v>
      </c>
      <c r="AE13" s="359">
        <f t="shared" si="3"/>
        <v>1531.28789502</v>
      </c>
      <c r="AF13" s="359">
        <f t="shared" si="3"/>
        <v>431.59802797999998</v>
      </c>
      <c r="AG13" s="359">
        <f t="shared" si="3"/>
        <v>343.44505258000004</v>
      </c>
      <c r="AH13" s="359">
        <f t="shared" si="3"/>
        <v>253.08459828000002</v>
      </c>
      <c r="AI13" s="359">
        <f t="shared" si="3"/>
        <v>334.29176985999999</v>
      </c>
      <c r="AJ13" s="359">
        <f t="shared" si="3"/>
        <v>1362.4194487</v>
      </c>
      <c r="AK13" s="359">
        <f t="shared" si="3"/>
        <v>406.00757587999999</v>
      </c>
      <c r="AL13" s="359">
        <f t="shared" si="3"/>
        <v>429.22767796999995</v>
      </c>
      <c r="AM13" s="359">
        <f t="shared" si="3"/>
        <v>381.64791944999996</v>
      </c>
      <c r="AN13" s="359">
        <f t="shared" si="3"/>
        <v>429.01416035</v>
      </c>
      <c r="AO13" s="359">
        <f t="shared" si="3"/>
        <v>1645.8973336499998</v>
      </c>
      <c r="AP13" s="359">
        <f t="shared" si="3"/>
        <v>461.60641985999996</v>
      </c>
      <c r="AQ13" s="359">
        <f t="shared" si="3"/>
        <v>432.91596256000003</v>
      </c>
      <c r="AR13" s="359">
        <f t="shared" si="3"/>
        <v>367.34194780000001</v>
      </c>
      <c r="AS13" s="359">
        <f t="shared" si="3"/>
        <v>398.77946352999999</v>
      </c>
      <c r="AT13" s="359">
        <f t="shared" si="3"/>
        <v>1660.64379375</v>
      </c>
      <c r="AU13" s="359">
        <f t="shared" si="3"/>
        <v>421.88448319000003</v>
      </c>
      <c r="AV13" s="359">
        <f t="shared" si="3"/>
        <v>189.90280212999997</v>
      </c>
      <c r="AW13" s="359">
        <f t="shared" si="3"/>
        <v>200.38911719999999</v>
      </c>
      <c r="AX13" s="359">
        <f t="shared" si="3"/>
        <v>258.36254453999999</v>
      </c>
      <c r="AY13" s="359">
        <f t="shared" si="3"/>
        <v>1070.5389470600001</v>
      </c>
      <c r="AZ13" s="359">
        <f t="shared" si="3"/>
        <v>298.03188165999995</v>
      </c>
      <c r="BA13" s="359">
        <f t="shared" si="3"/>
        <v>345.27518974999998</v>
      </c>
      <c r="BB13" s="359">
        <f t="shared" si="3"/>
        <v>334.25909783999998</v>
      </c>
      <c r="BC13" s="359">
        <f t="shared" si="3"/>
        <v>410.04717807000003</v>
      </c>
      <c r="BD13" s="359">
        <f t="shared" si="3"/>
        <v>1387.6133473199998</v>
      </c>
      <c r="BE13" s="359">
        <f t="shared" si="3"/>
        <v>539.96343616999991</v>
      </c>
      <c r="BF13" s="359">
        <f t="shared" si="3"/>
        <v>512.37757457000009</v>
      </c>
      <c r="BG13" s="359">
        <f t="shared" si="3"/>
        <v>409.38407098000005</v>
      </c>
      <c r="BH13" s="359">
        <f t="shared" si="3"/>
        <v>480.90232608000002</v>
      </c>
      <c r="BI13" s="359">
        <f t="shared" si="3"/>
        <v>1942.6274077999999</v>
      </c>
      <c r="BJ13" s="359">
        <f t="shared" si="3"/>
        <v>570.6295844</v>
      </c>
      <c r="BK13" s="359">
        <f t="shared" si="3"/>
        <v>501.07536314000004</v>
      </c>
      <c r="BL13" s="359">
        <f t="shared" si="3"/>
        <v>439.71494214000001</v>
      </c>
      <c r="BM13" s="359">
        <f t="shared" si="3"/>
        <v>561.80891202999999</v>
      </c>
      <c r="BN13" s="370">
        <f t="shared" si="3"/>
        <v>2073.22880171</v>
      </c>
    </row>
    <row r="14" spans="1:67">
      <c r="A14" s="398" t="s">
        <v>105</v>
      </c>
      <c r="B14" s="359">
        <v>327.56387903000001</v>
      </c>
      <c r="C14" s="359">
        <v>282.74498663000003</v>
      </c>
      <c r="D14" s="359">
        <v>233.36763490999999</v>
      </c>
      <c r="E14" s="359">
        <v>274.86950791999999</v>
      </c>
      <c r="F14" s="359">
        <v>1118.5460084900001</v>
      </c>
      <c r="G14" s="359">
        <v>316.02273928</v>
      </c>
      <c r="H14" s="359">
        <v>268.83251034</v>
      </c>
      <c r="I14" s="359">
        <v>222.17910628000001</v>
      </c>
      <c r="J14" s="359">
        <v>288.98721081000002</v>
      </c>
      <c r="K14" s="359">
        <v>1096.0215667099999</v>
      </c>
      <c r="L14" s="359">
        <v>393.35646495999998</v>
      </c>
      <c r="M14" s="359">
        <v>320.95823659000001</v>
      </c>
      <c r="N14" s="359">
        <v>275.74014450999999</v>
      </c>
      <c r="O14" s="359">
        <v>342.03329327</v>
      </c>
      <c r="P14" s="359">
        <v>1332.0881393300001</v>
      </c>
      <c r="Q14" s="359">
        <v>429.6424313</v>
      </c>
      <c r="R14" s="359">
        <v>354.20847591</v>
      </c>
      <c r="S14" s="359">
        <v>291.95034871000001</v>
      </c>
      <c r="T14" s="359">
        <v>459.32708607000001</v>
      </c>
      <c r="U14" s="359">
        <v>1535.1283419900001</v>
      </c>
      <c r="V14" s="359">
        <v>423.60758627000001</v>
      </c>
      <c r="W14" s="359">
        <v>323.28468335000002</v>
      </c>
      <c r="X14" s="359">
        <v>278.63941359</v>
      </c>
      <c r="Y14" s="359">
        <v>357.29434823000003</v>
      </c>
      <c r="Z14" s="359">
        <v>1382.82603144</v>
      </c>
      <c r="AA14" s="359">
        <v>422.58688705999998</v>
      </c>
      <c r="AB14" s="359">
        <v>305.43366334000001</v>
      </c>
      <c r="AC14" s="359">
        <v>283.02134157</v>
      </c>
      <c r="AD14" s="359">
        <v>324.49325598000001</v>
      </c>
      <c r="AE14" s="359">
        <v>1335.53514795</v>
      </c>
      <c r="AF14" s="359">
        <v>377.77170642999999</v>
      </c>
      <c r="AG14" s="359">
        <v>302.31111908000003</v>
      </c>
      <c r="AH14" s="359">
        <v>226.11827912000001</v>
      </c>
      <c r="AI14" s="359">
        <v>310.55311343</v>
      </c>
      <c r="AJ14" s="359">
        <v>1216.7542180600001</v>
      </c>
      <c r="AK14" s="359">
        <v>346.71994844</v>
      </c>
      <c r="AL14" s="359">
        <v>362.63838952999998</v>
      </c>
      <c r="AM14" s="359">
        <v>333.65013536999999</v>
      </c>
      <c r="AN14" s="359">
        <v>352.32275983</v>
      </c>
      <c r="AO14" s="359">
        <v>1395.3312331699999</v>
      </c>
      <c r="AP14" s="359">
        <v>362.42367925999997</v>
      </c>
      <c r="AQ14" s="359">
        <v>340.89825516000002</v>
      </c>
      <c r="AR14" s="359">
        <v>283.50677777999999</v>
      </c>
      <c r="AS14" s="359">
        <v>308.16516719999998</v>
      </c>
      <c r="AT14" s="359">
        <v>1294.9938794</v>
      </c>
      <c r="AU14" s="359">
        <v>350.57033216000002</v>
      </c>
      <c r="AV14" s="359">
        <v>162.68222901999999</v>
      </c>
      <c r="AW14" s="359">
        <v>170.99348044999999</v>
      </c>
      <c r="AX14" s="359">
        <v>200.01238054999999</v>
      </c>
      <c r="AY14" s="359">
        <v>884.25842218000003</v>
      </c>
      <c r="AZ14" s="359">
        <v>212.44162143</v>
      </c>
      <c r="BA14" s="359">
        <v>264.29882863</v>
      </c>
      <c r="BB14" s="359">
        <v>252.50093864999999</v>
      </c>
      <c r="BC14" s="359">
        <v>298.02176476</v>
      </c>
      <c r="BD14" s="359">
        <v>1027.2631534699999</v>
      </c>
      <c r="BE14" s="359">
        <v>382.62721543999999</v>
      </c>
      <c r="BF14" s="359">
        <v>367.77795843000001</v>
      </c>
      <c r="BG14" s="359">
        <v>279.36105392000002</v>
      </c>
      <c r="BH14" s="359">
        <v>346.35018480000002</v>
      </c>
      <c r="BI14" s="359">
        <v>1376.11641259</v>
      </c>
      <c r="BJ14" s="359">
        <v>400.44605515000001</v>
      </c>
      <c r="BK14" s="359">
        <v>380.02840651999998</v>
      </c>
      <c r="BL14" s="359">
        <v>316.83947023000002</v>
      </c>
      <c r="BM14" s="359">
        <v>397.87745202000002</v>
      </c>
      <c r="BN14" s="370">
        <v>1495.1913839199999</v>
      </c>
    </row>
    <row r="15" spans="1:67">
      <c r="A15" s="398" t="s">
        <v>106</v>
      </c>
      <c r="B15" s="359">
        <v>47.146917289999998</v>
      </c>
      <c r="C15" s="359">
        <v>44.813533100000001</v>
      </c>
      <c r="D15" s="359">
        <v>41.458512140000003</v>
      </c>
      <c r="E15" s="359">
        <v>51.837674849999999</v>
      </c>
      <c r="F15" s="359">
        <v>185.25663738</v>
      </c>
      <c r="G15" s="359">
        <v>68.425485289999997</v>
      </c>
      <c r="H15" s="359">
        <v>45.632364549999998</v>
      </c>
      <c r="I15" s="359">
        <v>75.353485539999994</v>
      </c>
      <c r="J15" s="359">
        <v>75.392787179999999</v>
      </c>
      <c r="K15" s="359">
        <v>264.80412256</v>
      </c>
      <c r="L15" s="359">
        <v>87.678921729999999</v>
      </c>
      <c r="M15" s="359">
        <v>98.717158810000001</v>
      </c>
      <c r="N15" s="359">
        <v>72.848958879999998</v>
      </c>
      <c r="O15" s="359">
        <v>53.932218429999999</v>
      </c>
      <c r="P15" s="359">
        <v>313.17725784999999</v>
      </c>
      <c r="Q15" s="359">
        <v>93.64720174</v>
      </c>
      <c r="R15" s="359">
        <v>82.622611309999996</v>
      </c>
      <c r="S15" s="359">
        <v>50.340082260000003</v>
      </c>
      <c r="T15" s="359">
        <v>43.555672370000003</v>
      </c>
      <c r="U15" s="359">
        <v>270.16556767999998</v>
      </c>
      <c r="V15" s="359">
        <v>35.436517950000002</v>
      </c>
      <c r="W15" s="359">
        <v>38.466617749999997</v>
      </c>
      <c r="X15" s="359">
        <v>36.697972020000002</v>
      </c>
      <c r="Y15" s="359">
        <v>29.675627739999999</v>
      </c>
      <c r="Z15" s="359">
        <v>140.27673546</v>
      </c>
      <c r="AA15" s="359">
        <v>49.442198310000002</v>
      </c>
      <c r="AB15" s="359">
        <v>51.032370020000002</v>
      </c>
      <c r="AC15" s="359">
        <v>37.568489110000002</v>
      </c>
      <c r="AD15" s="359">
        <v>48.160755680000001</v>
      </c>
      <c r="AE15" s="359">
        <v>186.20381312000001</v>
      </c>
      <c r="AF15" s="359">
        <v>49.046843959999997</v>
      </c>
      <c r="AG15" s="359">
        <v>37.565314049999998</v>
      </c>
      <c r="AH15" s="359">
        <v>23.88738566</v>
      </c>
      <c r="AI15" s="359">
        <v>21.525953130000001</v>
      </c>
      <c r="AJ15" s="359">
        <v>132.02549680000001</v>
      </c>
      <c r="AK15" s="359">
        <v>54.711450999999997</v>
      </c>
      <c r="AL15" s="359">
        <v>62.856312610000003</v>
      </c>
      <c r="AM15" s="359">
        <v>45.248786420000002</v>
      </c>
      <c r="AN15" s="359">
        <v>73.68069362</v>
      </c>
      <c r="AO15" s="359">
        <v>236.49724365</v>
      </c>
      <c r="AP15" s="359">
        <v>93.176149559999999</v>
      </c>
      <c r="AQ15" s="359">
        <v>88.580868319999993</v>
      </c>
      <c r="AR15" s="359">
        <v>81.408920269999996</v>
      </c>
      <c r="AS15" s="359">
        <v>87.735460040000007</v>
      </c>
      <c r="AT15" s="359">
        <v>350.90139819000001</v>
      </c>
      <c r="AU15" s="359">
        <v>66.712570249999999</v>
      </c>
      <c r="AV15" s="359">
        <v>26.26412573</v>
      </c>
      <c r="AW15" s="359">
        <v>28.62118238</v>
      </c>
      <c r="AX15" s="359">
        <v>57.183714969999997</v>
      </c>
      <c r="AY15" s="359">
        <v>178.78159332999999</v>
      </c>
      <c r="AZ15" s="359">
        <v>82.464640000000003</v>
      </c>
      <c r="BA15" s="359">
        <v>79.416838290000001</v>
      </c>
      <c r="BB15" s="359">
        <v>80.188896040000003</v>
      </c>
      <c r="BC15" s="359">
        <v>110.56577398</v>
      </c>
      <c r="BD15" s="359">
        <v>352.63614831000001</v>
      </c>
      <c r="BE15" s="359">
        <v>155.31573506999999</v>
      </c>
      <c r="BF15" s="359">
        <v>142.43834744</v>
      </c>
      <c r="BG15" s="359">
        <v>127.76237863999999</v>
      </c>
      <c r="BH15" s="359">
        <v>132.74790759999999</v>
      </c>
      <c r="BI15" s="359">
        <v>558.26436875000002</v>
      </c>
      <c r="BJ15" s="359">
        <v>166.84704833999999</v>
      </c>
      <c r="BK15" s="359">
        <v>118.73819674000001</v>
      </c>
      <c r="BL15" s="359">
        <v>120.46677081</v>
      </c>
      <c r="BM15" s="359">
        <v>159.89887654</v>
      </c>
      <c r="BN15" s="370">
        <v>565.95089242999995</v>
      </c>
    </row>
    <row r="16" spans="1:67">
      <c r="A16" s="398" t="s">
        <v>57</v>
      </c>
      <c r="B16" s="359">
        <v>2.2898415600000002</v>
      </c>
      <c r="C16" s="359">
        <v>1.71099142</v>
      </c>
      <c r="D16" s="359">
        <v>1.5315915</v>
      </c>
      <c r="E16" s="359">
        <v>2.7304637</v>
      </c>
      <c r="F16" s="359">
        <v>8.2628881799999991</v>
      </c>
      <c r="G16" s="359">
        <v>2.9261105199999999</v>
      </c>
      <c r="H16" s="359">
        <v>3.8585566099999999</v>
      </c>
      <c r="I16" s="359">
        <v>2.9406829600000002</v>
      </c>
      <c r="J16" s="359">
        <v>3.8048332199999999</v>
      </c>
      <c r="K16" s="359">
        <v>13.53018331</v>
      </c>
      <c r="L16" s="359">
        <v>4.4040022600000004</v>
      </c>
      <c r="M16" s="359">
        <v>2.8946588900000001</v>
      </c>
      <c r="N16" s="359">
        <v>1.1700405599999999</v>
      </c>
      <c r="O16" s="359">
        <v>0.52374303</v>
      </c>
      <c r="P16" s="359">
        <v>8.9924447399999998</v>
      </c>
      <c r="Q16" s="359">
        <v>2.2238769199999999</v>
      </c>
      <c r="R16" s="359">
        <v>1.33041447</v>
      </c>
      <c r="S16" s="359">
        <v>1.8545014900000001</v>
      </c>
      <c r="T16" s="359">
        <v>0.48815623000000002</v>
      </c>
      <c r="U16" s="359">
        <v>5.8969491100000004</v>
      </c>
      <c r="V16" s="359">
        <v>1.9498854000000001</v>
      </c>
      <c r="W16" s="359">
        <v>2.7959682300000002</v>
      </c>
      <c r="X16" s="359">
        <v>1.50967516</v>
      </c>
      <c r="Y16" s="359">
        <v>1.95681729</v>
      </c>
      <c r="Z16" s="359">
        <v>8.2123460799999997</v>
      </c>
      <c r="AA16" s="359">
        <v>2.95875669</v>
      </c>
      <c r="AB16" s="359">
        <v>2.5367340999999999</v>
      </c>
      <c r="AC16" s="359">
        <v>1.22542726</v>
      </c>
      <c r="AD16" s="359">
        <v>2.8280159</v>
      </c>
      <c r="AE16" s="359">
        <v>9.5489339500000003</v>
      </c>
      <c r="AF16" s="359">
        <v>4.7794775899999999</v>
      </c>
      <c r="AG16" s="359">
        <v>3.5686194499999999</v>
      </c>
      <c r="AH16" s="359">
        <v>3.0789335000000002</v>
      </c>
      <c r="AI16" s="359">
        <v>2.2127032999999998</v>
      </c>
      <c r="AJ16" s="359">
        <v>13.63973384</v>
      </c>
      <c r="AK16" s="359">
        <v>4.5761764400000002</v>
      </c>
      <c r="AL16" s="359">
        <v>3.73297583</v>
      </c>
      <c r="AM16" s="359">
        <v>2.7489976600000001</v>
      </c>
      <c r="AN16" s="359">
        <v>3.0107069000000002</v>
      </c>
      <c r="AO16" s="359">
        <v>14.06885683</v>
      </c>
      <c r="AP16" s="359">
        <v>6.00659104</v>
      </c>
      <c r="AQ16" s="359">
        <v>3.4368390799999999</v>
      </c>
      <c r="AR16" s="359">
        <v>2.4262497500000002</v>
      </c>
      <c r="AS16" s="359">
        <v>2.8788362900000002</v>
      </c>
      <c r="AT16" s="359">
        <v>14.748516159999999</v>
      </c>
      <c r="AU16" s="359">
        <v>4.6015807799999999</v>
      </c>
      <c r="AV16" s="359">
        <v>0.95644737999999996</v>
      </c>
      <c r="AW16" s="359">
        <v>0.77445436999999995</v>
      </c>
      <c r="AX16" s="359">
        <v>1.1664490199999999</v>
      </c>
      <c r="AY16" s="359">
        <v>7.49893155</v>
      </c>
      <c r="AZ16" s="359">
        <v>3.12562023</v>
      </c>
      <c r="BA16" s="359">
        <v>1.5595228299999999</v>
      </c>
      <c r="BB16" s="359">
        <v>1.5692631500000001</v>
      </c>
      <c r="BC16" s="359">
        <v>1.4596393299999999</v>
      </c>
      <c r="BD16" s="359">
        <v>7.7140455399999999</v>
      </c>
      <c r="BE16" s="359">
        <v>2.0204856599999999</v>
      </c>
      <c r="BF16" s="359">
        <v>2.1612686999999999</v>
      </c>
      <c r="BG16" s="359">
        <v>2.2606384199999998</v>
      </c>
      <c r="BH16" s="359">
        <v>1.8042336800000001</v>
      </c>
      <c r="BI16" s="359">
        <v>8.2466264599999999</v>
      </c>
      <c r="BJ16" s="359">
        <v>3.3364809100000001</v>
      </c>
      <c r="BK16" s="359">
        <v>2.3087598800000002</v>
      </c>
      <c r="BL16" s="359">
        <v>2.4087011</v>
      </c>
      <c r="BM16" s="359">
        <v>4.0325834699999996</v>
      </c>
      <c r="BN16" s="370">
        <v>12.08652536</v>
      </c>
    </row>
    <row r="17" spans="1:66">
      <c r="A17" s="399"/>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71"/>
    </row>
    <row r="18" spans="1:66" ht="13.5">
      <c r="A18" s="396" t="s">
        <v>45</v>
      </c>
      <c r="B18" s="358">
        <f t="shared" ref="B18:BN18" si="4">SUM(B19,B22,B25,B46,B49)-SUM(B20,B23,B35,B47,B56)</f>
        <v>407.98531165999998</v>
      </c>
      <c r="C18" s="358">
        <f t="shared" si="4"/>
        <v>272.85015253000006</v>
      </c>
      <c r="D18" s="358">
        <f t="shared" si="4"/>
        <v>208.00213946999995</v>
      </c>
      <c r="E18" s="358">
        <f t="shared" si="4"/>
        <v>324.50163362000001</v>
      </c>
      <c r="F18" s="358">
        <f t="shared" si="4"/>
        <v>1213.3392372800001</v>
      </c>
      <c r="G18" s="358">
        <f t="shared" si="4"/>
        <v>512.32279640000002</v>
      </c>
      <c r="H18" s="358">
        <f t="shared" si="4"/>
        <v>319.73151201000007</v>
      </c>
      <c r="I18" s="358">
        <f t="shared" si="4"/>
        <v>242.54281374999997</v>
      </c>
      <c r="J18" s="358">
        <f t="shared" si="4"/>
        <v>356.31731844000007</v>
      </c>
      <c r="K18" s="358">
        <f t="shared" si="4"/>
        <v>1430.9144406</v>
      </c>
      <c r="L18" s="358">
        <f t="shared" si="4"/>
        <v>546.22639717999994</v>
      </c>
      <c r="M18" s="358">
        <f t="shared" si="4"/>
        <v>313.84464704999999</v>
      </c>
      <c r="N18" s="358">
        <f t="shared" si="4"/>
        <v>247.90554993000003</v>
      </c>
      <c r="O18" s="358">
        <f t="shared" si="4"/>
        <v>371.89750643000002</v>
      </c>
      <c r="P18" s="358">
        <f t="shared" si="4"/>
        <v>1479.8741005899997</v>
      </c>
      <c r="Q18" s="358">
        <f t="shared" si="4"/>
        <v>520.28219404999993</v>
      </c>
      <c r="R18" s="358">
        <f t="shared" si="4"/>
        <v>353.95296457000001</v>
      </c>
      <c r="S18" s="358">
        <f t="shared" si="4"/>
        <v>260.55537800000002</v>
      </c>
      <c r="T18" s="358">
        <f t="shared" si="4"/>
        <v>391.08610524999995</v>
      </c>
      <c r="U18" s="358">
        <f t="shared" si="4"/>
        <v>1525.8766418700002</v>
      </c>
      <c r="V18" s="358">
        <f t="shared" si="4"/>
        <v>540.18146648000004</v>
      </c>
      <c r="W18" s="358">
        <f t="shared" si="4"/>
        <v>314.73634337000004</v>
      </c>
      <c r="X18" s="358">
        <f t="shared" si="4"/>
        <v>279.98364783</v>
      </c>
      <c r="Y18" s="358">
        <f t="shared" si="4"/>
        <v>384.55461285999996</v>
      </c>
      <c r="Z18" s="358">
        <f t="shared" si="4"/>
        <v>1519.4560705399999</v>
      </c>
      <c r="AA18" s="358">
        <f t="shared" si="4"/>
        <v>540.27661180000007</v>
      </c>
      <c r="AB18" s="358">
        <f t="shared" si="4"/>
        <v>274.11547890000003</v>
      </c>
      <c r="AC18" s="358">
        <f t="shared" si="4"/>
        <v>231.26217729999993</v>
      </c>
      <c r="AD18" s="358">
        <f t="shared" si="4"/>
        <v>373.31061241000003</v>
      </c>
      <c r="AE18" s="358">
        <f t="shared" si="4"/>
        <v>1418.9648804100002</v>
      </c>
      <c r="AF18" s="358">
        <f t="shared" si="4"/>
        <v>486.76071201999991</v>
      </c>
      <c r="AG18" s="358">
        <f t="shared" si="4"/>
        <v>333.58501386</v>
      </c>
      <c r="AH18" s="358">
        <f t="shared" si="4"/>
        <v>209.80346391000003</v>
      </c>
      <c r="AI18" s="358">
        <f t="shared" si="4"/>
        <v>-3.9962776199999865</v>
      </c>
      <c r="AJ18" s="358">
        <f t="shared" si="4"/>
        <v>1026.15291217</v>
      </c>
      <c r="AK18" s="358">
        <f t="shared" si="4"/>
        <v>145.78121153000001</v>
      </c>
      <c r="AL18" s="358">
        <f t="shared" si="4"/>
        <v>115.78172256999997</v>
      </c>
      <c r="AM18" s="358">
        <f t="shared" si="4"/>
        <v>110.30293980000005</v>
      </c>
      <c r="AN18" s="358">
        <f t="shared" si="4"/>
        <v>257.83924726999999</v>
      </c>
      <c r="AO18" s="358">
        <f t="shared" si="4"/>
        <v>629.70512116999998</v>
      </c>
      <c r="AP18" s="358">
        <f t="shared" si="4"/>
        <v>336.50424561</v>
      </c>
      <c r="AQ18" s="358">
        <f t="shared" si="4"/>
        <v>237.24818749999994</v>
      </c>
      <c r="AR18" s="358">
        <f t="shared" si="4"/>
        <v>177.57647468999997</v>
      </c>
      <c r="AS18" s="358">
        <f t="shared" si="4"/>
        <v>323.81881426999996</v>
      </c>
      <c r="AT18" s="358">
        <f t="shared" si="4"/>
        <v>1075.1477220700001</v>
      </c>
      <c r="AU18" s="358">
        <f t="shared" si="4"/>
        <v>398.77679246999998</v>
      </c>
      <c r="AV18" s="358">
        <f t="shared" si="4"/>
        <v>-7.7310998800000021</v>
      </c>
      <c r="AW18" s="358">
        <f t="shared" si="4"/>
        <v>-4.1733115299999923</v>
      </c>
      <c r="AX18" s="358">
        <f t="shared" si="4"/>
        <v>25.094412559999995</v>
      </c>
      <c r="AY18" s="358">
        <f t="shared" si="4"/>
        <v>411.96679361999998</v>
      </c>
      <c r="AZ18" s="358">
        <f t="shared" si="4"/>
        <v>-0.16838622000000214</v>
      </c>
      <c r="BA18" s="358">
        <f t="shared" si="4"/>
        <v>165.39014301</v>
      </c>
      <c r="BB18" s="358">
        <f t="shared" si="4"/>
        <v>153.18102640999996</v>
      </c>
      <c r="BC18" s="358">
        <f t="shared" si="4"/>
        <v>432.28947510000006</v>
      </c>
      <c r="BD18" s="358">
        <f t="shared" si="4"/>
        <v>750.69225829999982</v>
      </c>
      <c r="BE18" s="358">
        <f t="shared" si="4"/>
        <v>453.76233798999999</v>
      </c>
      <c r="BF18" s="358">
        <f t="shared" si="4"/>
        <v>405.43900294000002</v>
      </c>
      <c r="BG18" s="358">
        <f t="shared" si="4"/>
        <v>341.7594287</v>
      </c>
      <c r="BH18" s="358">
        <f t="shared" si="4"/>
        <v>464.36309810000012</v>
      </c>
      <c r="BI18" s="358">
        <f t="shared" si="4"/>
        <v>1665.3238677300001</v>
      </c>
      <c r="BJ18" s="358">
        <f t="shared" si="4"/>
        <v>507.92397735000009</v>
      </c>
      <c r="BK18" s="358">
        <f t="shared" si="4"/>
        <v>422.76149198999997</v>
      </c>
      <c r="BL18" s="358">
        <f t="shared" si="4"/>
        <v>307.77331164999998</v>
      </c>
      <c r="BM18" s="358">
        <f t="shared" si="4"/>
        <v>448.65267975</v>
      </c>
      <c r="BN18" s="369">
        <f t="shared" si="4"/>
        <v>1687.1114607400002</v>
      </c>
    </row>
    <row r="19" spans="1:66">
      <c r="A19" s="400" t="s">
        <v>108</v>
      </c>
      <c r="B19" s="359">
        <v>0</v>
      </c>
      <c r="C19" s="359">
        <v>0</v>
      </c>
      <c r="D19" s="359">
        <v>0</v>
      </c>
      <c r="E19" s="359">
        <v>0</v>
      </c>
      <c r="F19" s="359">
        <v>0</v>
      </c>
      <c r="G19" s="359">
        <v>0</v>
      </c>
      <c r="H19" s="359">
        <v>0</v>
      </c>
      <c r="I19" s="359">
        <v>0</v>
      </c>
      <c r="J19" s="359">
        <v>0</v>
      </c>
      <c r="K19" s="359">
        <v>0</v>
      </c>
      <c r="L19" s="359">
        <v>0</v>
      </c>
      <c r="M19" s="359">
        <v>0</v>
      </c>
      <c r="N19" s="359">
        <v>0</v>
      </c>
      <c r="O19" s="359">
        <v>0</v>
      </c>
      <c r="P19" s="359">
        <v>0</v>
      </c>
      <c r="Q19" s="359">
        <v>0</v>
      </c>
      <c r="R19" s="359">
        <v>0</v>
      </c>
      <c r="S19" s="359">
        <v>0</v>
      </c>
      <c r="T19" s="359">
        <v>0</v>
      </c>
      <c r="U19" s="359">
        <v>0</v>
      </c>
      <c r="V19" s="359">
        <v>0</v>
      </c>
      <c r="W19" s="359">
        <v>0</v>
      </c>
      <c r="X19" s="359">
        <v>0</v>
      </c>
      <c r="Y19" s="359">
        <v>0</v>
      </c>
      <c r="Z19" s="359">
        <v>0</v>
      </c>
      <c r="AA19" s="359">
        <v>0</v>
      </c>
      <c r="AB19" s="359">
        <v>0</v>
      </c>
      <c r="AC19" s="359">
        <v>0</v>
      </c>
      <c r="AD19" s="359">
        <v>0</v>
      </c>
      <c r="AE19" s="359">
        <v>0</v>
      </c>
      <c r="AF19" s="359">
        <v>0</v>
      </c>
      <c r="AG19" s="359">
        <v>0</v>
      </c>
      <c r="AH19" s="359">
        <v>0</v>
      </c>
      <c r="AI19" s="359">
        <v>0</v>
      </c>
      <c r="AJ19" s="359">
        <v>0</v>
      </c>
      <c r="AK19" s="359">
        <v>0</v>
      </c>
      <c r="AL19" s="359">
        <v>0</v>
      </c>
      <c r="AM19" s="359">
        <v>0</v>
      </c>
      <c r="AN19" s="359">
        <v>0</v>
      </c>
      <c r="AO19" s="359">
        <v>0</v>
      </c>
      <c r="AP19" s="359">
        <v>0</v>
      </c>
      <c r="AQ19" s="359">
        <v>0</v>
      </c>
      <c r="AR19" s="359">
        <v>0</v>
      </c>
      <c r="AS19" s="359">
        <v>0</v>
      </c>
      <c r="AT19" s="359">
        <v>0</v>
      </c>
      <c r="AU19" s="359">
        <v>0</v>
      </c>
      <c r="AV19" s="359">
        <v>0</v>
      </c>
      <c r="AW19" s="359">
        <v>0</v>
      </c>
      <c r="AX19" s="359">
        <v>0</v>
      </c>
      <c r="AY19" s="359">
        <v>0</v>
      </c>
      <c r="AZ19" s="359">
        <v>0</v>
      </c>
      <c r="BA19" s="359">
        <v>0</v>
      </c>
      <c r="BB19" s="359">
        <v>0</v>
      </c>
      <c r="BC19" s="359">
        <v>0</v>
      </c>
      <c r="BD19" s="359">
        <v>0</v>
      </c>
      <c r="BE19" s="359">
        <v>0</v>
      </c>
      <c r="BF19" s="359">
        <v>0</v>
      </c>
      <c r="BG19" s="359">
        <v>0</v>
      </c>
      <c r="BH19" s="359">
        <v>0</v>
      </c>
      <c r="BI19" s="359">
        <v>0</v>
      </c>
      <c r="BJ19" s="359">
        <v>0</v>
      </c>
      <c r="BK19" s="359">
        <v>0</v>
      </c>
      <c r="BL19" s="359">
        <v>0</v>
      </c>
      <c r="BM19" s="359">
        <v>0</v>
      </c>
      <c r="BN19" s="370">
        <v>0</v>
      </c>
    </row>
    <row r="20" spans="1:66">
      <c r="A20" s="400" t="s">
        <v>109</v>
      </c>
      <c r="B20" s="359">
        <v>0</v>
      </c>
      <c r="C20" s="359">
        <v>0</v>
      </c>
      <c r="D20" s="359">
        <v>0</v>
      </c>
      <c r="E20" s="359">
        <v>0</v>
      </c>
      <c r="F20" s="359">
        <v>0</v>
      </c>
      <c r="G20" s="359">
        <v>0</v>
      </c>
      <c r="H20" s="359">
        <v>0</v>
      </c>
      <c r="I20" s="359">
        <v>0</v>
      </c>
      <c r="J20" s="359">
        <v>0</v>
      </c>
      <c r="K20" s="359">
        <v>0</v>
      </c>
      <c r="L20" s="359">
        <v>0</v>
      </c>
      <c r="M20" s="359">
        <v>0</v>
      </c>
      <c r="N20" s="359">
        <v>0</v>
      </c>
      <c r="O20" s="359">
        <v>0</v>
      </c>
      <c r="P20" s="359">
        <v>0</v>
      </c>
      <c r="Q20" s="359">
        <v>0</v>
      </c>
      <c r="R20" s="359">
        <v>0</v>
      </c>
      <c r="S20" s="359">
        <v>0</v>
      </c>
      <c r="T20" s="359">
        <v>0</v>
      </c>
      <c r="U20" s="359">
        <v>0</v>
      </c>
      <c r="V20" s="359">
        <v>0</v>
      </c>
      <c r="W20" s="359">
        <v>0</v>
      </c>
      <c r="X20" s="359">
        <v>0</v>
      </c>
      <c r="Y20" s="359">
        <v>0</v>
      </c>
      <c r="Z20" s="359">
        <v>0</v>
      </c>
      <c r="AA20" s="359">
        <v>0</v>
      </c>
      <c r="AB20" s="359">
        <v>0</v>
      </c>
      <c r="AC20" s="359">
        <v>0</v>
      </c>
      <c r="AD20" s="359">
        <v>0</v>
      </c>
      <c r="AE20" s="359">
        <v>0</v>
      </c>
      <c r="AF20" s="359">
        <v>0</v>
      </c>
      <c r="AG20" s="359">
        <v>0</v>
      </c>
      <c r="AH20" s="359">
        <v>0</v>
      </c>
      <c r="AI20" s="359">
        <v>0</v>
      </c>
      <c r="AJ20" s="359">
        <v>0</v>
      </c>
      <c r="AK20" s="359">
        <v>0</v>
      </c>
      <c r="AL20" s="359">
        <v>0</v>
      </c>
      <c r="AM20" s="359">
        <v>0</v>
      </c>
      <c r="AN20" s="359">
        <v>0</v>
      </c>
      <c r="AO20" s="359">
        <v>0</v>
      </c>
      <c r="AP20" s="359">
        <v>0</v>
      </c>
      <c r="AQ20" s="359">
        <v>0</v>
      </c>
      <c r="AR20" s="359">
        <v>0</v>
      </c>
      <c r="AS20" s="359">
        <v>0</v>
      </c>
      <c r="AT20" s="359">
        <v>0</v>
      </c>
      <c r="AU20" s="359">
        <v>0</v>
      </c>
      <c r="AV20" s="359">
        <v>0</v>
      </c>
      <c r="AW20" s="359">
        <v>0</v>
      </c>
      <c r="AX20" s="359">
        <v>0</v>
      </c>
      <c r="AY20" s="359">
        <v>0</v>
      </c>
      <c r="AZ20" s="359">
        <v>0</v>
      </c>
      <c r="BA20" s="359">
        <v>0</v>
      </c>
      <c r="BB20" s="359">
        <v>0</v>
      </c>
      <c r="BC20" s="359">
        <v>0</v>
      </c>
      <c r="BD20" s="359">
        <v>0</v>
      </c>
      <c r="BE20" s="359">
        <v>0</v>
      </c>
      <c r="BF20" s="359">
        <v>0</v>
      </c>
      <c r="BG20" s="359">
        <v>0</v>
      </c>
      <c r="BH20" s="359">
        <v>0</v>
      </c>
      <c r="BI20" s="359">
        <v>0</v>
      </c>
      <c r="BJ20" s="359">
        <v>0</v>
      </c>
      <c r="BK20" s="359">
        <v>0</v>
      </c>
      <c r="BL20" s="359">
        <v>0</v>
      </c>
      <c r="BM20" s="359">
        <v>0</v>
      </c>
      <c r="BN20" s="370">
        <v>0</v>
      </c>
    </row>
    <row r="21" spans="1:66" ht="13.5">
      <c r="A21" s="401"/>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69"/>
    </row>
    <row r="22" spans="1:66">
      <c r="A22" s="400" t="s">
        <v>110</v>
      </c>
      <c r="B22" s="359">
        <v>0</v>
      </c>
      <c r="C22" s="359">
        <v>0.16008430000000001</v>
      </c>
      <c r="D22" s="359">
        <v>0</v>
      </c>
      <c r="E22" s="359">
        <v>0</v>
      </c>
      <c r="F22" s="359">
        <v>0.16008430000000001</v>
      </c>
      <c r="G22" s="359">
        <v>2.0638000000000001E-4</v>
      </c>
      <c r="H22" s="359">
        <v>0</v>
      </c>
      <c r="I22" s="359">
        <v>-1.8459399999999999E-3</v>
      </c>
      <c r="J22" s="359">
        <v>0.36131940000000001</v>
      </c>
      <c r="K22" s="359">
        <v>0.35967983999999997</v>
      </c>
      <c r="L22" s="359">
        <v>0.21403574</v>
      </c>
      <c r="M22" s="359">
        <v>0</v>
      </c>
      <c r="N22" s="359">
        <v>0</v>
      </c>
      <c r="O22" s="359">
        <v>0</v>
      </c>
      <c r="P22" s="359">
        <v>0.21403574</v>
      </c>
      <c r="Q22" s="359">
        <v>0</v>
      </c>
      <c r="R22" s="359">
        <v>0</v>
      </c>
      <c r="S22" s="359">
        <v>0.16020000000000001</v>
      </c>
      <c r="T22" s="359">
        <v>0</v>
      </c>
      <c r="U22" s="359">
        <v>0.16020000000000001</v>
      </c>
      <c r="V22" s="359">
        <v>0</v>
      </c>
      <c r="W22" s="359">
        <v>0</v>
      </c>
      <c r="X22" s="359">
        <v>0</v>
      </c>
      <c r="Y22" s="359">
        <v>0</v>
      </c>
      <c r="Z22" s="359">
        <v>0</v>
      </c>
      <c r="AA22" s="359">
        <v>0</v>
      </c>
      <c r="AB22" s="359">
        <v>0</v>
      </c>
      <c r="AC22" s="359">
        <v>0</v>
      </c>
      <c r="AD22" s="359">
        <v>0</v>
      </c>
      <c r="AE22" s="359">
        <v>0</v>
      </c>
      <c r="AF22" s="359">
        <v>0</v>
      </c>
      <c r="AG22" s="359">
        <v>0</v>
      </c>
      <c r="AH22" s="359">
        <v>0</v>
      </c>
      <c r="AI22" s="359">
        <v>0</v>
      </c>
      <c r="AJ22" s="359">
        <v>0</v>
      </c>
      <c r="AK22" s="359">
        <v>0</v>
      </c>
      <c r="AL22" s="359">
        <v>0</v>
      </c>
      <c r="AM22" s="359">
        <v>0</v>
      </c>
      <c r="AN22" s="359">
        <v>0</v>
      </c>
      <c r="AO22" s="359">
        <v>0</v>
      </c>
      <c r="AP22" s="359">
        <v>0</v>
      </c>
      <c r="AQ22" s="359">
        <v>0</v>
      </c>
      <c r="AR22" s="359">
        <v>0</v>
      </c>
      <c r="AS22" s="359">
        <v>0</v>
      </c>
      <c r="AT22" s="359">
        <v>0</v>
      </c>
      <c r="AU22" s="359">
        <v>0</v>
      </c>
      <c r="AV22" s="359">
        <v>0</v>
      </c>
      <c r="AW22" s="359">
        <v>0.53890802999999998</v>
      </c>
      <c r="AX22" s="359">
        <v>7.2504760000000001E-2</v>
      </c>
      <c r="AY22" s="359">
        <v>0.61141279000000004</v>
      </c>
      <c r="AZ22" s="359">
        <v>0</v>
      </c>
      <c r="BA22" s="359">
        <v>0.2458822</v>
      </c>
      <c r="BB22" s="359">
        <v>0.91843178000000003</v>
      </c>
      <c r="BC22" s="359">
        <v>0.70798963999999998</v>
      </c>
      <c r="BD22" s="359">
        <v>1.8723036200000001</v>
      </c>
      <c r="BE22" s="359">
        <v>0.45892049000000001</v>
      </c>
      <c r="BF22" s="359">
        <v>0.35404739000000002</v>
      </c>
      <c r="BG22" s="359">
        <v>0.17488393999999999</v>
      </c>
      <c r="BH22" s="359">
        <v>0.45502942000000002</v>
      </c>
      <c r="BI22" s="359">
        <v>1.44288124</v>
      </c>
      <c r="BJ22" s="359">
        <v>0.40686598000000002</v>
      </c>
      <c r="BK22" s="359">
        <v>0.61291773999999999</v>
      </c>
      <c r="BL22" s="359">
        <v>0.36333433999999998</v>
      </c>
      <c r="BM22" s="359">
        <v>0.66713031</v>
      </c>
      <c r="BN22" s="370">
        <v>2.0502483699999998</v>
      </c>
    </row>
    <row r="23" spans="1:66">
      <c r="A23" s="400" t="s">
        <v>111</v>
      </c>
      <c r="B23" s="359">
        <v>0</v>
      </c>
      <c r="C23" s="359">
        <v>1.04227841</v>
      </c>
      <c r="D23" s="359">
        <v>1.3491700000000001E-2</v>
      </c>
      <c r="E23" s="359">
        <v>5.5642799999999996E-3</v>
      </c>
      <c r="F23" s="359">
        <v>1.0613343900000001</v>
      </c>
      <c r="G23" s="359">
        <v>5.3761099999999999E-3</v>
      </c>
      <c r="H23" s="359">
        <v>1.4519600000000001E-2</v>
      </c>
      <c r="I23" s="359">
        <v>4.2607199999999998E-2</v>
      </c>
      <c r="J23" s="359">
        <v>0.124608</v>
      </c>
      <c r="K23" s="359">
        <v>0.18711090999999999</v>
      </c>
      <c r="L23" s="359">
        <v>7.5439000000000001E-3</v>
      </c>
      <c r="M23" s="359">
        <v>5.0785280000000002E-2</v>
      </c>
      <c r="N23" s="359">
        <v>7.2800000000000004E-2</v>
      </c>
      <c r="O23" s="359">
        <v>0</v>
      </c>
      <c r="P23" s="359">
        <v>0.13112918000000001</v>
      </c>
      <c r="Q23" s="359">
        <v>8.9249199999999994E-3</v>
      </c>
      <c r="R23" s="359">
        <v>0</v>
      </c>
      <c r="S23" s="359">
        <v>0</v>
      </c>
      <c r="T23" s="359">
        <v>0</v>
      </c>
      <c r="U23" s="359">
        <v>8.9249199999999994E-3</v>
      </c>
      <c r="V23" s="359">
        <v>0</v>
      </c>
      <c r="W23" s="359">
        <v>0</v>
      </c>
      <c r="X23" s="359">
        <v>3.5490000000000001E-2</v>
      </c>
      <c r="Y23" s="359">
        <v>6.3580330000000004E-2</v>
      </c>
      <c r="Z23" s="359">
        <v>9.9070329999999998E-2</v>
      </c>
      <c r="AA23" s="359">
        <v>0</v>
      </c>
      <c r="AB23" s="359">
        <v>0</v>
      </c>
      <c r="AC23" s="359">
        <v>0</v>
      </c>
      <c r="AD23" s="359">
        <v>0.10022454</v>
      </c>
      <c r="AE23" s="359">
        <v>0.10022454</v>
      </c>
      <c r="AF23" s="359">
        <v>0</v>
      </c>
      <c r="AG23" s="359">
        <v>0</v>
      </c>
      <c r="AH23" s="359">
        <v>1.107696E-2</v>
      </c>
      <c r="AI23" s="359">
        <v>0</v>
      </c>
      <c r="AJ23" s="359">
        <v>1.107696E-2</v>
      </c>
      <c r="AK23" s="359">
        <v>0</v>
      </c>
      <c r="AL23" s="359">
        <v>0</v>
      </c>
      <c r="AM23" s="359">
        <v>2.0053310000000001E-2</v>
      </c>
      <c r="AN23" s="359">
        <v>0</v>
      </c>
      <c r="AO23" s="359">
        <v>2.0053310000000001E-2</v>
      </c>
      <c r="AP23" s="359">
        <v>0</v>
      </c>
      <c r="AQ23" s="359">
        <v>9.1000000000000004E-3</v>
      </c>
      <c r="AR23" s="359">
        <v>3.9599559999999999E-2</v>
      </c>
      <c r="AS23" s="359">
        <v>0</v>
      </c>
      <c r="AT23" s="359">
        <v>4.8699560000000003E-2</v>
      </c>
      <c r="AU23" s="359">
        <v>0</v>
      </c>
      <c r="AV23" s="359">
        <v>0</v>
      </c>
      <c r="AW23" s="359">
        <v>4.8888800000000003E-2</v>
      </c>
      <c r="AX23" s="359">
        <v>6.1850879999999997E-2</v>
      </c>
      <c r="AY23" s="359">
        <v>0.11073967999999999</v>
      </c>
      <c r="AZ23" s="359">
        <v>0</v>
      </c>
      <c r="BA23" s="359">
        <v>0.13449531000000001</v>
      </c>
      <c r="BB23" s="359">
        <v>0.29569187000000002</v>
      </c>
      <c r="BC23" s="359">
        <v>4.2030039999999998E-2</v>
      </c>
      <c r="BD23" s="359">
        <v>0.47221721999999999</v>
      </c>
      <c r="BE23" s="359">
        <v>0.1478266</v>
      </c>
      <c r="BF23" s="359">
        <v>6.8863729999999998E-2</v>
      </c>
      <c r="BG23" s="359">
        <v>0.27681614999999998</v>
      </c>
      <c r="BH23" s="359">
        <v>0.15004318999999999</v>
      </c>
      <c r="BI23" s="359">
        <v>0.64354966999999996</v>
      </c>
      <c r="BJ23" s="359">
        <v>0.20646144</v>
      </c>
      <c r="BK23" s="359">
        <v>0.68221091</v>
      </c>
      <c r="BL23" s="359">
        <v>0.56137590999999998</v>
      </c>
      <c r="BM23" s="359">
        <v>0.93603122999999999</v>
      </c>
      <c r="BN23" s="370">
        <v>2.3860794900000002</v>
      </c>
    </row>
    <row r="24" spans="1:66" ht="13.5">
      <c r="A24" s="401"/>
      <c r="B24" s="358"/>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69"/>
    </row>
    <row r="25" spans="1:66">
      <c r="A25" s="400" t="s">
        <v>112</v>
      </c>
      <c r="B25" s="359">
        <f t="shared" ref="B25:BN25" si="5">SUM(B26,B30,B34)</f>
        <v>23.907980570000003</v>
      </c>
      <c r="C25" s="359">
        <f t="shared" si="5"/>
        <v>15.372642920000001</v>
      </c>
      <c r="D25" s="359">
        <f t="shared" si="5"/>
        <v>9.15721205</v>
      </c>
      <c r="E25" s="359">
        <f t="shared" si="5"/>
        <v>13.06340763</v>
      </c>
      <c r="F25" s="359">
        <f t="shared" si="5"/>
        <v>61.501243169999995</v>
      </c>
      <c r="G25" s="359">
        <f t="shared" si="5"/>
        <v>24.162161859999998</v>
      </c>
      <c r="H25" s="359">
        <f t="shared" si="5"/>
        <v>13.851633190000001</v>
      </c>
      <c r="I25" s="359">
        <f t="shared" si="5"/>
        <v>9.6403377500000005</v>
      </c>
      <c r="J25" s="359">
        <f t="shared" si="5"/>
        <v>10.313093460000001</v>
      </c>
      <c r="K25" s="359">
        <f t="shared" si="5"/>
        <v>57.967226260000004</v>
      </c>
      <c r="L25" s="359">
        <f t="shared" si="5"/>
        <v>22.598265749999999</v>
      </c>
      <c r="M25" s="359">
        <f t="shared" si="5"/>
        <v>15.475505630000001</v>
      </c>
      <c r="N25" s="359">
        <f t="shared" si="5"/>
        <v>6.6938053100000001</v>
      </c>
      <c r="O25" s="359">
        <f t="shared" si="5"/>
        <v>9.4783673300000011</v>
      </c>
      <c r="P25" s="359">
        <f t="shared" si="5"/>
        <v>54.245944019999996</v>
      </c>
      <c r="Q25" s="359">
        <f t="shared" si="5"/>
        <v>21.330627679999999</v>
      </c>
      <c r="R25" s="359">
        <f t="shared" si="5"/>
        <v>13.20423134</v>
      </c>
      <c r="S25" s="359">
        <f t="shared" si="5"/>
        <v>6.4248975100000001</v>
      </c>
      <c r="T25" s="359">
        <f t="shared" si="5"/>
        <v>11.35323728</v>
      </c>
      <c r="U25" s="359">
        <f t="shared" si="5"/>
        <v>52.312993810000002</v>
      </c>
      <c r="V25" s="359">
        <f t="shared" si="5"/>
        <v>19.14601974</v>
      </c>
      <c r="W25" s="359">
        <f t="shared" si="5"/>
        <v>13.609708400000001</v>
      </c>
      <c r="X25" s="359">
        <f t="shared" si="5"/>
        <v>8.681407440000001</v>
      </c>
      <c r="Y25" s="359">
        <f t="shared" si="5"/>
        <v>12.18560776</v>
      </c>
      <c r="Z25" s="359">
        <f t="shared" si="5"/>
        <v>53.62274334</v>
      </c>
      <c r="AA25" s="359">
        <f t="shared" si="5"/>
        <v>21.52592585</v>
      </c>
      <c r="AB25" s="359">
        <f t="shared" si="5"/>
        <v>16.337570800000002</v>
      </c>
      <c r="AC25" s="359">
        <f t="shared" si="5"/>
        <v>8.47713772</v>
      </c>
      <c r="AD25" s="359">
        <f t="shared" si="5"/>
        <v>15.912956579999999</v>
      </c>
      <c r="AE25" s="359">
        <f t="shared" si="5"/>
        <v>62.253590949999996</v>
      </c>
      <c r="AF25" s="359">
        <f t="shared" si="5"/>
        <v>30.51192524</v>
      </c>
      <c r="AG25" s="359">
        <f t="shared" si="5"/>
        <v>24.960928700000004</v>
      </c>
      <c r="AH25" s="359">
        <f t="shared" si="5"/>
        <v>15.886378519999999</v>
      </c>
      <c r="AI25" s="359">
        <f t="shared" si="5"/>
        <v>4.9376550400000001</v>
      </c>
      <c r="AJ25" s="359">
        <f t="shared" si="5"/>
        <v>76.296887500000011</v>
      </c>
      <c r="AK25" s="359">
        <f t="shared" si="5"/>
        <v>17.754072280000003</v>
      </c>
      <c r="AL25" s="359">
        <f t="shared" si="5"/>
        <v>19.397103780000002</v>
      </c>
      <c r="AM25" s="359">
        <f t="shared" si="5"/>
        <v>14.31030616</v>
      </c>
      <c r="AN25" s="359">
        <f t="shared" si="5"/>
        <v>20.716765119999998</v>
      </c>
      <c r="AO25" s="359">
        <f t="shared" si="5"/>
        <v>72.178247339999999</v>
      </c>
      <c r="AP25" s="359">
        <f t="shared" si="5"/>
        <v>36.222103969999992</v>
      </c>
      <c r="AQ25" s="359">
        <f t="shared" si="5"/>
        <v>27.164528900000001</v>
      </c>
      <c r="AR25" s="359">
        <f t="shared" si="5"/>
        <v>19.488654890000003</v>
      </c>
      <c r="AS25" s="359">
        <f t="shared" si="5"/>
        <v>20.114904339999999</v>
      </c>
      <c r="AT25" s="359">
        <f t="shared" si="5"/>
        <v>102.9901921</v>
      </c>
      <c r="AU25" s="359">
        <f t="shared" si="5"/>
        <v>34.213173809999994</v>
      </c>
      <c r="AV25" s="359">
        <f t="shared" si="5"/>
        <v>7.0889279099999998</v>
      </c>
      <c r="AW25" s="359">
        <f t="shared" si="5"/>
        <v>4.7984933199999995</v>
      </c>
      <c r="AX25" s="359">
        <f t="shared" si="5"/>
        <v>7.6052466399999998</v>
      </c>
      <c r="AY25" s="359">
        <f t="shared" si="5"/>
        <v>53.705841680000006</v>
      </c>
      <c r="AZ25" s="359">
        <f t="shared" si="5"/>
        <v>16.059699760000001</v>
      </c>
      <c r="BA25" s="359">
        <f t="shared" si="5"/>
        <v>12.075531549999999</v>
      </c>
      <c r="BB25" s="359">
        <f t="shared" si="5"/>
        <v>25.442752219999999</v>
      </c>
      <c r="BC25" s="359">
        <f t="shared" si="5"/>
        <v>21.89539538</v>
      </c>
      <c r="BD25" s="359">
        <f t="shared" si="5"/>
        <v>75.473378909999994</v>
      </c>
      <c r="BE25" s="359">
        <f t="shared" si="5"/>
        <v>28.87117336</v>
      </c>
      <c r="BF25" s="359">
        <f t="shared" si="5"/>
        <v>45.964995210000005</v>
      </c>
      <c r="BG25" s="359">
        <f t="shared" si="5"/>
        <v>33.183643379999992</v>
      </c>
      <c r="BH25" s="359">
        <f t="shared" si="5"/>
        <v>51.057221100000007</v>
      </c>
      <c r="BI25" s="359">
        <f t="shared" si="5"/>
        <v>159.07703304999998</v>
      </c>
      <c r="BJ25" s="359">
        <f t="shared" si="5"/>
        <v>58.285837109999996</v>
      </c>
      <c r="BK25" s="359">
        <f t="shared" si="5"/>
        <v>44.247085030000001</v>
      </c>
      <c r="BL25" s="359">
        <f t="shared" si="5"/>
        <v>28.925551949999999</v>
      </c>
      <c r="BM25" s="359">
        <f t="shared" si="5"/>
        <v>36.654772789999996</v>
      </c>
      <c r="BN25" s="370">
        <f t="shared" si="5"/>
        <v>168.11324688000002</v>
      </c>
    </row>
    <row r="26" spans="1:66">
      <c r="A26" s="398" t="s">
        <v>113</v>
      </c>
      <c r="B26" s="359">
        <f t="shared" ref="B26:BN26" si="6">SUM(B27:B29)</f>
        <v>12.16024404</v>
      </c>
      <c r="C26" s="359">
        <f t="shared" si="6"/>
        <v>6.9109818499999998</v>
      </c>
      <c r="D26" s="359">
        <f t="shared" si="6"/>
        <v>5.36347738</v>
      </c>
      <c r="E26" s="359">
        <f t="shared" si="6"/>
        <v>8.0986698599999993</v>
      </c>
      <c r="F26" s="359">
        <f t="shared" si="6"/>
        <v>32.533373130000001</v>
      </c>
      <c r="G26" s="359">
        <f t="shared" si="6"/>
        <v>13.18263999</v>
      </c>
      <c r="H26" s="359">
        <f t="shared" si="6"/>
        <v>6.8867506199999999</v>
      </c>
      <c r="I26" s="359">
        <f t="shared" si="6"/>
        <v>4.6544005899999998</v>
      </c>
      <c r="J26" s="359">
        <f t="shared" si="6"/>
        <v>3.2834679800000002</v>
      </c>
      <c r="K26" s="359">
        <f t="shared" si="6"/>
        <v>28.007259179999998</v>
      </c>
      <c r="L26" s="359">
        <f t="shared" si="6"/>
        <v>10.6290871</v>
      </c>
      <c r="M26" s="359">
        <f t="shared" si="6"/>
        <v>9.0404940800000002</v>
      </c>
      <c r="N26" s="359">
        <f t="shared" si="6"/>
        <v>2.1435307099999998</v>
      </c>
      <c r="O26" s="359">
        <f t="shared" si="6"/>
        <v>3.9033145600000001</v>
      </c>
      <c r="P26" s="359">
        <f t="shared" si="6"/>
        <v>25.71642645</v>
      </c>
      <c r="Q26" s="359">
        <f t="shared" si="6"/>
        <v>9.6840410600000002</v>
      </c>
      <c r="R26" s="359">
        <f t="shared" si="6"/>
        <v>5.3191986199999999</v>
      </c>
      <c r="S26" s="359">
        <f t="shared" si="6"/>
        <v>1.6752975099999998</v>
      </c>
      <c r="T26" s="359">
        <f t="shared" si="6"/>
        <v>4.3277335700000004</v>
      </c>
      <c r="U26" s="359">
        <f t="shared" si="6"/>
        <v>21.00627076</v>
      </c>
      <c r="V26" s="359">
        <f t="shared" si="6"/>
        <v>8.8118743899999998</v>
      </c>
      <c r="W26" s="359">
        <f t="shared" si="6"/>
        <v>5.3064129800000002</v>
      </c>
      <c r="X26" s="359">
        <f t="shared" si="6"/>
        <v>3.12640954</v>
      </c>
      <c r="Y26" s="359">
        <f t="shared" si="6"/>
        <v>3.59868912</v>
      </c>
      <c r="Z26" s="359">
        <f t="shared" si="6"/>
        <v>20.843386029999998</v>
      </c>
      <c r="AA26" s="359">
        <f t="shared" si="6"/>
        <v>9.0011947299999999</v>
      </c>
      <c r="AB26" s="359">
        <f t="shared" si="6"/>
        <v>5.9180544099999999</v>
      </c>
      <c r="AC26" s="359">
        <f t="shared" si="6"/>
        <v>2.5107319399999999</v>
      </c>
      <c r="AD26" s="359">
        <f t="shared" si="6"/>
        <v>7.4760948699999998</v>
      </c>
      <c r="AE26" s="359">
        <f t="shared" si="6"/>
        <v>24.906075949999998</v>
      </c>
      <c r="AF26" s="359">
        <f t="shared" si="6"/>
        <v>16.657135419999999</v>
      </c>
      <c r="AG26" s="359">
        <f t="shared" si="6"/>
        <v>13.292656089999999</v>
      </c>
      <c r="AH26" s="359">
        <f t="shared" si="6"/>
        <v>7.77650051</v>
      </c>
      <c r="AI26" s="359">
        <f t="shared" si="6"/>
        <v>1.1266188500000001</v>
      </c>
      <c r="AJ26" s="359">
        <f t="shared" si="6"/>
        <v>38.852910870000002</v>
      </c>
      <c r="AK26" s="359">
        <f t="shared" si="6"/>
        <v>9.4507940300000008</v>
      </c>
      <c r="AL26" s="359">
        <f t="shared" si="6"/>
        <v>11.700715559999999</v>
      </c>
      <c r="AM26" s="359">
        <f t="shared" si="6"/>
        <v>8.2546793300000001</v>
      </c>
      <c r="AN26" s="359">
        <f t="shared" si="6"/>
        <v>11.850333579999999</v>
      </c>
      <c r="AO26" s="359">
        <f t="shared" si="6"/>
        <v>41.256522500000003</v>
      </c>
      <c r="AP26" s="359">
        <f t="shared" si="6"/>
        <v>17.375643749999998</v>
      </c>
      <c r="AQ26" s="359">
        <f t="shared" si="6"/>
        <v>13.44049307</v>
      </c>
      <c r="AR26" s="359">
        <f t="shared" si="6"/>
        <v>6.5926045100000001</v>
      </c>
      <c r="AS26" s="359">
        <f t="shared" si="6"/>
        <v>8.3814266400000008</v>
      </c>
      <c r="AT26" s="359">
        <f t="shared" si="6"/>
        <v>45.790167969999999</v>
      </c>
      <c r="AU26" s="359">
        <f t="shared" si="6"/>
        <v>14.10926697</v>
      </c>
      <c r="AV26" s="359">
        <f t="shared" si="6"/>
        <v>3.5395997399999999</v>
      </c>
      <c r="AW26" s="359">
        <f t="shared" si="6"/>
        <v>2.6913678999999999</v>
      </c>
      <c r="AX26" s="359">
        <f t="shared" si="6"/>
        <v>2.7810899999999998</v>
      </c>
      <c r="AY26" s="359">
        <f t="shared" si="6"/>
        <v>23.121324610000002</v>
      </c>
      <c r="AZ26" s="359">
        <f t="shared" si="6"/>
        <v>5.3439125299999999</v>
      </c>
      <c r="BA26" s="359">
        <f t="shared" si="6"/>
        <v>5.0997845699999997</v>
      </c>
      <c r="BB26" s="359">
        <f t="shared" si="6"/>
        <v>5.99369247</v>
      </c>
      <c r="BC26" s="359">
        <f t="shared" si="6"/>
        <v>5.9955271400000001</v>
      </c>
      <c r="BD26" s="359">
        <f t="shared" si="6"/>
        <v>22.432916710000001</v>
      </c>
      <c r="BE26" s="359">
        <f t="shared" si="6"/>
        <v>11.54903401</v>
      </c>
      <c r="BF26" s="359">
        <f t="shared" si="6"/>
        <v>11.35370067</v>
      </c>
      <c r="BG26" s="359">
        <f t="shared" si="6"/>
        <v>7.9842548099999995</v>
      </c>
      <c r="BH26" s="359">
        <f t="shared" si="6"/>
        <v>15.865174080000001</v>
      </c>
      <c r="BI26" s="359">
        <f t="shared" si="6"/>
        <v>46.75216357</v>
      </c>
      <c r="BJ26" s="359">
        <f t="shared" si="6"/>
        <v>27.839058300000001</v>
      </c>
      <c r="BK26" s="359">
        <f t="shared" si="6"/>
        <v>15.44191058</v>
      </c>
      <c r="BL26" s="359">
        <f t="shared" si="6"/>
        <v>7.2476349500000001</v>
      </c>
      <c r="BM26" s="359">
        <f t="shared" si="6"/>
        <v>11.939263219999999</v>
      </c>
      <c r="BN26" s="370">
        <f t="shared" si="6"/>
        <v>62.467867050000002</v>
      </c>
    </row>
    <row r="27" spans="1:66">
      <c r="A27" s="402" t="s">
        <v>114</v>
      </c>
      <c r="B27" s="359">
        <v>5.0997000000000004E-3</v>
      </c>
      <c r="C27" s="359">
        <v>0</v>
      </c>
      <c r="D27" s="359">
        <v>8.3099999999999997E-3</v>
      </c>
      <c r="E27" s="359">
        <v>7.1472839999999996E-2</v>
      </c>
      <c r="F27" s="359">
        <v>8.4882540000000006E-2</v>
      </c>
      <c r="G27" s="359">
        <v>0.64083153000000004</v>
      </c>
      <c r="H27" s="359">
        <v>0.10398582000000001</v>
      </c>
      <c r="I27" s="359">
        <v>9.6050000000000007E-3</v>
      </c>
      <c r="J27" s="359">
        <v>5.5322399999999999E-3</v>
      </c>
      <c r="K27" s="359">
        <v>0.75995458999999999</v>
      </c>
      <c r="L27" s="359">
        <v>0.75018129</v>
      </c>
      <c r="M27" s="359">
        <v>1.4266556399999999</v>
      </c>
      <c r="N27" s="359">
        <v>1.0631486299999999</v>
      </c>
      <c r="O27" s="359">
        <v>0.91788968000000004</v>
      </c>
      <c r="P27" s="359">
        <v>4.1578752400000001</v>
      </c>
      <c r="Q27" s="359">
        <v>2.3158954999999999</v>
      </c>
      <c r="R27" s="359">
        <v>1.73025132</v>
      </c>
      <c r="S27" s="359">
        <v>1.1922981399999999</v>
      </c>
      <c r="T27" s="359">
        <v>1.00302965</v>
      </c>
      <c r="U27" s="359">
        <v>6.24147461</v>
      </c>
      <c r="V27" s="359">
        <v>1.8279757000000001</v>
      </c>
      <c r="W27" s="359">
        <v>0.98606950000000004</v>
      </c>
      <c r="X27" s="359">
        <v>0</v>
      </c>
      <c r="Y27" s="359">
        <v>0</v>
      </c>
      <c r="Z27" s="359">
        <v>2.8140451999999998</v>
      </c>
      <c r="AA27" s="359">
        <v>0</v>
      </c>
      <c r="AB27" s="359">
        <v>0.36268982999999999</v>
      </c>
      <c r="AC27" s="359">
        <v>0.14843064</v>
      </c>
      <c r="AD27" s="359">
        <v>9.2172850000000001E-2</v>
      </c>
      <c r="AE27" s="359">
        <v>0.60329332000000002</v>
      </c>
      <c r="AF27" s="359">
        <v>0.65433962999999995</v>
      </c>
      <c r="AG27" s="359">
        <v>0.79334952000000003</v>
      </c>
      <c r="AH27" s="359">
        <v>0.99801627000000004</v>
      </c>
      <c r="AI27" s="359">
        <v>0.20433599</v>
      </c>
      <c r="AJ27" s="359">
        <v>2.65004141</v>
      </c>
      <c r="AK27" s="359">
        <v>0.84265517000000001</v>
      </c>
      <c r="AL27" s="359">
        <v>1.7205709600000001</v>
      </c>
      <c r="AM27" s="359">
        <v>1.10763828</v>
      </c>
      <c r="AN27" s="359">
        <v>1.1492672500000001</v>
      </c>
      <c r="AO27" s="359">
        <v>4.8201316600000004</v>
      </c>
      <c r="AP27" s="359">
        <v>1.9607847300000001</v>
      </c>
      <c r="AQ27" s="359">
        <v>2.0258144900000001</v>
      </c>
      <c r="AR27" s="359">
        <v>0.96668573000000002</v>
      </c>
      <c r="AS27" s="359">
        <v>0.71958991000000005</v>
      </c>
      <c r="AT27" s="359">
        <v>5.6728748600000003</v>
      </c>
      <c r="AU27" s="359">
        <v>0.47227654000000002</v>
      </c>
      <c r="AV27" s="359">
        <v>6.7704599999999998E-3</v>
      </c>
      <c r="AW27" s="359">
        <v>3.8014640000000002E-2</v>
      </c>
      <c r="AX27" s="359">
        <v>0</v>
      </c>
      <c r="AY27" s="359">
        <v>0.51706163999999999</v>
      </c>
      <c r="AZ27" s="359">
        <v>0</v>
      </c>
      <c r="BA27" s="359">
        <v>5.7490800000000002E-2</v>
      </c>
      <c r="BB27" s="359">
        <v>0.29961967</v>
      </c>
      <c r="BC27" s="359">
        <v>0.49221057000000001</v>
      </c>
      <c r="BD27" s="359">
        <v>0.84932103999999997</v>
      </c>
      <c r="BE27" s="359">
        <v>0.61101916000000001</v>
      </c>
      <c r="BF27" s="359">
        <v>0.70073282999999997</v>
      </c>
      <c r="BG27" s="359">
        <v>0.71533382999999995</v>
      </c>
      <c r="BH27" s="359">
        <v>0.37135966999999998</v>
      </c>
      <c r="BI27" s="359">
        <v>2.3984454899999998</v>
      </c>
      <c r="BJ27" s="359">
        <v>0.44492094999999998</v>
      </c>
      <c r="BK27" s="359">
        <v>0.26633053000000001</v>
      </c>
      <c r="BL27" s="359">
        <v>0.41219146000000001</v>
      </c>
      <c r="BM27" s="359">
        <v>0.43838121000000002</v>
      </c>
      <c r="BN27" s="370">
        <v>1.5618241500000001</v>
      </c>
    </row>
    <row r="28" spans="1:66">
      <c r="A28" s="402" t="s">
        <v>115</v>
      </c>
      <c r="B28" s="359">
        <v>0</v>
      </c>
      <c r="C28" s="359">
        <v>0</v>
      </c>
      <c r="D28" s="359">
        <v>0</v>
      </c>
      <c r="E28" s="359">
        <v>0</v>
      </c>
      <c r="F28" s="359">
        <v>0</v>
      </c>
      <c r="G28" s="359">
        <v>0</v>
      </c>
      <c r="H28" s="359">
        <v>0</v>
      </c>
      <c r="I28" s="359">
        <v>0</v>
      </c>
      <c r="J28" s="359">
        <v>0</v>
      </c>
      <c r="K28" s="359">
        <v>0</v>
      </c>
      <c r="L28" s="359">
        <v>0</v>
      </c>
      <c r="M28" s="359">
        <v>0</v>
      </c>
      <c r="N28" s="359">
        <v>0</v>
      </c>
      <c r="O28" s="359">
        <v>0</v>
      </c>
      <c r="P28" s="359">
        <v>0</v>
      </c>
      <c r="Q28" s="359">
        <v>0</v>
      </c>
      <c r="R28" s="359">
        <v>0</v>
      </c>
      <c r="S28" s="359">
        <v>0</v>
      </c>
      <c r="T28" s="359">
        <v>0</v>
      </c>
      <c r="U28" s="359">
        <v>0</v>
      </c>
      <c r="V28" s="359">
        <v>0</v>
      </c>
      <c r="W28" s="359">
        <v>0</v>
      </c>
      <c r="X28" s="359">
        <v>0</v>
      </c>
      <c r="Y28" s="359">
        <v>0</v>
      </c>
      <c r="Z28" s="359">
        <v>0</v>
      </c>
      <c r="AA28" s="359">
        <v>0</v>
      </c>
      <c r="AB28" s="359">
        <v>0</v>
      </c>
      <c r="AC28" s="359">
        <v>0</v>
      </c>
      <c r="AD28" s="359">
        <v>0</v>
      </c>
      <c r="AE28" s="359">
        <v>0</v>
      </c>
      <c r="AF28" s="359">
        <v>0</v>
      </c>
      <c r="AG28" s="359">
        <v>0</v>
      </c>
      <c r="AH28" s="359">
        <v>0</v>
      </c>
      <c r="AI28" s="359">
        <v>0</v>
      </c>
      <c r="AJ28" s="359">
        <v>0</v>
      </c>
      <c r="AK28" s="359">
        <v>0</v>
      </c>
      <c r="AL28" s="359">
        <v>0</v>
      </c>
      <c r="AM28" s="359">
        <v>0</v>
      </c>
      <c r="AN28" s="359">
        <v>0</v>
      </c>
      <c r="AO28" s="359">
        <v>0</v>
      </c>
      <c r="AP28" s="359">
        <v>0</v>
      </c>
      <c r="AQ28" s="359">
        <v>0</v>
      </c>
      <c r="AR28" s="359">
        <v>0</v>
      </c>
      <c r="AS28" s="359">
        <v>0</v>
      </c>
      <c r="AT28" s="359">
        <v>0</v>
      </c>
      <c r="AU28" s="359">
        <v>0</v>
      </c>
      <c r="AV28" s="359">
        <v>0</v>
      </c>
      <c r="AW28" s="359">
        <v>0</v>
      </c>
      <c r="AX28" s="359">
        <v>0</v>
      </c>
      <c r="AY28" s="359">
        <v>0</v>
      </c>
      <c r="AZ28" s="359">
        <v>0</v>
      </c>
      <c r="BA28" s="359">
        <v>0</v>
      </c>
      <c r="BB28" s="359">
        <v>0</v>
      </c>
      <c r="BC28" s="359">
        <v>0</v>
      </c>
      <c r="BD28" s="359">
        <v>0</v>
      </c>
      <c r="BE28" s="359">
        <v>0</v>
      </c>
      <c r="BF28" s="359">
        <v>0</v>
      </c>
      <c r="BG28" s="359">
        <v>0</v>
      </c>
      <c r="BH28" s="359">
        <v>0</v>
      </c>
      <c r="BI28" s="359">
        <v>0</v>
      </c>
      <c r="BJ28" s="359">
        <v>0</v>
      </c>
      <c r="BK28" s="359">
        <v>0</v>
      </c>
      <c r="BL28" s="359">
        <v>0</v>
      </c>
      <c r="BM28" s="359">
        <v>0</v>
      </c>
      <c r="BN28" s="370">
        <v>0</v>
      </c>
    </row>
    <row r="29" spans="1:66">
      <c r="A29" s="402" t="s">
        <v>116</v>
      </c>
      <c r="B29" s="359">
        <v>12.15514434</v>
      </c>
      <c r="C29" s="359">
        <v>6.9109818499999998</v>
      </c>
      <c r="D29" s="359">
        <v>5.3551673800000001</v>
      </c>
      <c r="E29" s="359">
        <v>8.0271970199999991</v>
      </c>
      <c r="F29" s="359">
        <v>32.448490589999999</v>
      </c>
      <c r="G29" s="359">
        <v>12.54180846</v>
      </c>
      <c r="H29" s="359">
        <v>6.7827647999999998</v>
      </c>
      <c r="I29" s="359">
        <v>4.6447955900000002</v>
      </c>
      <c r="J29" s="359">
        <v>3.2779357400000002</v>
      </c>
      <c r="K29" s="359">
        <v>27.247304589999999</v>
      </c>
      <c r="L29" s="359">
        <v>9.8789058099999991</v>
      </c>
      <c r="M29" s="359">
        <v>7.6138384400000003</v>
      </c>
      <c r="N29" s="359">
        <v>1.0803820799999999</v>
      </c>
      <c r="O29" s="359">
        <v>2.9854248800000001</v>
      </c>
      <c r="P29" s="359">
        <v>21.558551210000001</v>
      </c>
      <c r="Q29" s="359">
        <v>7.3681455600000003</v>
      </c>
      <c r="R29" s="359">
        <v>3.5889473000000001</v>
      </c>
      <c r="S29" s="359">
        <v>0.48299936999999998</v>
      </c>
      <c r="T29" s="359">
        <v>3.3247039200000001</v>
      </c>
      <c r="U29" s="359">
        <v>14.76479615</v>
      </c>
      <c r="V29" s="359">
        <v>6.9838986900000002</v>
      </c>
      <c r="W29" s="359">
        <v>4.32034348</v>
      </c>
      <c r="X29" s="359">
        <v>3.12640954</v>
      </c>
      <c r="Y29" s="359">
        <v>3.59868912</v>
      </c>
      <c r="Z29" s="359">
        <v>18.029340829999999</v>
      </c>
      <c r="AA29" s="359">
        <v>9.0011947299999999</v>
      </c>
      <c r="AB29" s="359">
        <v>5.55536458</v>
      </c>
      <c r="AC29" s="359">
        <v>2.3623012999999999</v>
      </c>
      <c r="AD29" s="359">
        <v>7.38392202</v>
      </c>
      <c r="AE29" s="359">
        <v>24.302782629999999</v>
      </c>
      <c r="AF29" s="359">
        <v>16.00279579</v>
      </c>
      <c r="AG29" s="359">
        <v>12.49930657</v>
      </c>
      <c r="AH29" s="359">
        <v>6.77848424</v>
      </c>
      <c r="AI29" s="359">
        <v>0.92228286000000004</v>
      </c>
      <c r="AJ29" s="359">
        <v>36.202869460000002</v>
      </c>
      <c r="AK29" s="359">
        <v>8.6081388600000004</v>
      </c>
      <c r="AL29" s="359">
        <v>9.9801445999999991</v>
      </c>
      <c r="AM29" s="359">
        <v>7.1470410500000003</v>
      </c>
      <c r="AN29" s="359">
        <v>10.70106633</v>
      </c>
      <c r="AO29" s="359">
        <v>36.436390840000001</v>
      </c>
      <c r="AP29" s="359">
        <v>15.41485902</v>
      </c>
      <c r="AQ29" s="359">
        <v>11.41467858</v>
      </c>
      <c r="AR29" s="359">
        <v>5.6259187800000001</v>
      </c>
      <c r="AS29" s="359">
        <v>7.6618367300000001</v>
      </c>
      <c r="AT29" s="359">
        <v>40.117293109999999</v>
      </c>
      <c r="AU29" s="359">
        <v>13.636990430000001</v>
      </c>
      <c r="AV29" s="359">
        <v>3.5328292800000001</v>
      </c>
      <c r="AW29" s="359">
        <v>2.6533532599999998</v>
      </c>
      <c r="AX29" s="359">
        <v>2.7810899999999998</v>
      </c>
      <c r="AY29" s="359">
        <v>22.604262970000001</v>
      </c>
      <c r="AZ29" s="359">
        <v>5.3439125299999999</v>
      </c>
      <c r="BA29" s="359">
        <v>5.0422937699999997</v>
      </c>
      <c r="BB29" s="359">
        <v>5.6940727999999998</v>
      </c>
      <c r="BC29" s="359">
        <v>5.50331657</v>
      </c>
      <c r="BD29" s="359">
        <v>21.583595670000001</v>
      </c>
      <c r="BE29" s="359">
        <v>10.93801485</v>
      </c>
      <c r="BF29" s="359">
        <v>10.652967840000001</v>
      </c>
      <c r="BG29" s="359">
        <v>7.2689209799999999</v>
      </c>
      <c r="BH29" s="359">
        <v>15.493814410000001</v>
      </c>
      <c r="BI29" s="359">
        <v>44.35371808</v>
      </c>
      <c r="BJ29" s="359">
        <v>27.394137350000001</v>
      </c>
      <c r="BK29" s="359">
        <v>15.175580050000001</v>
      </c>
      <c r="BL29" s="359">
        <v>6.8354434900000003</v>
      </c>
      <c r="BM29" s="359">
        <v>11.50088201</v>
      </c>
      <c r="BN29" s="370">
        <v>60.906042900000003</v>
      </c>
    </row>
    <row r="30" spans="1:66">
      <c r="A30" s="398" t="s">
        <v>117</v>
      </c>
      <c r="B30" s="359">
        <f t="shared" ref="B30:BN30" si="7">SUM(B31:B33)</f>
        <v>11.740538069999999</v>
      </c>
      <c r="C30" s="359">
        <f t="shared" si="7"/>
        <v>8.4616610699999999</v>
      </c>
      <c r="D30" s="359">
        <f t="shared" si="7"/>
        <v>3.7937346700000001</v>
      </c>
      <c r="E30" s="359">
        <f t="shared" si="7"/>
        <v>4.9647377700000002</v>
      </c>
      <c r="F30" s="359">
        <f t="shared" si="7"/>
        <v>28.96067158</v>
      </c>
      <c r="G30" s="359">
        <f t="shared" si="7"/>
        <v>10.979521869999999</v>
      </c>
      <c r="H30" s="359">
        <f t="shared" si="7"/>
        <v>6.9648825700000003</v>
      </c>
      <c r="I30" s="359">
        <f t="shared" si="7"/>
        <v>4.9859371599999998</v>
      </c>
      <c r="J30" s="359">
        <f t="shared" si="7"/>
        <v>7.02962548</v>
      </c>
      <c r="K30" s="359">
        <f t="shared" si="7"/>
        <v>29.959967080000006</v>
      </c>
      <c r="L30" s="359">
        <f t="shared" si="7"/>
        <v>11.95601057</v>
      </c>
      <c r="M30" s="359">
        <f t="shared" si="7"/>
        <v>6.4301741500000009</v>
      </c>
      <c r="N30" s="359">
        <f t="shared" si="7"/>
        <v>4.5502745999999998</v>
      </c>
      <c r="O30" s="359">
        <f t="shared" si="7"/>
        <v>5.5750527700000001</v>
      </c>
      <c r="P30" s="359">
        <f t="shared" si="7"/>
        <v>28.51151209</v>
      </c>
      <c r="Q30" s="359">
        <f t="shared" si="7"/>
        <v>11.640748500000001</v>
      </c>
      <c r="R30" s="359">
        <f t="shared" si="7"/>
        <v>7.8641859799999994</v>
      </c>
      <c r="S30" s="359">
        <f t="shared" si="7"/>
        <v>4.7496</v>
      </c>
      <c r="T30" s="359">
        <f t="shared" si="7"/>
        <v>7.0000498000000002</v>
      </c>
      <c r="U30" s="359">
        <f t="shared" si="7"/>
        <v>31.254584280000003</v>
      </c>
      <c r="V30" s="359">
        <f t="shared" si="7"/>
        <v>10.325245349999999</v>
      </c>
      <c r="W30" s="359">
        <f t="shared" si="7"/>
        <v>8.2979662199999993</v>
      </c>
      <c r="X30" s="359">
        <f t="shared" si="7"/>
        <v>5.5549979</v>
      </c>
      <c r="Y30" s="359">
        <f t="shared" si="7"/>
        <v>8.5869186400000004</v>
      </c>
      <c r="Z30" s="359">
        <f t="shared" si="7"/>
        <v>32.765128109999999</v>
      </c>
      <c r="AA30" s="359">
        <f t="shared" si="7"/>
        <v>12.52473112</v>
      </c>
      <c r="AB30" s="359">
        <f t="shared" si="7"/>
        <v>10.387208390000001</v>
      </c>
      <c r="AC30" s="359">
        <f t="shared" si="7"/>
        <v>5.9603888999999999</v>
      </c>
      <c r="AD30" s="359">
        <f t="shared" si="7"/>
        <v>8.4368617099999987</v>
      </c>
      <c r="AE30" s="359">
        <f t="shared" si="7"/>
        <v>37.309190120000004</v>
      </c>
      <c r="AF30" s="359">
        <f t="shared" si="7"/>
        <v>13.818705250000001</v>
      </c>
      <c r="AG30" s="359">
        <f t="shared" si="7"/>
        <v>11.663630640000001</v>
      </c>
      <c r="AH30" s="359">
        <f t="shared" si="7"/>
        <v>8.1098780099999992</v>
      </c>
      <c r="AI30" s="359">
        <f t="shared" si="7"/>
        <v>3.7647674200000001</v>
      </c>
      <c r="AJ30" s="359">
        <f t="shared" si="7"/>
        <v>37.356981320000003</v>
      </c>
      <c r="AK30" s="359">
        <f t="shared" si="7"/>
        <v>8.30327825</v>
      </c>
      <c r="AL30" s="359">
        <f t="shared" si="7"/>
        <v>7.58842733</v>
      </c>
      <c r="AM30" s="359">
        <f t="shared" si="7"/>
        <v>6.04570103</v>
      </c>
      <c r="AN30" s="359">
        <f t="shared" si="7"/>
        <v>8.8079446800000003</v>
      </c>
      <c r="AO30" s="359">
        <f t="shared" si="7"/>
        <v>30.745351289999999</v>
      </c>
      <c r="AP30" s="359">
        <f t="shared" si="7"/>
        <v>18.846460219999997</v>
      </c>
      <c r="AQ30" s="359">
        <f t="shared" si="7"/>
        <v>13.724035830000002</v>
      </c>
      <c r="AR30" s="359">
        <f t="shared" si="7"/>
        <v>12.878752840000001</v>
      </c>
      <c r="AS30" s="359">
        <f t="shared" si="7"/>
        <v>11.717169949999999</v>
      </c>
      <c r="AT30" s="359">
        <f t="shared" si="7"/>
        <v>57.166418839999999</v>
      </c>
      <c r="AU30" s="359">
        <f t="shared" si="7"/>
        <v>20.048991699999998</v>
      </c>
      <c r="AV30" s="359">
        <f t="shared" si="7"/>
        <v>3.5145053699999997</v>
      </c>
      <c r="AW30" s="359">
        <f t="shared" si="7"/>
        <v>2.0532746900000003</v>
      </c>
      <c r="AX30" s="359">
        <f t="shared" si="7"/>
        <v>4.7440566400000002</v>
      </c>
      <c r="AY30" s="359">
        <f t="shared" si="7"/>
        <v>30.360828400000003</v>
      </c>
      <c r="AZ30" s="359">
        <f t="shared" si="7"/>
        <v>10.70376443</v>
      </c>
      <c r="BA30" s="359">
        <f t="shared" si="7"/>
        <v>6.9395708000000003</v>
      </c>
      <c r="BB30" s="359">
        <f t="shared" si="7"/>
        <v>19.426181339999999</v>
      </c>
      <c r="BC30" s="359">
        <f t="shared" si="7"/>
        <v>15.84298924</v>
      </c>
      <c r="BD30" s="359">
        <f t="shared" si="7"/>
        <v>52.912505810000006</v>
      </c>
      <c r="BE30" s="359">
        <f t="shared" si="7"/>
        <v>17.32213935</v>
      </c>
      <c r="BF30" s="359">
        <f t="shared" si="7"/>
        <v>34.577551290000002</v>
      </c>
      <c r="BG30" s="359">
        <f t="shared" si="7"/>
        <v>25.184106069999999</v>
      </c>
      <c r="BH30" s="359">
        <f t="shared" si="7"/>
        <v>35.155618950000004</v>
      </c>
      <c r="BI30" s="359">
        <f t="shared" si="7"/>
        <v>112.23941565999999</v>
      </c>
      <c r="BJ30" s="359">
        <f t="shared" si="7"/>
        <v>30.440128809999997</v>
      </c>
      <c r="BK30" s="359">
        <f t="shared" si="7"/>
        <v>28.71475118</v>
      </c>
      <c r="BL30" s="359">
        <f t="shared" si="7"/>
        <v>21.637759490000001</v>
      </c>
      <c r="BM30" s="359">
        <f t="shared" si="7"/>
        <v>24.704717719999998</v>
      </c>
      <c r="BN30" s="370">
        <f t="shared" si="7"/>
        <v>105.49735720000001</v>
      </c>
    </row>
    <row r="31" spans="1:66">
      <c r="A31" s="402" t="s">
        <v>114</v>
      </c>
      <c r="B31" s="359">
        <v>6.5986067500000001</v>
      </c>
      <c r="C31" s="359">
        <v>5.6469693400000001</v>
      </c>
      <c r="D31" s="359">
        <v>2.5485860300000001</v>
      </c>
      <c r="E31" s="359">
        <v>3.6095262799999999</v>
      </c>
      <c r="F31" s="359">
        <v>18.4036884</v>
      </c>
      <c r="G31" s="359">
        <v>6.9731393099999996</v>
      </c>
      <c r="H31" s="359">
        <v>4.7974156199999998</v>
      </c>
      <c r="I31" s="359">
        <v>4.0181223800000003</v>
      </c>
      <c r="J31" s="359">
        <v>5.6566745799999998</v>
      </c>
      <c r="K31" s="359">
        <v>21.445351890000001</v>
      </c>
      <c r="L31" s="359">
        <v>7.7016045799999997</v>
      </c>
      <c r="M31" s="359">
        <v>4.5324825400000002</v>
      </c>
      <c r="N31" s="359">
        <v>4.0233875899999996</v>
      </c>
      <c r="O31" s="359">
        <v>4.5389308799999997</v>
      </c>
      <c r="P31" s="359">
        <v>20.796405589999999</v>
      </c>
      <c r="Q31" s="359">
        <v>7.1542377799999999</v>
      </c>
      <c r="R31" s="359">
        <v>5.7217833499999999</v>
      </c>
      <c r="S31" s="359">
        <v>4.16289292</v>
      </c>
      <c r="T31" s="359">
        <v>5.88372355</v>
      </c>
      <c r="U31" s="359">
        <v>22.922637600000002</v>
      </c>
      <c r="V31" s="359">
        <v>6.3847110699999998</v>
      </c>
      <c r="W31" s="359">
        <v>5.7235978899999997</v>
      </c>
      <c r="X31" s="359">
        <v>4.6389572799999996</v>
      </c>
      <c r="Y31" s="359">
        <v>6.7520713099999998</v>
      </c>
      <c r="Z31" s="359">
        <v>23.49933755</v>
      </c>
      <c r="AA31" s="359">
        <v>6.3766547999999998</v>
      </c>
      <c r="AB31" s="359">
        <v>7.0481624700000003</v>
      </c>
      <c r="AC31" s="359">
        <v>4.7149576399999997</v>
      </c>
      <c r="AD31" s="359">
        <v>6.1657253299999999</v>
      </c>
      <c r="AE31" s="359">
        <v>24.305500240000001</v>
      </c>
      <c r="AF31" s="359">
        <v>6.9188184399999999</v>
      </c>
      <c r="AG31" s="359">
        <v>8.3951197900000007</v>
      </c>
      <c r="AH31" s="359">
        <v>7.2548948099999997</v>
      </c>
      <c r="AI31" s="359">
        <v>3.0565731999999999</v>
      </c>
      <c r="AJ31" s="359">
        <v>25.62540624</v>
      </c>
      <c r="AK31" s="359">
        <v>4.6748417699999996</v>
      </c>
      <c r="AL31" s="359">
        <v>5.5194387499999999</v>
      </c>
      <c r="AM31" s="359">
        <v>5.2545076799999997</v>
      </c>
      <c r="AN31" s="359">
        <v>7.0616669500000002</v>
      </c>
      <c r="AO31" s="359">
        <v>22.510455149999999</v>
      </c>
      <c r="AP31" s="359">
        <v>10.969599049999999</v>
      </c>
      <c r="AQ31" s="359">
        <v>9.6360486000000005</v>
      </c>
      <c r="AR31" s="359">
        <v>11.04111333</v>
      </c>
      <c r="AS31" s="359">
        <v>9.2112484600000002</v>
      </c>
      <c r="AT31" s="359">
        <v>40.858009439999996</v>
      </c>
      <c r="AU31" s="359">
        <v>11.970999089999999</v>
      </c>
      <c r="AV31" s="359">
        <v>1.8403288499999999</v>
      </c>
      <c r="AW31" s="359">
        <v>0.91750229000000005</v>
      </c>
      <c r="AX31" s="359">
        <v>1.4884915599999999</v>
      </c>
      <c r="AY31" s="359">
        <v>16.21732179</v>
      </c>
      <c r="AZ31" s="359">
        <v>2.0853522500000001</v>
      </c>
      <c r="BA31" s="359">
        <v>1.8912881800000001</v>
      </c>
      <c r="BB31" s="359">
        <v>3.4991544800000001</v>
      </c>
      <c r="BC31" s="359">
        <v>3.97589221</v>
      </c>
      <c r="BD31" s="359">
        <v>11.451687120000001</v>
      </c>
      <c r="BE31" s="359">
        <v>6.4829115399999999</v>
      </c>
      <c r="BF31" s="359">
        <v>6.83190689</v>
      </c>
      <c r="BG31" s="359">
        <v>9.5333801299999994</v>
      </c>
      <c r="BH31" s="359">
        <v>6.3199280099999999</v>
      </c>
      <c r="BI31" s="359">
        <v>29.168126569999998</v>
      </c>
      <c r="BJ31" s="359">
        <v>9.4028150400000001</v>
      </c>
      <c r="BK31" s="359">
        <v>8.23596006</v>
      </c>
      <c r="BL31" s="359">
        <v>7.9760753199999996</v>
      </c>
      <c r="BM31" s="359">
        <v>8.5608751200000004</v>
      </c>
      <c r="BN31" s="370">
        <v>34.175725540000002</v>
      </c>
    </row>
    <row r="32" spans="1:66">
      <c r="A32" s="402" t="s">
        <v>115</v>
      </c>
      <c r="B32" s="359">
        <v>0.14806644999999999</v>
      </c>
      <c r="C32" s="359">
        <v>0.13222064</v>
      </c>
      <c r="D32" s="359">
        <v>9.5504480000000003E-2</v>
      </c>
      <c r="E32" s="359">
        <v>9.6535170000000003E-2</v>
      </c>
      <c r="F32" s="359">
        <v>0.47232674000000002</v>
      </c>
      <c r="G32" s="359">
        <v>3.1980540000000002E-2</v>
      </c>
      <c r="H32" s="359">
        <v>4.204803E-2</v>
      </c>
      <c r="I32" s="359">
        <v>3.7627300000000002E-2</v>
      </c>
      <c r="J32" s="359">
        <v>3.3476190000000003E-2</v>
      </c>
      <c r="K32" s="359">
        <v>0.14513206000000001</v>
      </c>
      <c r="L32" s="359">
        <v>0.10480326</v>
      </c>
      <c r="M32" s="359">
        <v>6.1323950000000002E-2</v>
      </c>
      <c r="N32" s="359">
        <v>0.12320415999999999</v>
      </c>
      <c r="O32" s="359">
        <v>0.16403116000000001</v>
      </c>
      <c r="P32" s="359">
        <v>0.45336252999999999</v>
      </c>
      <c r="Q32" s="359">
        <v>0.26174407</v>
      </c>
      <c r="R32" s="359">
        <v>0.24622897999999999</v>
      </c>
      <c r="S32" s="359">
        <v>0.13160885</v>
      </c>
      <c r="T32" s="359">
        <v>0.16473360000000001</v>
      </c>
      <c r="U32" s="359">
        <v>0.80431549999999996</v>
      </c>
      <c r="V32" s="359">
        <v>7.7198260000000005E-2</v>
      </c>
      <c r="W32" s="359">
        <v>0.11460720000000001</v>
      </c>
      <c r="X32" s="359">
        <v>0.11092435</v>
      </c>
      <c r="Y32" s="359">
        <v>0.13294374</v>
      </c>
      <c r="Z32" s="359">
        <v>0.43567355000000002</v>
      </c>
      <c r="AA32" s="359">
        <v>5.3640359999999998E-2</v>
      </c>
      <c r="AB32" s="359">
        <v>9.8365419999999995E-2</v>
      </c>
      <c r="AC32" s="359">
        <v>0.14707149999999999</v>
      </c>
      <c r="AD32" s="359">
        <v>0.10873215999999999</v>
      </c>
      <c r="AE32" s="359">
        <v>0.40780944000000002</v>
      </c>
      <c r="AF32" s="359">
        <v>0.18021123999999999</v>
      </c>
      <c r="AG32" s="359">
        <v>0.16381224999999999</v>
      </c>
      <c r="AH32" s="359">
        <v>0.10957594</v>
      </c>
      <c r="AI32" s="359">
        <v>0.12109091</v>
      </c>
      <c r="AJ32" s="359">
        <v>0.57469033999999997</v>
      </c>
      <c r="AK32" s="359">
        <v>0.38958574000000001</v>
      </c>
      <c r="AL32" s="359">
        <v>0.16181808</v>
      </c>
      <c r="AM32" s="359">
        <v>0.18271617000000001</v>
      </c>
      <c r="AN32" s="359">
        <v>0.16083923999999999</v>
      </c>
      <c r="AO32" s="359">
        <v>0.89495922999999999</v>
      </c>
      <c r="AP32" s="359">
        <v>0.70184827999999999</v>
      </c>
      <c r="AQ32" s="359">
        <v>0.77359270999999996</v>
      </c>
      <c r="AR32" s="359">
        <v>0.19042743000000001</v>
      </c>
      <c r="AS32" s="359">
        <v>0.30489177000000001</v>
      </c>
      <c r="AT32" s="359">
        <v>1.97076019</v>
      </c>
      <c r="AU32" s="359">
        <v>0.20316386</v>
      </c>
      <c r="AV32" s="359">
        <v>0.20176119000000001</v>
      </c>
      <c r="AW32" s="359">
        <v>4.2367929999999998E-2</v>
      </c>
      <c r="AX32" s="359">
        <v>2.7985639999999999E-2</v>
      </c>
      <c r="AY32" s="359">
        <v>0.47527861999999998</v>
      </c>
      <c r="AZ32" s="359">
        <v>2.3794619999999999E-2</v>
      </c>
      <c r="BA32" s="359">
        <v>9.9581310000000006E-2</v>
      </c>
      <c r="BB32" s="359">
        <v>0.14066485000000001</v>
      </c>
      <c r="BC32" s="359">
        <v>0.10025758999999999</v>
      </c>
      <c r="BD32" s="359">
        <v>0.36429836999999998</v>
      </c>
      <c r="BE32" s="359">
        <v>0.29147126000000001</v>
      </c>
      <c r="BF32" s="359">
        <v>0.14016582999999999</v>
      </c>
      <c r="BG32" s="359">
        <v>8.9018189999999997E-2</v>
      </c>
      <c r="BH32" s="359">
        <v>0.15850246000000001</v>
      </c>
      <c r="BI32" s="359">
        <v>0.67915773999999995</v>
      </c>
      <c r="BJ32" s="359">
        <v>0.31808035000000001</v>
      </c>
      <c r="BK32" s="359">
        <v>0.50724323999999998</v>
      </c>
      <c r="BL32" s="359">
        <v>0.24485245999999999</v>
      </c>
      <c r="BM32" s="359">
        <v>0.14279032</v>
      </c>
      <c r="BN32" s="370">
        <v>1.21296637</v>
      </c>
    </row>
    <row r="33" spans="1:66">
      <c r="A33" s="402" t="s">
        <v>116</v>
      </c>
      <c r="B33" s="359">
        <v>4.9938648700000003</v>
      </c>
      <c r="C33" s="359">
        <v>2.6824710899999999</v>
      </c>
      <c r="D33" s="359">
        <v>1.14964416</v>
      </c>
      <c r="E33" s="359">
        <v>1.25867632</v>
      </c>
      <c r="F33" s="359">
        <v>10.08465644</v>
      </c>
      <c r="G33" s="359">
        <v>3.9744020199999999</v>
      </c>
      <c r="H33" s="359">
        <v>2.12541892</v>
      </c>
      <c r="I33" s="359">
        <v>0.93018747999999996</v>
      </c>
      <c r="J33" s="359">
        <v>1.33947471</v>
      </c>
      <c r="K33" s="359">
        <v>8.3694831300000008</v>
      </c>
      <c r="L33" s="359">
        <v>4.1496027299999998</v>
      </c>
      <c r="M33" s="359">
        <v>1.8363676600000001</v>
      </c>
      <c r="N33" s="359">
        <v>0.40368284999999998</v>
      </c>
      <c r="O33" s="359">
        <v>0.87209073000000004</v>
      </c>
      <c r="P33" s="359">
        <v>7.2617439700000004</v>
      </c>
      <c r="Q33" s="359">
        <v>4.2247666500000003</v>
      </c>
      <c r="R33" s="359">
        <v>1.8961736499999999</v>
      </c>
      <c r="S33" s="359">
        <v>0.45509822999999999</v>
      </c>
      <c r="T33" s="359">
        <v>0.95159265000000004</v>
      </c>
      <c r="U33" s="359">
        <v>7.5276311800000002</v>
      </c>
      <c r="V33" s="359">
        <v>3.8633360200000002</v>
      </c>
      <c r="W33" s="359">
        <v>2.45976113</v>
      </c>
      <c r="X33" s="359">
        <v>0.80511626999999997</v>
      </c>
      <c r="Y33" s="359">
        <v>1.7019035899999999</v>
      </c>
      <c r="Z33" s="359">
        <v>8.8301170100000004</v>
      </c>
      <c r="AA33" s="359">
        <v>6.0944359600000002</v>
      </c>
      <c r="AB33" s="359">
        <v>3.2406804999999999</v>
      </c>
      <c r="AC33" s="359">
        <v>1.0983597599999999</v>
      </c>
      <c r="AD33" s="359">
        <v>2.16240422</v>
      </c>
      <c r="AE33" s="359">
        <v>12.59588044</v>
      </c>
      <c r="AF33" s="359">
        <v>6.7196755699999997</v>
      </c>
      <c r="AG33" s="359">
        <v>3.1046985999999999</v>
      </c>
      <c r="AH33" s="359">
        <v>0.74540726000000002</v>
      </c>
      <c r="AI33" s="359">
        <v>0.58710331000000004</v>
      </c>
      <c r="AJ33" s="359">
        <v>11.156884740000001</v>
      </c>
      <c r="AK33" s="359">
        <v>3.2388507400000002</v>
      </c>
      <c r="AL33" s="359">
        <v>1.9071705000000001</v>
      </c>
      <c r="AM33" s="359">
        <v>0.60847717999999995</v>
      </c>
      <c r="AN33" s="359">
        <v>1.58543849</v>
      </c>
      <c r="AO33" s="359">
        <v>7.3399369099999996</v>
      </c>
      <c r="AP33" s="359">
        <v>7.1750128899999996</v>
      </c>
      <c r="AQ33" s="359">
        <v>3.31439452</v>
      </c>
      <c r="AR33" s="359">
        <v>1.6472120800000001</v>
      </c>
      <c r="AS33" s="359">
        <v>2.2010297200000002</v>
      </c>
      <c r="AT33" s="359">
        <v>14.33764921</v>
      </c>
      <c r="AU33" s="359">
        <v>7.8748287499999998</v>
      </c>
      <c r="AV33" s="359">
        <v>1.47241533</v>
      </c>
      <c r="AW33" s="359">
        <v>1.0934044700000001</v>
      </c>
      <c r="AX33" s="359">
        <v>3.22757944</v>
      </c>
      <c r="AY33" s="359">
        <v>13.66822799</v>
      </c>
      <c r="AZ33" s="359">
        <v>8.5946175599999997</v>
      </c>
      <c r="BA33" s="359">
        <v>4.9487013099999997</v>
      </c>
      <c r="BB33" s="359">
        <v>15.78636201</v>
      </c>
      <c r="BC33" s="359">
        <v>11.76683944</v>
      </c>
      <c r="BD33" s="359">
        <v>41.096520320000003</v>
      </c>
      <c r="BE33" s="359">
        <v>10.547756550000001</v>
      </c>
      <c r="BF33" s="359">
        <v>27.605478569999999</v>
      </c>
      <c r="BG33" s="359">
        <v>15.56170775</v>
      </c>
      <c r="BH33" s="359">
        <v>28.677188480000002</v>
      </c>
      <c r="BI33" s="359">
        <v>82.39213135</v>
      </c>
      <c r="BJ33" s="359">
        <v>20.719233419999998</v>
      </c>
      <c r="BK33" s="359">
        <v>19.971547879999999</v>
      </c>
      <c r="BL33" s="359">
        <v>13.41683171</v>
      </c>
      <c r="BM33" s="359">
        <v>16.00105228</v>
      </c>
      <c r="BN33" s="370">
        <v>70.108665290000005</v>
      </c>
    </row>
    <row r="34" spans="1:66">
      <c r="A34" s="398" t="s">
        <v>118</v>
      </c>
      <c r="B34" s="359">
        <v>7.1984600000000003E-3</v>
      </c>
      <c r="C34" s="359">
        <v>0</v>
      </c>
      <c r="D34" s="359">
        <v>0</v>
      </c>
      <c r="E34" s="359">
        <v>0</v>
      </c>
      <c r="F34" s="359">
        <v>7.1984600000000003E-3</v>
      </c>
      <c r="G34" s="359">
        <v>0</v>
      </c>
      <c r="H34" s="359">
        <v>0</v>
      </c>
      <c r="I34" s="359">
        <v>0</v>
      </c>
      <c r="J34" s="359">
        <v>0</v>
      </c>
      <c r="K34" s="359">
        <v>0</v>
      </c>
      <c r="L34" s="359">
        <v>1.316808E-2</v>
      </c>
      <c r="M34" s="359">
        <v>4.8374000000000004E-3</v>
      </c>
      <c r="N34" s="359">
        <v>0</v>
      </c>
      <c r="O34" s="359">
        <v>0</v>
      </c>
      <c r="P34" s="359">
        <v>1.8005480000000001E-2</v>
      </c>
      <c r="Q34" s="359">
        <v>5.8381199999999996E-3</v>
      </c>
      <c r="R34" s="359">
        <v>2.0846739999999999E-2</v>
      </c>
      <c r="S34" s="359">
        <v>0</v>
      </c>
      <c r="T34" s="359">
        <v>2.545391E-2</v>
      </c>
      <c r="U34" s="359">
        <v>5.2138770000000001E-2</v>
      </c>
      <c r="V34" s="359">
        <v>8.8999999999999999E-3</v>
      </c>
      <c r="W34" s="359">
        <v>5.3292000000000001E-3</v>
      </c>
      <c r="X34" s="359">
        <v>0</v>
      </c>
      <c r="Y34" s="359">
        <v>0</v>
      </c>
      <c r="Z34" s="359">
        <v>1.4229199999999999E-2</v>
      </c>
      <c r="AA34" s="359">
        <v>0</v>
      </c>
      <c r="AB34" s="359">
        <v>3.2308000000000003E-2</v>
      </c>
      <c r="AC34" s="359">
        <v>6.0168799999999996E-3</v>
      </c>
      <c r="AD34" s="359">
        <v>0</v>
      </c>
      <c r="AE34" s="359">
        <v>3.8324879999999999E-2</v>
      </c>
      <c r="AF34" s="359">
        <v>3.6084570000000003E-2</v>
      </c>
      <c r="AG34" s="359">
        <v>4.6419699999999996E-3</v>
      </c>
      <c r="AH34" s="359">
        <v>0</v>
      </c>
      <c r="AI34" s="359">
        <v>4.6268770000000001E-2</v>
      </c>
      <c r="AJ34" s="359">
        <v>8.6995310000000006E-2</v>
      </c>
      <c r="AK34" s="359">
        <v>0</v>
      </c>
      <c r="AL34" s="359">
        <v>0.10796089</v>
      </c>
      <c r="AM34" s="359">
        <v>9.9258000000000002E-3</v>
      </c>
      <c r="AN34" s="359">
        <v>5.8486860000000002E-2</v>
      </c>
      <c r="AO34" s="359">
        <v>0.17637354999999999</v>
      </c>
      <c r="AP34" s="359">
        <v>0</v>
      </c>
      <c r="AQ34" s="359">
        <v>0</v>
      </c>
      <c r="AR34" s="359">
        <v>1.729754E-2</v>
      </c>
      <c r="AS34" s="359">
        <v>1.6307749999999999E-2</v>
      </c>
      <c r="AT34" s="359">
        <v>3.3605290000000003E-2</v>
      </c>
      <c r="AU34" s="359">
        <v>5.4915140000000001E-2</v>
      </c>
      <c r="AV34" s="359">
        <v>3.4822800000000001E-2</v>
      </c>
      <c r="AW34" s="359">
        <v>5.3850729999999999E-2</v>
      </c>
      <c r="AX34" s="359">
        <v>8.0100000000000005E-2</v>
      </c>
      <c r="AY34" s="359">
        <v>0.22368867000000001</v>
      </c>
      <c r="AZ34" s="359">
        <v>1.20228E-2</v>
      </c>
      <c r="BA34" s="359">
        <v>3.6176180000000002E-2</v>
      </c>
      <c r="BB34" s="359">
        <v>2.2878409999999998E-2</v>
      </c>
      <c r="BC34" s="359">
        <v>5.6878999999999999E-2</v>
      </c>
      <c r="BD34" s="359">
        <v>0.12795639</v>
      </c>
      <c r="BE34" s="359">
        <v>0</v>
      </c>
      <c r="BF34" s="359">
        <v>3.3743250000000002E-2</v>
      </c>
      <c r="BG34" s="359">
        <v>1.5282499999999999E-2</v>
      </c>
      <c r="BH34" s="359">
        <v>3.642807E-2</v>
      </c>
      <c r="BI34" s="359">
        <v>8.545382E-2</v>
      </c>
      <c r="BJ34" s="359">
        <v>6.6499999999999997E-3</v>
      </c>
      <c r="BK34" s="359">
        <v>9.042327E-2</v>
      </c>
      <c r="BL34" s="359">
        <v>4.015751E-2</v>
      </c>
      <c r="BM34" s="359">
        <v>1.079185E-2</v>
      </c>
      <c r="BN34" s="370">
        <v>0.14802262999999999</v>
      </c>
    </row>
    <row r="35" spans="1:66">
      <c r="A35" s="400" t="s">
        <v>119</v>
      </c>
      <c r="B35" s="359">
        <f t="shared" ref="B35:BN35" si="8">SUM(B36,B40,B44)</f>
        <v>23.585905719999996</v>
      </c>
      <c r="C35" s="359">
        <f t="shared" si="8"/>
        <v>20.40997797</v>
      </c>
      <c r="D35" s="359">
        <f t="shared" si="8"/>
        <v>19.675793209999998</v>
      </c>
      <c r="E35" s="359">
        <f t="shared" si="8"/>
        <v>18.8492678</v>
      </c>
      <c r="F35" s="359">
        <f t="shared" si="8"/>
        <v>82.520944700000001</v>
      </c>
      <c r="G35" s="359">
        <f t="shared" si="8"/>
        <v>23.946462780000001</v>
      </c>
      <c r="H35" s="359">
        <f t="shared" si="8"/>
        <v>26.241576009999996</v>
      </c>
      <c r="I35" s="359">
        <f t="shared" si="8"/>
        <v>20.938596780000001</v>
      </c>
      <c r="J35" s="359">
        <f t="shared" si="8"/>
        <v>20.70549381</v>
      </c>
      <c r="K35" s="359">
        <f t="shared" si="8"/>
        <v>91.832129380000012</v>
      </c>
      <c r="L35" s="359">
        <f t="shared" si="8"/>
        <v>26.013132120000002</v>
      </c>
      <c r="M35" s="359">
        <f t="shared" si="8"/>
        <v>24.524492899999998</v>
      </c>
      <c r="N35" s="359">
        <f t="shared" si="8"/>
        <v>21.157464259999998</v>
      </c>
      <c r="O35" s="359">
        <f t="shared" si="8"/>
        <v>22.09419055</v>
      </c>
      <c r="P35" s="359">
        <f t="shared" si="8"/>
        <v>93.789279830000012</v>
      </c>
      <c r="Q35" s="359">
        <f t="shared" si="8"/>
        <v>28.618293600000001</v>
      </c>
      <c r="R35" s="359">
        <f t="shared" si="8"/>
        <v>27.085247600000002</v>
      </c>
      <c r="S35" s="359">
        <f t="shared" si="8"/>
        <v>23.373348979999999</v>
      </c>
      <c r="T35" s="359">
        <f t="shared" si="8"/>
        <v>25.093826959999998</v>
      </c>
      <c r="U35" s="359">
        <f t="shared" si="8"/>
        <v>104.17071713999999</v>
      </c>
      <c r="V35" s="359">
        <f t="shared" si="8"/>
        <v>24.97832</v>
      </c>
      <c r="W35" s="359">
        <f t="shared" si="8"/>
        <v>22.110541329999997</v>
      </c>
      <c r="X35" s="359">
        <f t="shared" si="8"/>
        <v>20.58183506</v>
      </c>
      <c r="Y35" s="359">
        <f t="shared" si="8"/>
        <v>21.358190390000001</v>
      </c>
      <c r="Z35" s="359">
        <f t="shared" si="8"/>
        <v>89.028886779999993</v>
      </c>
      <c r="AA35" s="359">
        <f t="shared" si="8"/>
        <v>16.36290318</v>
      </c>
      <c r="AB35" s="359">
        <f t="shared" si="8"/>
        <v>16.34460503</v>
      </c>
      <c r="AC35" s="359">
        <f t="shared" si="8"/>
        <v>15.600446</v>
      </c>
      <c r="AD35" s="359">
        <f t="shared" si="8"/>
        <v>20.018202090000003</v>
      </c>
      <c r="AE35" s="359">
        <f t="shared" si="8"/>
        <v>68.326156300000008</v>
      </c>
      <c r="AF35" s="359">
        <f t="shared" si="8"/>
        <v>15.678357390000002</v>
      </c>
      <c r="AG35" s="359">
        <f t="shared" si="8"/>
        <v>16.852015919999999</v>
      </c>
      <c r="AH35" s="359">
        <f t="shared" si="8"/>
        <v>13.274118350000002</v>
      </c>
      <c r="AI35" s="359">
        <f t="shared" si="8"/>
        <v>12.45428401</v>
      </c>
      <c r="AJ35" s="359">
        <f t="shared" si="8"/>
        <v>58.258775670000006</v>
      </c>
      <c r="AK35" s="359">
        <f t="shared" si="8"/>
        <v>13.62169535</v>
      </c>
      <c r="AL35" s="359">
        <f t="shared" si="8"/>
        <v>13.718335699999999</v>
      </c>
      <c r="AM35" s="359">
        <f t="shared" si="8"/>
        <v>12.04262232</v>
      </c>
      <c r="AN35" s="359">
        <f t="shared" si="8"/>
        <v>12.166328630000001</v>
      </c>
      <c r="AO35" s="359">
        <f t="shared" si="8"/>
        <v>51.548981999999995</v>
      </c>
      <c r="AP35" s="359">
        <f t="shared" si="8"/>
        <v>14.30245043</v>
      </c>
      <c r="AQ35" s="359">
        <f t="shared" si="8"/>
        <v>15.53057005</v>
      </c>
      <c r="AR35" s="359">
        <f t="shared" si="8"/>
        <v>20.436314650000003</v>
      </c>
      <c r="AS35" s="359">
        <f t="shared" si="8"/>
        <v>13.264714609999999</v>
      </c>
      <c r="AT35" s="359">
        <f t="shared" si="8"/>
        <v>63.53404974</v>
      </c>
      <c r="AU35" s="359">
        <f t="shared" si="8"/>
        <v>14.867324169999996</v>
      </c>
      <c r="AV35" s="359">
        <f t="shared" si="8"/>
        <v>6.7523540500000001</v>
      </c>
      <c r="AW35" s="359">
        <f t="shared" si="8"/>
        <v>6.3442395099999995</v>
      </c>
      <c r="AX35" s="359">
        <f t="shared" si="8"/>
        <v>8.3166144600000003</v>
      </c>
      <c r="AY35" s="359">
        <f t="shared" si="8"/>
        <v>36.280532190000002</v>
      </c>
      <c r="AZ35" s="359">
        <f t="shared" si="8"/>
        <v>11.055408719999999</v>
      </c>
      <c r="BA35" s="359">
        <f t="shared" si="8"/>
        <v>13.499913589999998</v>
      </c>
      <c r="BB35" s="359">
        <f t="shared" si="8"/>
        <v>12.368123930000001</v>
      </c>
      <c r="BC35" s="359">
        <f t="shared" si="8"/>
        <v>14.97622689</v>
      </c>
      <c r="BD35" s="359">
        <f t="shared" si="8"/>
        <v>51.899673129999996</v>
      </c>
      <c r="BE35" s="359">
        <f t="shared" si="8"/>
        <v>15.35321897</v>
      </c>
      <c r="BF35" s="359">
        <f t="shared" si="8"/>
        <v>23.7773836</v>
      </c>
      <c r="BG35" s="359">
        <f t="shared" si="8"/>
        <v>22.608575699999999</v>
      </c>
      <c r="BH35" s="359">
        <f t="shared" si="8"/>
        <v>25.374404699999999</v>
      </c>
      <c r="BI35" s="359">
        <f t="shared" si="8"/>
        <v>87.11358297000001</v>
      </c>
      <c r="BJ35" s="359">
        <f t="shared" si="8"/>
        <v>22.736963890000002</v>
      </c>
      <c r="BK35" s="359">
        <f t="shared" si="8"/>
        <v>20.099825980000002</v>
      </c>
      <c r="BL35" s="359">
        <f t="shared" si="8"/>
        <v>15.8442022</v>
      </c>
      <c r="BM35" s="359">
        <f t="shared" si="8"/>
        <v>21.0596909</v>
      </c>
      <c r="BN35" s="370">
        <f t="shared" si="8"/>
        <v>79.740682969999995</v>
      </c>
    </row>
    <row r="36" spans="1:66">
      <c r="A36" s="398" t="s">
        <v>113</v>
      </c>
      <c r="B36" s="359">
        <f t="shared" ref="B36:BN36" si="9">SUM(B37:B39)</f>
        <v>10.12823717</v>
      </c>
      <c r="C36" s="359">
        <f t="shared" si="9"/>
        <v>8.5504119000000003</v>
      </c>
      <c r="D36" s="359">
        <f t="shared" si="9"/>
        <v>7.3020207199999989</v>
      </c>
      <c r="E36" s="359">
        <f t="shared" si="9"/>
        <v>8.2177348200000004</v>
      </c>
      <c r="F36" s="359">
        <f t="shared" si="9"/>
        <v>34.198404609999997</v>
      </c>
      <c r="G36" s="359">
        <f t="shared" si="9"/>
        <v>9.7972604700000012</v>
      </c>
      <c r="H36" s="359">
        <f t="shared" si="9"/>
        <v>8.8188292199999996</v>
      </c>
      <c r="I36" s="359">
        <f t="shared" si="9"/>
        <v>7.4468270300000006</v>
      </c>
      <c r="J36" s="359">
        <f t="shared" si="9"/>
        <v>9.094807620000001</v>
      </c>
      <c r="K36" s="359">
        <f t="shared" si="9"/>
        <v>35.157724340000001</v>
      </c>
      <c r="L36" s="359">
        <f t="shared" si="9"/>
        <v>11.662828709999999</v>
      </c>
      <c r="M36" s="359">
        <f t="shared" si="9"/>
        <v>10.157552999999998</v>
      </c>
      <c r="N36" s="359">
        <f t="shared" si="9"/>
        <v>8.5093161399999993</v>
      </c>
      <c r="O36" s="359">
        <f t="shared" si="9"/>
        <v>10.36266586</v>
      </c>
      <c r="P36" s="359">
        <f t="shared" si="9"/>
        <v>40.692363710000002</v>
      </c>
      <c r="Q36" s="359">
        <f t="shared" si="9"/>
        <v>12.647998560000001</v>
      </c>
      <c r="R36" s="359">
        <f t="shared" si="9"/>
        <v>10.24046723</v>
      </c>
      <c r="S36" s="359">
        <f t="shared" si="9"/>
        <v>8.1614738500000001</v>
      </c>
      <c r="T36" s="359">
        <f t="shared" si="9"/>
        <v>12.263618169999999</v>
      </c>
      <c r="U36" s="359">
        <f t="shared" si="9"/>
        <v>43.313557809999999</v>
      </c>
      <c r="V36" s="359">
        <f t="shared" si="9"/>
        <v>10.86894214</v>
      </c>
      <c r="W36" s="359">
        <f t="shared" si="9"/>
        <v>8.6369120799999983</v>
      </c>
      <c r="X36" s="359">
        <f t="shared" si="9"/>
        <v>7.5693446199999999</v>
      </c>
      <c r="Y36" s="359">
        <f t="shared" si="9"/>
        <v>9.1873913300000005</v>
      </c>
      <c r="Z36" s="359">
        <f t="shared" si="9"/>
        <v>36.262590170000003</v>
      </c>
      <c r="AA36" s="359">
        <f t="shared" si="9"/>
        <v>11.15857587</v>
      </c>
      <c r="AB36" s="359">
        <f t="shared" si="9"/>
        <v>8.3849780799999998</v>
      </c>
      <c r="AC36" s="359">
        <f t="shared" si="9"/>
        <v>7.5448477399999998</v>
      </c>
      <c r="AD36" s="359">
        <f t="shared" si="9"/>
        <v>8.7918928899999997</v>
      </c>
      <c r="AE36" s="359">
        <f t="shared" si="9"/>
        <v>35.880294580000005</v>
      </c>
      <c r="AF36" s="359">
        <f t="shared" si="9"/>
        <v>10.020371560000001</v>
      </c>
      <c r="AG36" s="359">
        <f t="shared" si="9"/>
        <v>8.1356667399999996</v>
      </c>
      <c r="AH36" s="359">
        <f t="shared" si="9"/>
        <v>5.8274165300000007</v>
      </c>
      <c r="AI36" s="359">
        <f t="shared" si="9"/>
        <v>7.9696550100000003</v>
      </c>
      <c r="AJ36" s="359">
        <f t="shared" si="9"/>
        <v>31.95310984</v>
      </c>
      <c r="AK36" s="359">
        <f t="shared" si="9"/>
        <v>8.2884206700000007</v>
      </c>
      <c r="AL36" s="359">
        <f t="shared" si="9"/>
        <v>8.4372617499999993</v>
      </c>
      <c r="AM36" s="359">
        <f t="shared" si="9"/>
        <v>7.8168671999999999</v>
      </c>
      <c r="AN36" s="359">
        <f t="shared" si="9"/>
        <v>8.1724352800000002</v>
      </c>
      <c r="AO36" s="359">
        <f t="shared" si="9"/>
        <v>32.714984899999997</v>
      </c>
      <c r="AP36" s="359">
        <f t="shared" si="9"/>
        <v>8.9515512300000015</v>
      </c>
      <c r="AQ36" s="359">
        <f t="shared" si="9"/>
        <v>8.3213462299999996</v>
      </c>
      <c r="AR36" s="359">
        <f t="shared" si="9"/>
        <v>9.3832841400000007</v>
      </c>
      <c r="AS36" s="359">
        <f t="shared" si="9"/>
        <v>7.4384071599999997</v>
      </c>
      <c r="AT36" s="359">
        <f t="shared" si="9"/>
        <v>34.094588760000001</v>
      </c>
      <c r="AU36" s="359">
        <f t="shared" si="9"/>
        <v>9.1581635099999978</v>
      </c>
      <c r="AV36" s="359">
        <f t="shared" si="9"/>
        <v>5.0621181399999999</v>
      </c>
      <c r="AW36" s="359">
        <f t="shared" si="9"/>
        <v>4.3493841099999999</v>
      </c>
      <c r="AX36" s="359">
        <f t="shared" si="9"/>
        <v>5.1680867800000003</v>
      </c>
      <c r="AY36" s="359">
        <f t="shared" si="9"/>
        <v>23.737752540000002</v>
      </c>
      <c r="AZ36" s="359">
        <f t="shared" si="9"/>
        <v>5.9988796600000001</v>
      </c>
      <c r="BA36" s="359">
        <f t="shared" si="9"/>
        <v>7.14636651</v>
      </c>
      <c r="BB36" s="359">
        <f t="shared" si="9"/>
        <v>7.0680888300000007</v>
      </c>
      <c r="BC36" s="359">
        <f t="shared" si="9"/>
        <v>9.4321134900000008</v>
      </c>
      <c r="BD36" s="359">
        <f t="shared" si="9"/>
        <v>29.64544849</v>
      </c>
      <c r="BE36" s="359">
        <f t="shared" si="9"/>
        <v>9.94667104</v>
      </c>
      <c r="BF36" s="359">
        <f t="shared" si="9"/>
        <v>9.7390680799999991</v>
      </c>
      <c r="BG36" s="359">
        <f t="shared" si="9"/>
        <v>7.2680951399999998</v>
      </c>
      <c r="BH36" s="359">
        <f t="shared" si="9"/>
        <v>12.82034312</v>
      </c>
      <c r="BI36" s="359">
        <f t="shared" si="9"/>
        <v>39.774177380000005</v>
      </c>
      <c r="BJ36" s="359">
        <f t="shared" si="9"/>
        <v>14.371546009999999</v>
      </c>
      <c r="BK36" s="359">
        <f t="shared" si="9"/>
        <v>10.947771530000001</v>
      </c>
      <c r="BL36" s="359">
        <f t="shared" si="9"/>
        <v>7.9822174800000001</v>
      </c>
      <c r="BM36" s="359">
        <f t="shared" si="9"/>
        <v>11.261300090000001</v>
      </c>
      <c r="BN36" s="370">
        <f t="shared" si="9"/>
        <v>44.562835109999995</v>
      </c>
    </row>
    <row r="37" spans="1:66">
      <c r="A37" s="402" t="s">
        <v>114</v>
      </c>
      <c r="B37" s="359">
        <v>3.760612E-2</v>
      </c>
      <c r="C37" s="359">
        <v>4.1859269999999997E-2</v>
      </c>
      <c r="D37" s="359">
        <v>0.10230644</v>
      </c>
      <c r="E37" s="359">
        <v>0</v>
      </c>
      <c r="F37" s="359">
        <v>0.18177183</v>
      </c>
      <c r="G37" s="359">
        <v>1.9963580000000002E-2</v>
      </c>
      <c r="H37" s="359">
        <v>3.549501E-2</v>
      </c>
      <c r="I37" s="359">
        <v>1.274E-2</v>
      </c>
      <c r="J37" s="359">
        <v>6.0299999999999999E-2</v>
      </c>
      <c r="K37" s="359">
        <v>0.12849859</v>
      </c>
      <c r="L37" s="359">
        <v>9.7748599999999998E-3</v>
      </c>
      <c r="M37" s="359">
        <v>2.547454E-2</v>
      </c>
      <c r="N37" s="359">
        <v>0.126892</v>
      </c>
      <c r="O37" s="359">
        <v>0.18243003999999999</v>
      </c>
      <c r="P37" s="359">
        <v>0.34457144000000001</v>
      </c>
      <c r="Q37" s="359">
        <v>0</v>
      </c>
      <c r="R37" s="359">
        <v>4.4622099999999998E-2</v>
      </c>
      <c r="S37" s="359">
        <v>6.6508510000000007E-2</v>
      </c>
      <c r="T37" s="359">
        <v>0.14135336000000001</v>
      </c>
      <c r="U37" s="359">
        <v>0.25248397</v>
      </c>
      <c r="V37" s="359">
        <v>0.1277094</v>
      </c>
      <c r="W37" s="359">
        <v>0.10264891</v>
      </c>
      <c r="X37" s="359">
        <v>7.4251499999999998E-2</v>
      </c>
      <c r="Y37" s="359">
        <v>8.1900000000000001E-2</v>
      </c>
      <c r="Z37" s="359">
        <v>0.38650981000000001</v>
      </c>
      <c r="AA37" s="359">
        <v>0</v>
      </c>
      <c r="AB37" s="359">
        <v>2.8501640000000002E-2</v>
      </c>
      <c r="AC37" s="359">
        <v>5.5624840000000002E-2</v>
      </c>
      <c r="AD37" s="359">
        <v>4.72927E-2</v>
      </c>
      <c r="AE37" s="359">
        <v>0.13141918</v>
      </c>
      <c r="AF37" s="359">
        <v>3.6400000000000002E-2</v>
      </c>
      <c r="AG37" s="359">
        <v>0</v>
      </c>
      <c r="AH37" s="359">
        <v>4.9631400000000004E-3</v>
      </c>
      <c r="AI37" s="359">
        <v>0.23383380000000001</v>
      </c>
      <c r="AJ37" s="359">
        <v>0.27519694</v>
      </c>
      <c r="AK37" s="359">
        <v>0.11016555</v>
      </c>
      <c r="AL37" s="359">
        <v>5.4599999999999996E-3</v>
      </c>
      <c r="AM37" s="359">
        <v>6.9916190000000003E-2</v>
      </c>
      <c r="AN37" s="359">
        <v>0</v>
      </c>
      <c r="AO37" s="359">
        <v>0.18554174000000001</v>
      </c>
      <c r="AP37" s="359">
        <v>8.8349300000000006E-2</v>
      </c>
      <c r="AQ37" s="359">
        <v>9.9180900000000002E-2</v>
      </c>
      <c r="AR37" s="359">
        <v>6.2664529999999996E-2</v>
      </c>
      <c r="AS37" s="359">
        <v>6.3700000000000007E-2</v>
      </c>
      <c r="AT37" s="359">
        <v>0.31389473000000001</v>
      </c>
      <c r="AU37" s="359">
        <v>2.0223040000000001E-2</v>
      </c>
      <c r="AV37" s="359">
        <v>0</v>
      </c>
      <c r="AW37" s="359">
        <v>0</v>
      </c>
      <c r="AX37" s="359">
        <v>0.26128829999999997</v>
      </c>
      <c r="AY37" s="359">
        <v>0.28151134</v>
      </c>
      <c r="AZ37" s="359">
        <v>0</v>
      </c>
      <c r="BA37" s="359">
        <v>5.0508749999999998E-2</v>
      </c>
      <c r="BB37" s="359">
        <v>0.18057118999999999</v>
      </c>
      <c r="BC37" s="359">
        <v>3.0417659999999999E-2</v>
      </c>
      <c r="BD37" s="359">
        <v>0.2614976</v>
      </c>
      <c r="BE37" s="359">
        <v>0.19752064999999999</v>
      </c>
      <c r="BF37" s="359">
        <v>3.8260910000000002E-2</v>
      </c>
      <c r="BG37" s="359">
        <v>2.513905E-2</v>
      </c>
      <c r="BH37" s="359">
        <v>2.2617100000000001E-2</v>
      </c>
      <c r="BI37" s="359">
        <v>0.28353771</v>
      </c>
      <c r="BJ37" s="359">
        <v>0.12911252000000001</v>
      </c>
      <c r="BK37" s="359">
        <v>2.6568919999999999E-2</v>
      </c>
      <c r="BL37" s="359">
        <v>7.9432089999999997E-2</v>
      </c>
      <c r="BM37" s="359">
        <v>3.4354000000000003E-2</v>
      </c>
      <c r="BN37" s="370">
        <v>0.26946753000000001</v>
      </c>
    </row>
    <row r="38" spans="1:66">
      <c r="A38" s="402" t="s">
        <v>115</v>
      </c>
      <c r="B38" s="359">
        <v>8.6917455500000003</v>
      </c>
      <c r="C38" s="359">
        <v>7.5980071499999999</v>
      </c>
      <c r="D38" s="359">
        <v>6.3748334399999997</v>
      </c>
      <c r="E38" s="359">
        <v>7.5782596</v>
      </c>
      <c r="F38" s="359">
        <v>30.24284574</v>
      </c>
      <c r="G38" s="359">
        <v>8.9176134600000001</v>
      </c>
      <c r="H38" s="359">
        <v>7.2942885100000003</v>
      </c>
      <c r="I38" s="359">
        <v>6.9015295400000003</v>
      </c>
      <c r="J38" s="359">
        <v>8.4521136000000006</v>
      </c>
      <c r="K38" s="359">
        <v>31.565545109999999</v>
      </c>
      <c r="L38" s="359">
        <v>11.1580377</v>
      </c>
      <c r="M38" s="359">
        <v>9.7347386999999994</v>
      </c>
      <c r="N38" s="359">
        <v>8.0858297500000003</v>
      </c>
      <c r="O38" s="359">
        <v>9.1847671099999992</v>
      </c>
      <c r="P38" s="359">
        <v>38.16337326</v>
      </c>
      <c r="Q38" s="359">
        <v>12.138161670000001</v>
      </c>
      <c r="R38" s="359">
        <v>10.13268012</v>
      </c>
      <c r="S38" s="359">
        <v>7.9397265299999997</v>
      </c>
      <c r="T38" s="359">
        <v>11.66480644</v>
      </c>
      <c r="U38" s="359">
        <v>41.87537476</v>
      </c>
      <c r="V38" s="359">
        <v>10.64793027</v>
      </c>
      <c r="W38" s="359">
        <v>8.3911386199999995</v>
      </c>
      <c r="X38" s="359">
        <v>7.3145269500000003</v>
      </c>
      <c r="Y38" s="359">
        <v>8.9761077500000006</v>
      </c>
      <c r="Z38" s="359">
        <v>35.329703590000001</v>
      </c>
      <c r="AA38" s="359">
        <v>10.94912843</v>
      </c>
      <c r="AB38" s="359">
        <v>8.2685422299999995</v>
      </c>
      <c r="AC38" s="359">
        <v>7.4363622999999999</v>
      </c>
      <c r="AD38" s="359">
        <v>8.6440365200000002</v>
      </c>
      <c r="AE38" s="359">
        <v>35.298069480000002</v>
      </c>
      <c r="AF38" s="359">
        <v>9.90043045</v>
      </c>
      <c r="AG38" s="359">
        <v>7.8837316900000003</v>
      </c>
      <c r="AH38" s="359">
        <v>5.7991007100000003</v>
      </c>
      <c r="AI38" s="359">
        <v>7.7028650900000004</v>
      </c>
      <c r="AJ38" s="359">
        <v>31.28612794</v>
      </c>
      <c r="AK38" s="359">
        <v>8.0424732700000003</v>
      </c>
      <c r="AL38" s="359">
        <v>8.4117687599999993</v>
      </c>
      <c r="AM38" s="359">
        <v>7.7393632800000001</v>
      </c>
      <c r="AN38" s="359">
        <v>8.1724352800000002</v>
      </c>
      <c r="AO38" s="359">
        <v>32.366040589999997</v>
      </c>
      <c r="AP38" s="359">
        <v>8.4067451000000002</v>
      </c>
      <c r="AQ38" s="359">
        <v>7.8741003599999999</v>
      </c>
      <c r="AR38" s="359">
        <v>6.57618846</v>
      </c>
      <c r="AS38" s="359">
        <v>7.1481613199999998</v>
      </c>
      <c r="AT38" s="359">
        <v>30.005195239999999</v>
      </c>
      <c r="AU38" s="359">
        <v>8.1316616199999991</v>
      </c>
      <c r="AV38" s="359">
        <v>3.7735568499999999</v>
      </c>
      <c r="AW38" s="359">
        <v>3.9663436500000002</v>
      </c>
      <c r="AX38" s="359">
        <v>4.6394874000000002</v>
      </c>
      <c r="AY38" s="359">
        <v>20.51104952</v>
      </c>
      <c r="AZ38" s="359">
        <v>4.9277697800000002</v>
      </c>
      <c r="BA38" s="359">
        <v>6.1290909300000003</v>
      </c>
      <c r="BB38" s="359">
        <v>5.8570514300000003</v>
      </c>
      <c r="BC38" s="359">
        <v>6.91270732</v>
      </c>
      <c r="BD38" s="359">
        <v>23.82661946</v>
      </c>
      <c r="BE38" s="359">
        <v>8.8754259300000005</v>
      </c>
      <c r="BF38" s="359">
        <v>8.5309321300000001</v>
      </c>
      <c r="BG38" s="359">
        <v>6.4783626600000002</v>
      </c>
      <c r="BH38" s="359">
        <v>8.03389636</v>
      </c>
      <c r="BI38" s="359">
        <v>31.918617080000001</v>
      </c>
      <c r="BJ38" s="359">
        <v>9.2884819299999997</v>
      </c>
      <c r="BK38" s="359">
        <v>8.8147058499999993</v>
      </c>
      <c r="BL38" s="359">
        <v>7.3480599499999997</v>
      </c>
      <c r="BM38" s="359">
        <v>9.2275782199999998</v>
      </c>
      <c r="BN38" s="370">
        <v>34.678825949999997</v>
      </c>
    </row>
    <row r="39" spans="1:66">
      <c r="A39" s="402" t="s">
        <v>116</v>
      </c>
      <c r="B39" s="359">
        <v>1.3988855</v>
      </c>
      <c r="C39" s="359">
        <v>0.91054548000000002</v>
      </c>
      <c r="D39" s="359">
        <v>0.82488083999999995</v>
      </c>
      <c r="E39" s="359">
        <v>0.63947522000000001</v>
      </c>
      <c r="F39" s="359">
        <v>3.7737870400000002</v>
      </c>
      <c r="G39" s="359">
        <v>0.85968343000000003</v>
      </c>
      <c r="H39" s="359">
        <v>1.4890456999999999</v>
      </c>
      <c r="I39" s="359">
        <v>0.53255748999999997</v>
      </c>
      <c r="J39" s="359">
        <v>0.58239401999999996</v>
      </c>
      <c r="K39" s="359">
        <v>3.4636806400000002</v>
      </c>
      <c r="L39" s="359">
        <v>0.49501614999999999</v>
      </c>
      <c r="M39" s="359">
        <v>0.39733975999999999</v>
      </c>
      <c r="N39" s="359">
        <v>0.29659438999999999</v>
      </c>
      <c r="O39" s="359">
        <v>0.99546871000000003</v>
      </c>
      <c r="P39" s="359">
        <v>2.18441901</v>
      </c>
      <c r="Q39" s="359">
        <v>0.50983688999999999</v>
      </c>
      <c r="R39" s="359">
        <v>6.3165009999999994E-2</v>
      </c>
      <c r="S39" s="359">
        <v>0.15523881</v>
      </c>
      <c r="T39" s="359">
        <v>0.45745837</v>
      </c>
      <c r="U39" s="359">
        <v>1.18569908</v>
      </c>
      <c r="V39" s="359">
        <v>9.3302469999999998E-2</v>
      </c>
      <c r="W39" s="359">
        <v>0.14312454999999999</v>
      </c>
      <c r="X39" s="359">
        <v>0.18056617</v>
      </c>
      <c r="Y39" s="359">
        <v>0.12938358</v>
      </c>
      <c r="Z39" s="359">
        <v>0.54637676999999996</v>
      </c>
      <c r="AA39" s="359">
        <v>0.20944744000000001</v>
      </c>
      <c r="AB39" s="359">
        <v>8.7934209999999999E-2</v>
      </c>
      <c r="AC39" s="359">
        <v>5.2860600000000001E-2</v>
      </c>
      <c r="AD39" s="359">
        <v>0.10056366999999999</v>
      </c>
      <c r="AE39" s="359">
        <v>0.45080592000000003</v>
      </c>
      <c r="AF39" s="359">
        <v>8.3541110000000002E-2</v>
      </c>
      <c r="AG39" s="359">
        <v>0.25193504999999999</v>
      </c>
      <c r="AH39" s="359">
        <v>2.3352680000000001E-2</v>
      </c>
      <c r="AI39" s="359">
        <v>3.2956119999999998E-2</v>
      </c>
      <c r="AJ39" s="359">
        <v>0.39178496000000002</v>
      </c>
      <c r="AK39" s="359">
        <v>0.13578185000000001</v>
      </c>
      <c r="AL39" s="359">
        <v>2.0032990000000001E-2</v>
      </c>
      <c r="AM39" s="359">
        <v>7.58773E-3</v>
      </c>
      <c r="AN39" s="359">
        <v>0</v>
      </c>
      <c r="AO39" s="359">
        <v>0.16340257</v>
      </c>
      <c r="AP39" s="359">
        <v>0.45645682999999998</v>
      </c>
      <c r="AQ39" s="359">
        <v>0.34806496999999997</v>
      </c>
      <c r="AR39" s="359">
        <v>2.74443115</v>
      </c>
      <c r="AS39" s="359">
        <v>0.22654584</v>
      </c>
      <c r="AT39" s="359">
        <v>3.7754987899999999</v>
      </c>
      <c r="AU39" s="359">
        <v>1.0062788499999999</v>
      </c>
      <c r="AV39" s="359">
        <v>1.2885612900000001</v>
      </c>
      <c r="AW39" s="359">
        <v>0.38304046000000003</v>
      </c>
      <c r="AX39" s="359">
        <v>0.26731107999999998</v>
      </c>
      <c r="AY39" s="359">
        <v>2.9451916800000002</v>
      </c>
      <c r="AZ39" s="359">
        <v>1.0711098800000001</v>
      </c>
      <c r="BA39" s="359">
        <v>0.96676682999999997</v>
      </c>
      <c r="BB39" s="359">
        <v>1.0304662099999999</v>
      </c>
      <c r="BC39" s="359">
        <v>2.48898851</v>
      </c>
      <c r="BD39" s="359">
        <v>5.5573314299999996</v>
      </c>
      <c r="BE39" s="359">
        <v>0.87372446000000004</v>
      </c>
      <c r="BF39" s="359">
        <v>1.16987504</v>
      </c>
      <c r="BG39" s="359">
        <v>0.76459343000000002</v>
      </c>
      <c r="BH39" s="359">
        <v>4.7638296599999999</v>
      </c>
      <c r="BI39" s="359">
        <v>7.5720225900000004</v>
      </c>
      <c r="BJ39" s="359">
        <v>4.9539515600000001</v>
      </c>
      <c r="BK39" s="359">
        <v>2.1064967600000002</v>
      </c>
      <c r="BL39" s="359">
        <v>0.55472544000000001</v>
      </c>
      <c r="BM39" s="359">
        <v>1.9993678699999999</v>
      </c>
      <c r="BN39" s="370">
        <v>9.6145416299999997</v>
      </c>
    </row>
    <row r="40" spans="1:66">
      <c r="A40" s="398" t="s">
        <v>117</v>
      </c>
      <c r="B40" s="359">
        <f t="shared" ref="B40:BN40" si="10">SUM(B41:B43)</f>
        <v>13.253086379999999</v>
      </c>
      <c r="C40" s="359">
        <f t="shared" si="10"/>
        <v>11.73743355</v>
      </c>
      <c r="D40" s="359">
        <f t="shared" si="10"/>
        <v>12.37377249</v>
      </c>
      <c r="E40" s="359">
        <f t="shared" si="10"/>
        <v>10.600715810000001</v>
      </c>
      <c r="F40" s="359">
        <f t="shared" si="10"/>
        <v>47.965008230000002</v>
      </c>
      <c r="G40" s="359">
        <f t="shared" si="10"/>
        <v>14.133123939999999</v>
      </c>
      <c r="H40" s="359">
        <f t="shared" si="10"/>
        <v>17.422746789999998</v>
      </c>
      <c r="I40" s="359">
        <f t="shared" si="10"/>
        <v>13.49176975</v>
      </c>
      <c r="J40" s="359">
        <f t="shared" si="10"/>
        <v>11.610686189999999</v>
      </c>
      <c r="K40" s="359">
        <f t="shared" si="10"/>
        <v>56.658326670000008</v>
      </c>
      <c r="L40" s="359">
        <f t="shared" si="10"/>
        <v>14.35030341</v>
      </c>
      <c r="M40" s="359">
        <f t="shared" si="10"/>
        <v>14.3669399</v>
      </c>
      <c r="N40" s="359">
        <f t="shared" si="10"/>
        <v>12.64814812</v>
      </c>
      <c r="O40" s="359">
        <f t="shared" si="10"/>
        <v>11.555794690000001</v>
      </c>
      <c r="P40" s="359">
        <f t="shared" si="10"/>
        <v>52.921186120000002</v>
      </c>
      <c r="Q40" s="359">
        <f t="shared" si="10"/>
        <v>15.970295040000002</v>
      </c>
      <c r="R40" s="359">
        <f t="shared" si="10"/>
        <v>16.844780370000002</v>
      </c>
      <c r="S40" s="359">
        <f t="shared" si="10"/>
        <v>15.211875129999999</v>
      </c>
      <c r="T40" s="359">
        <f t="shared" si="10"/>
        <v>12.830208789999999</v>
      </c>
      <c r="U40" s="359">
        <f t="shared" si="10"/>
        <v>60.857159330000002</v>
      </c>
      <c r="V40" s="359">
        <f t="shared" si="10"/>
        <v>14.10937786</v>
      </c>
      <c r="W40" s="359">
        <f t="shared" si="10"/>
        <v>13.47362925</v>
      </c>
      <c r="X40" s="359">
        <f t="shared" si="10"/>
        <v>13.012490440000001</v>
      </c>
      <c r="Y40" s="359">
        <f t="shared" si="10"/>
        <v>12.151941989999999</v>
      </c>
      <c r="Z40" s="359">
        <f t="shared" si="10"/>
        <v>52.747439539999995</v>
      </c>
      <c r="AA40" s="359">
        <f t="shared" si="10"/>
        <v>5.20432731</v>
      </c>
      <c r="AB40" s="359">
        <f t="shared" si="10"/>
        <v>7.9596269499999996</v>
      </c>
      <c r="AC40" s="359">
        <f t="shared" si="10"/>
        <v>8.05559826</v>
      </c>
      <c r="AD40" s="359">
        <f t="shared" si="10"/>
        <v>11.226309200000001</v>
      </c>
      <c r="AE40" s="359">
        <f t="shared" si="10"/>
        <v>32.445861720000003</v>
      </c>
      <c r="AF40" s="359">
        <f t="shared" si="10"/>
        <v>5.6579858300000003</v>
      </c>
      <c r="AG40" s="359">
        <f t="shared" si="10"/>
        <v>8.7848154999999988</v>
      </c>
      <c r="AH40" s="359">
        <f t="shared" si="10"/>
        <v>7.4467018200000004</v>
      </c>
      <c r="AI40" s="359">
        <f t="shared" si="10"/>
        <v>4.484629</v>
      </c>
      <c r="AJ40" s="359">
        <f t="shared" si="10"/>
        <v>26.374132150000001</v>
      </c>
      <c r="AK40" s="359">
        <f t="shared" si="10"/>
        <v>5.3332746799999997</v>
      </c>
      <c r="AL40" s="359">
        <f t="shared" si="10"/>
        <v>5.2810739499999997</v>
      </c>
      <c r="AM40" s="359">
        <f t="shared" si="10"/>
        <v>4.2257551199999996</v>
      </c>
      <c r="AN40" s="359">
        <f t="shared" si="10"/>
        <v>3.99389335</v>
      </c>
      <c r="AO40" s="359">
        <f t="shared" si="10"/>
        <v>18.833997100000001</v>
      </c>
      <c r="AP40" s="359">
        <f t="shared" si="10"/>
        <v>5.3508991999999997</v>
      </c>
      <c r="AQ40" s="359">
        <f t="shared" si="10"/>
        <v>7.1806287900000001</v>
      </c>
      <c r="AR40" s="359">
        <f t="shared" si="10"/>
        <v>11.029094650000001</v>
      </c>
      <c r="AS40" s="359">
        <f t="shared" si="10"/>
        <v>5.7909730100000001</v>
      </c>
      <c r="AT40" s="359">
        <f t="shared" si="10"/>
        <v>29.35159565</v>
      </c>
      <c r="AU40" s="359">
        <f t="shared" si="10"/>
        <v>5.6601135600000001</v>
      </c>
      <c r="AV40" s="359">
        <f t="shared" si="10"/>
        <v>1.69023591</v>
      </c>
      <c r="AW40" s="359">
        <f t="shared" si="10"/>
        <v>1.98846247</v>
      </c>
      <c r="AX40" s="359">
        <f t="shared" si="10"/>
        <v>3.1485276799999999</v>
      </c>
      <c r="AY40" s="359">
        <f t="shared" si="10"/>
        <v>12.48733962</v>
      </c>
      <c r="AZ40" s="359">
        <f t="shared" si="10"/>
        <v>5.0565290599999999</v>
      </c>
      <c r="BA40" s="359">
        <f t="shared" si="10"/>
        <v>6.28802708</v>
      </c>
      <c r="BB40" s="359">
        <f t="shared" si="10"/>
        <v>5.2944913800000002</v>
      </c>
      <c r="BC40" s="359">
        <f t="shared" si="10"/>
        <v>5.5313753099999996</v>
      </c>
      <c r="BD40" s="359">
        <f t="shared" si="10"/>
        <v>22.17042283</v>
      </c>
      <c r="BE40" s="359">
        <f t="shared" si="10"/>
        <v>5.4065479300000003</v>
      </c>
      <c r="BF40" s="359">
        <f t="shared" si="10"/>
        <v>14.038315519999999</v>
      </c>
      <c r="BG40" s="359">
        <f t="shared" si="10"/>
        <v>15.34048056</v>
      </c>
      <c r="BH40" s="359">
        <f t="shared" si="10"/>
        <v>12.554061580000001</v>
      </c>
      <c r="BI40" s="359">
        <f t="shared" si="10"/>
        <v>47.339405589999998</v>
      </c>
      <c r="BJ40" s="359">
        <f t="shared" si="10"/>
        <v>8.3350578800000008</v>
      </c>
      <c r="BK40" s="359">
        <f t="shared" si="10"/>
        <v>9.1459575399999995</v>
      </c>
      <c r="BL40" s="359">
        <f t="shared" si="10"/>
        <v>7.8619847199999997</v>
      </c>
      <c r="BM40" s="359">
        <f t="shared" si="10"/>
        <v>9.7983908100000008</v>
      </c>
      <c r="BN40" s="370">
        <f t="shared" si="10"/>
        <v>35.141390950000002</v>
      </c>
    </row>
    <row r="41" spans="1:66">
      <c r="A41" s="402" t="s">
        <v>114</v>
      </c>
      <c r="B41" s="359">
        <v>11.167145</v>
      </c>
      <c r="C41" s="359">
        <v>10.362952099999999</v>
      </c>
      <c r="D41" s="359">
        <v>11.3212039</v>
      </c>
      <c r="E41" s="359">
        <v>9.2784256599999999</v>
      </c>
      <c r="F41" s="359">
        <v>42.129726660000003</v>
      </c>
      <c r="G41" s="359">
        <v>12.333022059999999</v>
      </c>
      <c r="H41" s="359">
        <v>15.66303207</v>
      </c>
      <c r="I41" s="359">
        <v>12.04797578</v>
      </c>
      <c r="J41" s="359">
        <v>9.7419780899999999</v>
      </c>
      <c r="K41" s="359">
        <v>49.786008000000002</v>
      </c>
      <c r="L41" s="359">
        <v>9.8807231299999998</v>
      </c>
      <c r="M41" s="359">
        <v>12.42310268</v>
      </c>
      <c r="N41" s="359">
        <v>11.340148080000001</v>
      </c>
      <c r="O41" s="359">
        <v>10.007138940000001</v>
      </c>
      <c r="P41" s="359">
        <v>43.651112830000002</v>
      </c>
      <c r="Q41" s="359">
        <v>11.736241830000001</v>
      </c>
      <c r="R41" s="359">
        <v>14.42981142</v>
      </c>
      <c r="S41" s="359">
        <v>14.0528738</v>
      </c>
      <c r="T41" s="359">
        <v>10.886861359999999</v>
      </c>
      <c r="U41" s="359">
        <v>51.105788410000002</v>
      </c>
      <c r="V41" s="359">
        <v>10.81440592</v>
      </c>
      <c r="W41" s="359">
        <v>12.2615149</v>
      </c>
      <c r="X41" s="359">
        <v>12.19259012</v>
      </c>
      <c r="Y41" s="359">
        <v>11.01377299</v>
      </c>
      <c r="Z41" s="359">
        <v>46.282283929999998</v>
      </c>
      <c r="AA41" s="359">
        <v>3.9761291399999998</v>
      </c>
      <c r="AB41" s="359">
        <v>6.98254734</v>
      </c>
      <c r="AC41" s="359">
        <v>7.2293356700000002</v>
      </c>
      <c r="AD41" s="359">
        <v>9.8451833900000008</v>
      </c>
      <c r="AE41" s="359">
        <v>28.033195540000001</v>
      </c>
      <c r="AF41" s="359">
        <v>4.5579379400000004</v>
      </c>
      <c r="AG41" s="359">
        <v>7.4747951600000002</v>
      </c>
      <c r="AH41" s="359">
        <v>6.1534683100000001</v>
      </c>
      <c r="AI41" s="359">
        <v>3.03346122</v>
      </c>
      <c r="AJ41" s="359">
        <v>21.219662629999998</v>
      </c>
      <c r="AK41" s="359">
        <v>4.4154548</v>
      </c>
      <c r="AL41" s="359">
        <v>3.8491977999999998</v>
      </c>
      <c r="AM41" s="359">
        <v>3.2683575</v>
      </c>
      <c r="AN41" s="359">
        <v>3.04767557</v>
      </c>
      <c r="AO41" s="359">
        <v>14.580685669999999</v>
      </c>
      <c r="AP41" s="359">
        <v>4.3687452799999997</v>
      </c>
      <c r="AQ41" s="359">
        <v>4.4069038799999998</v>
      </c>
      <c r="AR41" s="359">
        <v>6.00954459</v>
      </c>
      <c r="AS41" s="359">
        <v>2.53146475</v>
      </c>
      <c r="AT41" s="359">
        <v>17.316658499999999</v>
      </c>
      <c r="AU41" s="359">
        <v>2.4944395899999998</v>
      </c>
      <c r="AV41" s="359">
        <v>-3.97577E-3</v>
      </c>
      <c r="AW41" s="359">
        <v>0.45757109000000001</v>
      </c>
      <c r="AX41" s="359">
        <v>0.59709807999999998</v>
      </c>
      <c r="AY41" s="359">
        <v>3.5451329899999999</v>
      </c>
      <c r="AZ41" s="359">
        <v>1.24305844</v>
      </c>
      <c r="BA41" s="359">
        <v>2.25060357</v>
      </c>
      <c r="BB41" s="359">
        <v>2.2030909400000001</v>
      </c>
      <c r="BC41" s="359">
        <v>2.7421387300000002</v>
      </c>
      <c r="BD41" s="359">
        <v>8.4388916799999993</v>
      </c>
      <c r="BE41" s="359">
        <v>2.8887829699999998</v>
      </c>
      <c r="BF41" s="359">
        <v>7.3985195800000003</v>
      </c>
      <c r="BG41" s="359">
        <v>4.8500781799999997</v>
      </c>
      <c r="BH41" s="359">
        <v>2.8994525900000001</v>
      </c>
      <c r="BI41" s="359">
        <v>18.03683332</v>
      </c>
      <c r="BJ41" s="359">
        <v>4.3716822300000002</v>
      </c>
      <c r="BK41" s="359">
        <v>3.7909185700000001</v>
      </c>
      <c r="BL41" s="359">
        <v>3.6724840099999998</v>
      </c>
      <c r="BM41" s="359">
        <v>3.0335863600000001</v>
      </c>
      <c r="BN41" s="370">
        <v>14.868671170000001</v>
      </c>
    </row>
    <row r="42" spans="1:66">
      <c r="A42" s="402" t="s">
        <v>115</v>
      </c>
      <c r="B42" s="359">
        <v>0.96574978</v>
      </c>
      <c r="C42" s="359">
        <v>0.84422322999999999</v>
      </c>
      <c r="D42" s="359">
        <v>0.70831485999999999</v>
      </c>
      <c r="E42" s="359">
        <v>0.84202898000000004</v>
      </c>
      <c r="F42" s="359">
        <v>3.3603168499999998</v>
      </c>
      <c r="G42" s="359">
        <v>0.99084618000000002</v>
      </c>
      <c r="H42" s="359">
        <v>0.81047674999999997</v>
      </c>
      <c r="I42" s="359">
        <v>0.76683683999999996</v>
      </c>
      <c r="J42" s="359">
        <v>0.93912377000000002</v>
      </c>
      <c r="K42" s="359">
        <v>3.50728354</v>
      </c>
      <c r="L42" s="359">
        <v>1.2397822599999999</v>
      </c>
      <c r="M42" s="359">
        <v>1.0816378099999999</v>
      </c>
      <c r="N42" s="359">
        <v>0.89842560000000005</v>
      </c>
      <c r="O42" s="359">
        <v>1.0205297499999999</v>
      </c>
      <c r="P42" s="359">
        <v>4.2403754200000003</v>
      </c>
      <c r="Q42" s="359">
        <v>1.3486848600000001</v>
      </c>
      <c r="R42" s="359">
        <v>1.1258535300000001</v>
      </c>
      <c r="S42" s="359">
        <v>0.88219194999999995</v>
      </c>
      <c r="T42" s="359">
        <v>1.29608974</v>
      </c>
      <c r="U42" s="359">
        <v>4.6528200799999997</v>
      </c>
      <c r="V42" s="359">
        <v>1.18310344</v>
      </c>
      <c r="W42" s="359">
        <v>0.93234888999999999</v>
      </c>
      <c r="X42" s="359">
        <v>0.81272544000000002</v>
      </c>
      <c r="Y42" s="359">
        <v>0.99734546999999996</v>
      </c>
      <c r="Z42" s="359">
        <v>3.92552324</v>
      </c>
      <c r="AA42" s="359">
        <v>1.21656991</v>
      </c>
      <c r="AB42" s="359">
        <v>0.91872706999999998</v>
      </c>
      <c r="AC42" s="359">
        <v>0.82626259000000002</v>
      </c>
      <c r="AD42" s="359">
        <v>0.96044854999999996</v>
      </c>
      <c r="AE42" s="359">
        <v>3.9220081200000001</v>
      </c>
      <c r="AF42" s="359">
        <v>1.1000478899999999</v>
      </c>
      <c r="AG42" s="359">
        <v>0.87597033999999996</v>
      </c>
      <c r="AH42" s="359">
        <v>0.64434473999999997</v>
      </c>
      <c r="AI42" s="359">
        <v>0.85587404</v>
      </c>
      <c r="AJ42" s="359">
        <v>3.4762370100000002</v>
      </c>
      <c r="AK42" s="359">
        <v>0.89360826000000004</v>
      </c>
      <c r="AL42" s="359">
        <v>0.93464113000000004</v>
      </c>
      <c r="AM42" s="359">
        <v>0.85992939000000002</v>
      </c>
      <c r="AN42" s="359">
        <v>0.90804861000000003</v>
      </c>
      <c r="AO42" s="359">
        <v>3.5962273900000001</v>
      </c>
      <c r="AP42" s="359">
        <v>0.93408287000000001</v>
      </c>
      <c r="AQ42" s="359">
        <v>0.87490007000000003</v>
      </c>
      <c r="AR42" s="359">
        <v>0.73068769</v>
      </c>
      <c r="AS42" s="359">
        <v>0.79424033000000005</v>
      </c>
      <c r="AT42" s="359">
        <v>3.3339109599999999</v>
      </c>
      <c r="AU42" s="359">
        <v>0.90351798999999999</v>
      </c>
      <c r="AV42" s="359">
        <v>0.41928402999999997</v>
      </c>
      <c r="AW42" s="359">
        <v>0.44070503999999999</v>
      </c>
      <c r="AX42" s="359">
        <v>0.51549864000000001</v>
      </c>
      <c r="AY42" s="359">
        <v>2.2790056999999999</v>
      </c>
      <c r="AZ42" s="359">
        <v>0.54753001999999995</v>
      </c>
      <c r="BA42" s="359">
        <v>0.68101022</v>
      </c>
      <c r="BB42" s="359">
        <v>0.65078360999999996</v>
      </c>
      <c r="BC42" s="359">
        <v>0.76807884000000004</v>
      </c>
      <c r="BD42" s="359">
        <v>2.6474026899999998</v>
      </c>
      <c r="BE42" s="359">
        <v>0.98615850999999999</v>
      </c>
      <c r="BF42" s="359">
        <v>0.94788150000000004</v>
      </c>
      <c r="BG42" s="359">
        <v>0.71981810000000002</v>
      </c>
      <c r="BH42" s="359">
        <v>0.89265514999999995</v>
      </c>
      <c r="BI42" s="359">
        <v>3.5465132599999998</v>
      </c>
      <c r="BJ42" s="359">
        <v>1.0320537700000001</v>
      </c>
      <c r="BK42" s="359">
        <v>0.97941184000000003</v>
      </c>
      <c r="BL42" s="359">
        <v>0.81645126000000001</v>
      </c>
      <c r="BM42" s="359">
        <v>1.02528664</v>
      </c>
      <c r="BN42" s="370">
        <v>3.8532035100000002</v>
      </c>
    </row>
    <row r="43" spans="1:66">
      <c r="A43" s="402" t="s">
        <v>116</v>
      </c>
      <c r="B43" s="359">
        <v>1.1201916000000001</v>
      </c>
      <c r="C43" s="359">
        <v>0.53025822</v>
      </c>
      <c r="D43" s="359">
        <v>0.34425372999999998</v>
      </c>
      <c r="E43" s="359">
        <v>0.48026117000000002</v>
      </c>
      <c r="F43" s="359">
        <v>2.47496472</v>
      </c>
      <c r="G43" s="359">
        <v>0.80925570000000002</v>
      </c>
      <c r="H43" s="359">
        <v>0.94923796999999999</v>
      </c>
      <c r="I43" s="359">
        <v>0.67695713000000002</v>
      </c>
      <c r="J43" s="359">
        <v>0.92958432999999996</v>
      </c>
      <c r="K43" s="359">
        <v>3.3650351299999999</v>
      </c>
      <c r="L43" s="359">
        <v>3.22979802</v>
      </c>
      <c r="M43" s="359">
        <v>0.86219941</v>
      </c>
      <c r="N43" s="359">
        <v>0.40957443999999998</v>
      </c>
      <c r="O43" s="359">
        <v>0.52812599999999998</v>
      </c>
      <c r="P43" s="359">
        <v>5.0296978699999997</v>
      </c>
      <c r="Q43" s="359">
        <v>2.8853683499999998</v>
      </c>
      <c r="R43" s="359">
        <v>1.2891154199999999</v>
      </c>
      <c r="S43" s="359">
        <v>0.27680937999999999</v>
      </c>
      <c r="T43" s="359">
        <v>0.64725769</v>
      </c>
      <c r="U43" s="359">
        <v>5.0985508399999997</v>
      </c>
      <c r="V43" s="359">
        <v>2.1118684999999999</v>
      </c>
      <c r="W43" s="359">
        <v>0.27976546000000002</v>
      </c>
      <c r="X43" s="359">
        <v>7.1748799999999998E-3</v>
      </c>
      <c r="Y43" s="359">
        <v>0.14082353</v>
      </c>
      <c r="Z43" s="359">
        <v>2.5396323700000001</v>
      </c>
      <c r="AA43" s="359">
        <v>1.162826E-2</v>
      </c>
      <c r="AB43" s="359">
        <v>5.8352540000000001E-2</v>
      </c>
      <c r="AC43" s="359">
        <v>0</v>
      </c>
      <c r="AD43" s="359">
        <v>0.42067726</v>
      </c>
      <c r="AE43" s="359">
        <v>0.49065806000000001</v>
      </c>
      <c r="AF43" s="359">
        <v>0</v>
      </c>
      <c r="AG43" s="359">
        <v>0.43404999999999999</v>
      </c>
      <c r="AH43" s="359">
        <v>0.64888877</v>
      </c>
      <c r="AI43" s="359">
        <v>0.59529374000000002</v>
      </c>
      <c r="AJ43" s="359">
        <v>1.67823251</v>
      </c>
      <c r="AK43" s="359">
        <v>2.421162E-2</v>
      </c>
      <c r="AL43" s="359">
        <v>0.49723502000000003</v>
      </c>
      <c r="AM43" s="359">
        <v>9.7468230000000003E-2</v>
      </c>
      <c r="AN43" s="359">
        <v>3.8169170000000002E-2</v>
      </c>
      <c r="AO43" s="359">
        <v>0.65708403999999998</v>
      </c>
      <c r="AP43" s="359">
        <v>4.8071049999999997E-2</v>
      </c>
      <c r="AQ43" s="359">
        <v>1.8988248400000001</v>
      </c>
      <c r="AR43" s="359">
        <v>4.2888623700000004</v>
      </c>
      <c r="AS43" s="359">
        <v>2.46526793</v>
      </c>
      <c r="AT43" s="359">
        <v>8.7010261900000003</v>
      </c>
      <c r="AU43" s="359">
        <v>2.2621559800000002</v>
      </c>
      <c r="AV43" s="359">
        <v>1.27492765</v>
      </c>
      <c r="AW43" s="359">
        <v>1.09018634</v>
      </c>
      <c r="AX43" s="359">
        <v>2.03593096</v>
      </c>
      <c r="AY43" s="359">
        <v>6.6632009300000004</v>
      </c>
      <c r="AZ43" s="359">
        <v>3.2659406</v>
      </c>
      <c r="BA43" s="359">
        <v>3.3564132899999999</v>
      </c>
      <c r="BB43" s="359">
        <v>2.4406168300000002</v>
      </c>
      <c r="BC43" s="359">
        <v>2.02115774</v>
      </c>
      <c r="BD43" s="359">
        <v>11.084128460000001</v>
      </c>
      <c r="BE43" s="359">
        <v>1.53160645</v>
      </c>
      <c r="BF43" s="359">
        <v>5.6919144399999997</v>
      </c>
      <c r="BG43" s="359">
        <v>9.7705842799999996</v>
      </c>
      <c r="BH43" s="359">
        <v>8.7619538400000003</v>
      </c>
      <c r="BI43" s="359">
        <v>25.756059010000001</v>
      </c>
      <c r="BJ43" s="359">
        <v>2.93132188</v>
      </c>
      <c r="BK43" s="359">
        <v>4.3756271299999998</v>
      </c>
      <c r="BL43" s="359">
        <v>3.3730494499999999</v>
      </c>
      <c r="BM43" s="359">
        <v>5.7395178099999997</v>
      </c>
      <c r="BN43" s="370">
        <v>16.419516269999999</v>
      </c>
    </row>
    <row r="44" spans="1:66">
      <c r="A44" s="398" t="s">
        <v>118</v>
      </c>
      <c r="B44" s="359">
        <v>0.20458217000000001</v>
      </c>
      <c r="C44" s="359">
        <v>0.12213251999999999</v>
      </c>
      <c r="D44" s="359">
        <v>0</v>
      </c>
      <c r="E44" s="359">
        <v>3.0817170000000001E-2</v>
      </c>
      <c r="F44" s="359">
        <v>0.35753185999999998</v>
      </c>
      <c r="G44" s="359">
        <v>1.6078370000000002E-2</v>
      </c>
      <c r="H44" s="359">
        <v>0</v>
      </c>
      <c r="I44" s="359">
        <v>0</v>
      </c>
      <c r="J44" s="359">
        <v>0</v>
      </c>
      <c r="K44" s="359">
        <v>1.6078370000000002E-2</v>
      </c>
      <c r="L44" s="359">
        <v>0</v>
      </c>
      <c r="M44" s="359">
        <v>0</v>
      </c>
      <c r="N44" s="359">
        <v>0</v>
      </c>
      <c r="O44" s="359">
        <v>0.17573</v>
      </c>
      <c r="P44" s="359">
        <v>0.17573</v>
      </c>
      <c r="Q44" s="359">
        <v>0</v>
      </c>
      <c r="R44" s="359">
        <v>0</v>
      </c>
      <c r="S44" s="359">
        <v>0</v>
      </c>
      <c r="T44" s="359">
        <v>0</v>
      </c>
      <c r="U44" s="359">
        <v>0</v>
      </c>
      <c r="V44" s="359">
        <v>0</v>
      </c>
      <c r="W44" s="359">
        <v>0</v>
      </c>
      <c r="X44" s="359">
        <v>0</v>
      </c>
      <c r="Y44" s="359">
        <v>1.885707E-2</v>
      </c>
      <c r="Z44" s="359">
        <v>1.885707E-2</v>
      </c>
      <c r="AA44" s="359">
        <v>0</v>
      </c>
      <c r="AB44" s="359">
        <v>0</v>
      </c>
      <c r="AC44" s="359">
        <v>0</v>
      </c>
      <c r="AD44" s="359">
        <v>0</v>
      </c>
      <c r="AE44" s="359">
        <v>0</v>
      </c>
      <c r="AF44" s="359">
        <v>0</v>
      </c>
      <c r="AG44" s="359">
        <v>-6.8466319999999997E-2</v>
      </c>
      <c r="AH44" s="359">
        <v>0</v>
      </c>
      <c r="AI44" s="359">
        <v>0</v>
      </c>
      <c r="AJ44" s="359">
        <v>-6.8466319999999997E-2</v>
      </c>
      <c r="AK44" s="359">
        <v>0</v>
      </c>
      <c r="AL44" s="359">
        <v>0</v>
      </c>
      <c r="AM44" s="359">
        <v>0</v>
      </c>
      <c r="AN44" s="359">
        <v>0</v>
      </c>
      <c r="AO44" s="359">
        <v>0</v>
      </c>
      <c r="AP44" s="359">
        <v>0</v>
      </c>
      <c r="AQ44" s="359">
        <v>2.859503E-2</v>
      </c>
      <c r="AR44" s="359">
        <v>2.393586E-2</v>
      </c>
      <c r="AS44" s="359">
        <v>3.5334440000000002E-2</v>
      </c>
      <c r="AT44" s="359">
        <v>8.7865330000000005E-2</v>
      </c>
      <c r="AU44" s="359">
        <v>4.9047100000000003E-2</v>
      </c>
      <c r="AV44" s="359">
        <v>0</v>
      </c>
      <c r="AW44" s="359">
        <v>6.3929299999999998E-3</v>
      </c>
      <c r="AX44" s="359">
        <v>0</v>
      </c>
      <c r="AY44" s="359">
        <v>5.5440030000000001E-2</v>
      </c>
      <c r="AZ44" s="359">
        <v>0</v>
      </c>
      <c r="BA44" s="359">
        <v>6.5519999999999995E-2</v>
      </c>
      <c r="BB44" s="359">
        <v>5.5437200000000002E-3</v>
      </c>
      <c r="BC44" s="359">
        <v>1.2738090000000001E-2</v>
      </c>
      <c r="BD44" s="359">
        <v>8.3801810000000004E-2</v>
      </c>
      <c r="BE44" s="359">
        <v>0</v>
      </c>
      <c r="BF44" s="359">
        <v>0</v>
      </c>
      <c r="BG44" s="359">
        <v>0</v>
      </c>
      <c r="BH44" s="359">
        <v>0</v>
      </c>
      <c r="BI44" s="359">
        <v>0</v>
      </c>
      <c r="BJ44" s="359">
        <v>3.0360000000000002E-2</v>
      </c>
      <c r="BK44" s="359">
        <v>6.0969099999999997E-3</v>
      </c>
      <c r="BL44" s="359">
        <v>0</v>
      </c>
      <c r="BM44" s="359">
        <v>0</v>
      </c>
      <c r="BN44" s="370">
        <v>3.6456910000000002E-2</v>
      </c>
    </row>
    <row r="45" spans="1:66">
      <c r="A45" s="403"/>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70"/>
    </row>
    <row r="46" spans="1:66">
      <c r="A46" s="400" t="s">
        <v>120</v>
      </c>
      <c r="B46" s="359">
        <v>423.45</v>
      </c>
      <c r="C46" s="359">
        <v>282.61</v>
      </c>
      <c r="D46" s="359">
        <v>220.89</v>
      </c>
      <c r="E46" s="359">
        <v>360.52</v>
      </c>
      <c r="F46" s="359">
        <v>1287.47</v>
      </c>
      <c r="G46" s="359">
        <v>517.24</v>
      </c>
      <c r="H46" s="359">
        <v>337.1</v>
      </c>
      <c r="I46" s="359">
        <v>262.2</v>
      </c>
      <c r="J46" s="359">
        <v>390.23</v>
      </c>
      <c r="K46" s="359">
        <v>1506.77</v>
      </c>
      <c r="L46" s="359">
        <v>531.66999999999996</v>
      </c>
      <c r="M46" s="359">
        <v>326.95550632999999</v>
      </c>
      <c r="N46" s="359">
        <v>267.07092983000001</v>
      </c>
      <c r="O46" s="359">
        <v>409.07</v>
      </c>
      <c r="P46" s="359">
        <v>1534.76643616</v>
      </c>
      <c r="Q46" s="359">
        <v>540.92999999999995</v>
      </c>
      <c r="R46" s="359">
        <v>367.35</v>
      </c>
      <c r="S46" s="359">
        <v>290.61</v>
      </c>
      <c r="T46" s="359">
        <v>422.74</v>
      </c>
      <c r="U46" s="359">
        <v>1621.63</v>
      </c>
      <c r="V46" s="359">
        <v>548.83000000000004</v>
      </c>
      <c r="W46" s="359">
        <v>337.16</v>
      </c>
      <c r="X46" s="359">
        <v>298.82</v>
      </c>
      <c r="Y46" s="359">
        <v>422.64</v>
      </c>
      <c r="Z46" s="359">
        <v>1607.45</v>
      </c>
      <c r="AA46" s="359">
        <v>540.59</v>
      </c>
      <c r="AB46" s="359">
        <v>304.92</v>
      </c>
      <c r="AC46" s="359">
        <v>279.64</v>
      </c>
      <c r="AD46" s="359">
        <v>409.1</v>
      </c>
      <c r="AE46" s="359">
        <v>1534.25</v>
      </c>
      <c r="AF46" s="359">
        <v>497.88</v>
      </c>
      <c r="AG46" s="359">
        <v>347.99</v>
      </c>
      <c r="AH46" s="359">
        <v>229.99</v>
      </c>
      <c r="AI46" s="359">
        <v>51.45</v>
      </c>
      <c r="AJ46" s="359">
        <v>1127.31</v>
      </c>
      <c r="AK46" s="359">
        <v>172.43</v>
      </c>
      <c r="AL46" s="359">
        <v>178.35</v>
      </c>
      <c r="AM46" s="359">
        <v>169.06</v>
      </c>
      <c r="AN46" s="359">
        <v>291.27999999999997</v>
      </c>
      <c r="AO46" s="359">
        <v>811.12</v>
      </c>
      <c r="AP46" s="359">
        <v>374.37</v>
      </c>
      <c r="AQ46" s="359">
        <v>285.45</v>
      </c>
      <c r="AR46" s="359">
        <v>226.23</v>
      </c>
      <c r="AS46" s="359">
        <v>334.31</v>
      </c>
      <c r="AT46" s="359">
        <v>1220.3599999999999</v>
      </c>
      <c r="AU46" s="359">
        <v>376.81</v>
      </c>
      <c r="AV46" s="359">
        <v>0.7</v>
      </c>
      <c r="AW46" s="359">
        <v>8.4499999999999993</v>
      </c>
      <c r="AX46" s="359">
        <v>33.619999999999997</v>
      </c>
      <c r="AY46" s="359">
        <v>419.58</v>
      </c>
      <c r="AZ46" s="359">
        <v>29.67</v>
      </c>
      <c r="BA46" s="359">
        <v>207.29</v>
      </c>
      <c r="BB46" s="359">
        <v>186.88</v>
      </c>
      <c r="BC46" s="359">
        <v>457.71</v>
      </c>
      <c r="BD46" s="359">
        <v>881.55</v>
      </c>
      <c r="BE46" s="359">
        <v>465.43</v>
      </c>
      <c r="BF46" s="359">
        <v>421.29</v>
      </c>
      <c r="BG46" s="359">
        <v>359.77</v>
      </c>
      <c r="BH46" s="359">
        <v>465.64</v>
      </c>
      <c r="BI46" s="359">
        <v>1712.13</v>
      </c>
      <c r="BJ46" s="359">
        <v>537.32000000000005</v>
      </c>
      <c r="BK46" s="359">
        <v>454.79</v>
      </c>
      <c r="BL46" s="359">
        <v>361.47</v>
      </c>
      <c r="BM46" s="359">
        <v>487.46</v>
      </c>
      <c r="BN46" s="370">
        <v>1841.04</v>
      </c>
    </row>
    <row r="47" spans="1:66">
      <c r="A47" s="400" t="s">
        <v>121</v>
      </c>
      <c r="B47" s="359">
        <v>35.761688100000001</v>
      </c>
      <c r="C47" s="359">
        <v>36.922629569999998</v>
      </c>
      <c r="D47" s="359">
        <v>37.27208727</v>
      </c>
      <c r="E47" s="359">
        <v>48.57760115</v>
      </c>
      <c r="F47" s="359">
        <v>158.53400608999999</v>
      </c>
      <c r="G47" s="359">
        <v>46.114027960000001</v>
      </c>
      <c r="H47" s="359">
        <v>40.278244549999997</v>
      </c>
      <c r="I47" s="359">
        <v>38.227726789999998</v>
      </c>
      <c r="J47" s="359">
        <v>39.838000229999999</v>
      </c>
      <c r="K47" s="359">
        <v>164.45799953</v>
      </c>
      <c r="L47" s="359">
        <v>39.117700540000001</v>
      </c>
      <c r="M47" s="359">
        <v>41.851521509999998</v>
      </c>
      <c r="N47" s="359">
        <v>38.595385550000003</v>
      </c>
      <c r="O47" s="359">
        <v>40.273591629999999</v>
      </c>
      <c r="P47" s="359">
        <v>159.83819922999999</v>
      </c>
      <c r="Q47" s="359">
        <v>37.022053550000003</v>
      </c>
      <c r="R47" s="359">
        <v>40.506315430000001</v>
      </c>
      <c r="S47" s="359">
        <v>39.10801549</v>
      </c>
      <c r="T47" s="359">
        <v>40.120470619999999</v>
      </c>
      <c r="U47" s="359">
        <v>156.75685508999999</v>
      </c>
      <c r="V47" s="359">
        <v>35.390027889999999</v>
      </c>
      <c r="W47" s="359">
        <v>44.761849179999999</v>
      </c>
      <c r="X47" s="359">
        <v>39.980415720000003</v>
      </c>
      <c r="Y47" s="359">
        <v>44.009146600000001</v>
      </c>
      <c r="Z47" s="359">
        <v>164.14143938999999</v>
      </c>
      <c r="AA47" s="359">
        <v>41.379533109999997</v>
      </c>
      <c r="AB47" s="359">
        <v>46.409793690000001</v>
      </c>
      <c r="AC47" s="359">
        <v>43.534327330000004</v>
      </c>
      <c r="AD47" s="359">
        <v>44.045372489999998</v>
      </c>
      <c r="AE47" s="359">
        <v>175.36902662</v>
      </c>
      <c r="AF47" s="359">
        <v>41.12651932</v>
      </c>
      <c r="AG47" s="359">
        <v>42.696438989999997</v>
      </c>
      <c r="AH47" s="359">
        <v>33.281962010000001</v>
      </c>
      <c r="AI47" s="359">
        <v>40.537446170000003</v>
      </c>
      <c r="AJ47" s="359">
        <v>157.64236649</v>
      </c>
      <c r="AK47" s="359">
        <v>29.63214906</v>
      </c>
      <c r="AL47" s="359">
        <v>29.707984880000001</v>
      </c>
      <c r="AM47" s="359">
        <v>29.882976360000001</v>
      </c>
      <c r="AN47" s="359">
        <v>33.449398369999997</v>
      </c>
      <c r="AO47" s="359">
        <v>122.67250867</v>
      </c>
      <c r="AP47" s="359">
        <v>29.134683939999999</v>
      </c>
      <c r="AQ47" s="359">
        <v>32.076341730000003</v>
      </c>
      <c r="AR47" s="359">
        <v>30.114979770000001</v>
      </c>
      <c r="AS47" s="359">
        <v>29.097931089999999</v>
      </c>
      <c r="AT47" s="359">
        <v>120.42393653000001</v>
      </c>
      <c r="AU47" s="359">
        <v>16.377240140000001</v>
      </c>
      <c r="AV47" s="359">
        <v>1.20617248</v>
      </c>
      <c r="AW47" s="359">
        <v>6.1803973799999996</v>
      </c>
      <c r="AX47" s="359">
        <v>10.01818639</v>
      </c>
      <c r="AY47" s="359">
        <v>33.781996390000003</v>
      </c>
      <c r="AZ47" s="359">
        <v>14.04695776</v>
      </c>
      <c r="BA47" s="359">
        <v>23.136658619999999</v>
      </c>
      <c r="BB47" s="359">
        <v>23.142474270000001</v>
      </c>
      <c r="BC47" s="359">
        <v>32.221586709999997</v>
      </c>
      <c r="BD47" s="359">
        <v>92.547677359999994</v>
      </c>
      <c r="BE47" s="359">
        <v>20.413783779999999</v>
      </c>
      <c r="BF47" s="359">
        <v>22.438805640000002</v>
      </c>
      <c r="BG47" s="359">
        <v>22.543060619999999</v>
      </c>
      <c r="BH47" s="359">
        <v>25.789513960000001</v>
      </c>
      <c r="BI47" s="359">
        <v>91.185164</v>
      </c>
      <c r="BJ47" s="359">
        <v>22.125287790000002</v>
      </c>
      <c r="BK47" s="359">
        <v>27.87310677</v>
      </c>
      <c r="BL47" s="359">
        <v>36.399392509999998</v>
      </c>
      <c r="BM47" s="359">
        <v>17.752359859999999</v>
      </c>
      <c r="BN47" s="370">
        <v>104.15014693000001</v>
      </c>
    </row>
    <row r="48" spans="1:66">
      <c r="A48" s="403"/>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1"/>
      <c r="AS48" s="361"/>
      <c r="AT48" s="361"/>
      <c r="AU48" s="361"/>
      <c r="AV48" s="361"/>
      <c r="AW48" s="361"/>
      <c r="AX48" s="361"/>
      <c r="AY48" s="361"/>
      <c r="AZ48" s="361"/>
      <c r="BA48" s="361"/>
      <c r="BB48" s="361"/>
      <c r="BC48" s="361"/>
      <c r="BD48" s="361"/>
      <c r="BE48" s="361"/>
      <c r="BF48" s="361"/>
      <c r="BG48" s="361"/>
      <c r="BH48" s="361"/>
      <c r="BI48" s="361"/>
      <c r="BJ48" s="361"/>
      <c r="BK48" s="361"/>
      <c r="BL48" s="361"/>
      <c r="BM48" s="361"/>
      <c r="BN48" s="372"/>
    </row>
    <row r="49" spans="1:66">
      <c r="A49" s="400" t="s">
        <v>122</v>
      </c>
      <c r="B49" s="359">
        <f t="shared" ref="B49:BN49" si="11">SUM(B50:B55)</f>
        <v>76.509589540000007</v>
      </c>
      <c r="C49" s="359">
        <f t="shared" si="11"/>
        <v>77.412002749999999</v>
      </c>
      <c r="D49" s="359">
        <f t="shared" si="11"/>
        <v>68.065633899999995</v>
      </c>
      <c r="E49" s="359">
        <f t="shared" si="11"/>
        <v>64.810433990000007</v>
      </c>
      <c r="F49" s="359">
        <f t="shared" si="11"/>
        <v>286.79766017999998</v>
      </c>
      <c r="G49" s="359">
        <f t="shared" si="11"/>
        <v>91.618583799999996</v>
      </c>
      <c r="H49" s="359">
        <f t="shared" si="11"/>
        <v>90.662852509999993</v>
      </c>
      <c r="I49" s="359">
        <f t="shared" si="11"/>
        <v>76.46357218</v>
      </c>
      <c r="J49" s="359">
        <f t="shared" si="11"/>
        <v>72.835242379999997</v>
      </c>
      <c r="K49" s="359">
        <f t="shared" si="11"/>
        <v>331.58025086999999</v>
      </c>
      <c r="L49" s="359">
        <f t="shared" si="11"/>
        <v>107.20847430000001</v>
      </c>
      <c r="M49" s="359">
        <f t="shared" si="11"/>
        <v>95.654939290000002</v>
      </c>
      <c r="N49" s="359">
        <f t="shared" si="11"/>
        <v>82.944358189999988</v>
      </c>
      <c r="O49" s="359">
        <f t="shared" si="11"/>
        <v>74.791042870000012</v>
      </c>
      <c r="P49" s="359">
        <f t="shared" si="11"/>
        <v>360.59881465000001</v>
      </c>
      <c r="Q49" s="359">
        <f t="shared" si="11"/>
        <v>97.035194050000001</v>
      </c>
      <c r="R49" s="359">
        <f t="shared" si="11"/>
        <v>105.53686458999999</v>
      </c>
      <c r="S49" s="359">
        <f t="shared" si="11"/>
        <v>87.180531659999986</v>
      </c>
      <c r="T49" s="359">
        <f t="shared" si="11"/>
        <v>82.441241220000009</v>
      </c>
      <c r="U49" s="359">
        <f t="shared" si="11"/>
        <v>372.19383152000006</v>
      </c>
      <c r="V49" s="359">
        <f t="shared" si="11"/>
        <v>101.12127271999999</v>
      </c>
      <c r="W49" s="359">
        <f t="shared" si="11"/>
        <v>91.931947699999995</v>
      </c>
      <c r="X49" s="359">
        <f t="shared" si="11"/>
        <v>81.437460290000004</v>
      </c>
      <c r="Y49" s="359">
        <f t="shared" si="11"/>
        <v>79.259893739999995</v>
      </c>
      <c r="Z49" s="359">
        <f t="shared" si="11"/>
        <v>353.75057444999999</v>
      </c>
      <c r="AA49" s="359">
        <f t="shared" si="11"/>
        <v>99.494828160000012</v>
      </c>
      <c r="AB49" s="359">
        <f t="shared" si="11"/>
        <v>86.060910770000007</v>
      </c>
      <c r="AC49" s="359">
        <f t="shared" si="11"/>
        <v>62.4703059</v>
      </c>
      <c r="AD49" s="359">
        <f t="shared" si="11"/>
        <v>69.31347199999999</v>
      </c>
      <c r="AE49" s="359">
        <f t="shared" si="11"/>
        <v>317.33951682999998</v>
      </c>
      <c r="AF49" s="359">
        <f t="shared" si="11"/>
        <v>87.336689710000002</v>
      </c>
      <c r="AG49" s="359">
        <f t="shared" si="11"/>
        <v>93.509955689999984</v>
      </c>
      <c r="AH49" s="359">
        <f t="shared" si="11"/>
        <v>62.124705820000003</v>
      </c>
      <c r="AI49" s="359">
        <f t="shared" si="11"/>
        <v>55.481239389999999</v>
      </c>
      <c r="AJ49" s="359">
        <f t="shared" si="11"/>
        <v>298.45259061000002</v>
      </c>
      <c r="AK49" s="359">
        <f t="shared" si="11"/>
        <v>69.341012239999998</v>
      </c>
      <c r="AL49" s="359">
        <f t="shared" si="11"/>
        <v>61.1484722</v>
      </c>
      <c r="AM49" s="359">
        <f t="shared" si="11"/>
        <v>72.916232530000002</v>
      </c>
      <c r="AN49" s="359">
        <f t="shared" si="11"/>
        <v>82.569728920000003</v>
      </c>
      <c r="AO49" s="359">
        <f t="shared" si="11"/>
        <v>285.97544589000006</v>
      </c>
      <c r="AP49" s="359">
        <f t="shared" si="11"/>
        <v>78.365090080000002</v>
      </c>
      <c r="AQ49" s="359">
        <f t="shared" si="11"/>
        <v>80.208863309999998</v>
      </c>
      <c r="AR49" s="359">
        <f t="shared" si="11"/>
        <v>64.605871930000006</v>
      </c>
      <c r="AS49" s="359">
        <f t="shared" si="11"/>
        <v>81.79977869999999</v>
      </c>
      <c r="AT49" s="359">
        <f t="shared" si="11"/>
        <v>304.97960402000001</v>
      </c>
      <c r="AU49" s="359">
        <f t="shared" si="11"/>
        <v>96.805503479999999</v>
      </c>
      <c r="AV49" s="359">
        <f t="shared" si="11"/>
        <v>42.52644626</v>
      </c>
      <c r="AW49" s="359">
        <f t="shared" si="11"/>
        <v>37.972221410000003</v>
      </c>
      <c r="AX49" s="359">
        <f t="shared" si="11"/>
        <v>52.101823010000004</v>
      </c>
      <c r="AY49" s="359">
        <f t="shared" si="11"/>
        <v>229.40599416000001</v>
      </c>
      <c r="AZ49" s="359">
        <f t="shared" si="11"/>
        <v>54.971904889999998</v>
      </c>
      <c r="BA49" s="359">
        <f t="shared" si="11"/>
        <v>41.319290700000003</v>
      </c>
      <c r="BB49" s="359">
        <f t="shared" si="11"/>
        <v>51.938136890000003</v>
      </c>
      <c r="BC49" s="359">
        <f t="shared" si="11"/>
        <v>50.443596039999996</v>
      </c>
      <c r="BD49" s="359">
        <f t="shared" si="11"/>
        <v>198.67292852</v>
      </c>
      <c r="BE49" s="359">
        <f t="shared" si="11"/>
        <v>46.135897890000003</v>
      </c>
      <c r="BF49" s="359">
        <f t="shared" si="11"/>
        <v>49.500983379999994</v>
      </c>
      <c r="BG49" s="359">
        <f t="shared" si="11"/>
        <v>55.532409849999993</v>
      </c>
      <c r="BH49" s="359">
        <f t="shared" si="11"/>
        <v>62.330370599999995</v>
      </c>
      <c r="BI49" s="359">
        <f t="shared" si="11"/>
        <v>213.49966171999998</v>
      </c>
      <c r="BJ49" s="359">
        <f t="shared" si="11"/>
        <v>67.089498579999997</v>
      </c>
      <c r="BK49" s="359">
        <f t="shared" si="11"/>
        <v>63.856956580000002</v>
      </c>
      <c r="BL49" s="359">
        <f t="shared" si="11"/>
        <v>66.106737179999996</v>
      </c>
      <c r="BM49" s="359">
        <f t="shared" si="11"/>
        <v>70.255891669999997</v>
      </c>
      <c r="BN49" s="370">
        <f t="shared" si="11"/>
        <v>267.30908400999999</v>
      </c>
    </row>
    <row r="50" spans="1:66">
      <c r="A50" s="398" t="s">
        <v>123</v>
      </c>
      <c r="B50" s="359">
        <v>2.88477717</v>
      </c>
      <c r="C50" s="359">
        <v>3.2047344799999999</v>
      </c>
      <c r="D50" s="359">
        <v>2.8755844499999998</v>
      </c>
      <c r="E50" s="359">
        <v>1.1171964000000001</v>
      </c>
      <c r="F50" s="359">
        <v>10.082292499999999</v>
      </c>
      <c r="G50" s="359">
        <v>1.96404585</v>
      </c>
      <c r="H50" s="359">
        <v>5.4050887200000002</v>
      </c>
      <c r="I50" s="359">
        <v>2.00847452</v>
      </c>
      <c r="J50" s="359">
        <v>1.79996281</v>
      </c>
      <c r="K50" s="359">
        <v>11.1775719</v>
      </c>
      <c r="L50" s="359">
        <v>2.6370342199999999</v>
      </c>
      <c r="M50" s="359">
        <v>12.79710247</v>
      </c>
      <c r="N50" s="359">
        <v>5.6458266400000001</v>
      </c>
      <c r="O50" s="359">
        <v>4.4611558699999998</v>
      </c>
      <c r="P50" s="359">
        <v>25.541119200000001</v>
      </c>
      <c r="Q50" s="359">
        <v>8.0670429400000003</v>
      </c>
      <c r="R50" s="359">
        <v>10.86307364</v>
      </c>
      <c r="S50" s="359">
        <v>6.9826390800000002</v>
      </c>
      <c r="T50" s="359">
        <v>3.53457277</v>
      </c>
      <c r="U50" s="359">
        <v>29.447328429999999</v>
      </c>
      <c r="V50" s="359">
        <v>5.6021485100000001</v>
      </c>
      <c r="W50" s="359">
        <v>4.1767243900000004</v>
      </c>
      <c r="X50" s="359">
        <v>6.1104413099999997</v>
      </c>
      <c r="Y50" s="359">
        <v>3.4427793800000002</v>
      </c>
      <c r="Z50" s="359">
        <v>19.332093589999999</v>
      </c>
      <c r="AA50" s="359">
        <v>5.5210035199999998</v>
      </c>
      <c r="AB50" s="359">
        <v>7.3494573399999998</v>
      </c>
      <c r="AC50" s="359">
        <v>2.56341719</v>
      </c>
      <c r="AD50" s="359">
        <v>2.1000620099999998</v>
      </c>
      <c r="AE50" s="359">
        <v>17.533940059999999</v>
      </c>
      <c r="AF50" s="359">
        <v>2.4921909599999998</v>
      </c>
      <c r="AG50" s="359">
        <v>3.85457392</v>
      </c>
      <c r="AH50" s="359">
        <v>1.85610622</v>
      </c>
      <c r="AI50" s="359">
        <v>3.3157277600000001</v>
      </c>
      <c r="AJ50" s="359">
        <v>11.518598860000001</v>
      </c>
      <c r="AK50" s="359">
        <v>2.07479266</v>
      </c>
      <c r="AL50" s="359">
        <v>1.3162378699999999</v>
      </c>
      <c r="AM50" s="359">
        <v>0.35611133</v>
      </c>
      <c r="AN50" s="359">
        <v>3.2229283500000001</v>
      </c>
      <c r="AO50" s="359">
        <v>6.9700702100000003</v>
      </c>
      <c r="AP50" s="359">
        <v>0.68550358</v>
      </c>
      <c r="AQ50" s="359">
        <v>5.9593440700000002</v>
      </c>
      <c r="AR50" s="359">
        <v>4.1934003200000003</v>
      </c>
      <c r="AS50" s="359">
        <v>2.34122699</v>
      </c>
      <c r="AT50" s="359">
        <v>13.17947496</v>
      </c>
      <c r="AU50" s="359">
        <v>3.61379823</v>
      </c>
      <c r="AV50" s="359">
        <v>9.9016719099999992</v>
      </c>
      <c r="AW50" s="359">
        <v>5.20457152</v>
      </c>
      <c r="AX50" s="359">
        <v>2.4515935500000001</v>
      </c>
      <c r="AY50" s="359">
        <v>21.171635210000002</v>
      </c>
      <c r="AZ50" s="359">
        <v>10.28378833</v>
      </c>
      <c r="BA50" s="359">
        <v>5.3101826499999998</v>
      </c>
      <c r="BB50" s="359">
        <v>4.1417043800000002</v>
      </c>
      <c r="BC50" s="359">
        <v>4.3328953600000002</v>
      </c>
      <c r="BD50" s="359">
        <v>24.06857072</v>
      </c>
      <c r="BE50" s="359">
        <v>3.74407698</v>
      </c>
      <c r="BF50" s="359">
        <v>3.5889099</v>
      </c>
      <c r="BG50" s="359">
        <v>3.69002309</v>
      </c>
      <c r="BH50" s="359">
        <v>1.7662966499999999</v>
      </c>
      <c r="BI50" s="359">
        <v>12.78930662</v>
      </c>
      <c r="BJ50" s="359">
        <v>3.2859407200000001</v>
      </c>
      <c r="BK50" s="359">
        <v>1.5388006299999999</v>
      </c>
      <c r="BL50" s="359">
        <v>1.20375634</v>
      </c>
      <c r="BM50" s="359">
        <v>2.1388689599999999</v>
      </c>
      <c r="BN50" s="370">
        <v>8.16736665</v>
      </c>
    </row>
    <row r="51" spans="1:66">
      <c r="A51" s="398" t="s">
        <v>124</v>
      </c>
      <c r="B51" s="359">
        <v>4.4242033300000001</v>
      </c>
      <c r="C51" s="359">
        <v>6.73229203</v>
      </c>
      <c r="D51" s="359">
        <v>6.9900064400000002</v>
      </c>
      <c r="E51" s="359">
        <v>6.9292144999999996</v>
      </c>
      <c r="F51" s="359">
        <v>25.0757163</v>
      </c>
      <c r="G51" s="359">
        <v>6.3736876899999997</v>
      </c>
      <c r="H51" s="359">
        <v>4.9274426499999997</v>
      </c>
      <c r="I51" s="359">
        <v>6.9578756100000003</v>
      </c>
      <c r="J51" s="359">
        <v>6.3619106900000002</v>
      </c>
      <c r="K51" s="359">
        <v>24.620916640000001</v>
      </c>
      <c r="L51" s="359">
        <v>6.3351187500000004</v>
      </c>
      <c r="M51" s="359">
        <v>5.9199346500000001</v>
      </c>
      <c r="N51" s="359">
        <v>5.98118617</v>
      </c>
      <c r="O51" s="359">
        <v>6.1108136000000002</v>
      </c>
      <c r="P51" s="359">
        <v>24.347053169999999</v>
      </c>
      <c r="Q51" s="359">
        <v>5.2872401399999998</v>
      </c>
      <c r="R51" s="359">
        <v>3.2607575500000001</v>
      </c>
      <c r="S51" s="359">
        <v>4.4135264599999999</v>
      </c>
      <c r="T51" s="359">
        <v>2.2006702100000002</v>
      </c>
      <c r="U51" s="359">
        <v>15.162194360000001</v>
      </c>
      <c r="V51" s="359">
        <v>3.42512368</v>
      </c>
      <c r="W51" s="359">
        <v>1.50351685</v>
      </c>
      <c r="X51" s="359">
        <v>2.5427032600000001</v>
      </c>
      <c r="Y51" s="359">
        <v>2.7644502000000002</v>
      </c>
      <c r="Z51" s="359">
        <v>10.235793989999999</v>
      </c>
      <c r="AA51" s="359">
        <v>6.4241508400000003</v>
      </c>
      <c r="AB51" s="359">
        <v>5.0325558800000003</v>
      </c>
      <c r="AC51" s="359">
        <v>3.1019159200000002</v>
      </c>
      <c r="AD51" s="359">
        <v>5.9025897799999996</v>
      </c>
      <c r="AE51" s="359">
        <v>20.461212419999999</v>
      </c>
      <c r="AF51" s="359">
        <v>5.7578448299999998</v>
      </c>
      <c r="AG51" s="359">
        <v>8.2363670300000003</v>
      </c>
      <c r="AH51" s="359">
        <v>4.42020999</v>
      </c>
      <c r="AI51" s="359">
        <v>6.2678942199999996</v>
      </c>
      <c r="AJ51" s="359">
        <v>24.682316069999999</v>
      </c>
      <c r="AK51" s="359">
        <v>8.8470386899999998</v>
      </c>
      <c r="AL51" s="359">
        <v>4.8905104399999999</v>
      </c>
      <c r="AM51" s="359">
        <v>8.6697574300000007</v>
      </c>
      <c r="AN51" s="359">
        <v>10.496973629999999</v>
      </c>
      <c r="AO51" s="359">
        <v>32.904280190000001</v>
      </c>
      <c r="AP51" s="359">
        <v>2.50701033</v>
      </c>
      <c r="AQ51" s="359">
        <v>7.5295101799999999</v>
      </c>
      <c r="AR51" s="359">
        <v>6.4449598699999999</v>
      </c>
      <c r="AS51" s="359">
        <v>16.253821389999999</v>
      </c>
      <c r="AT51" s="359">
        <v>32.73530177</v>
      </c>
      <c r="AU51" s="359">
        <v>19.457359100000001</v>
      </c>
      <c r="AV51" s="359">
        <v>4.9353108099999998</v>
      </c>
      <c r="AW51" s="359">
        <v>6.4045168600000002</v>
      </c>
      <c r="AX51" s="359">
        <v>7.3860469100000001</v>
      </c>
      <c r="AY51" s="359">
        <v>38.183233680000001</v>
      </c>
      <c r="AZ51" s="359">
        <v>7.2654096199999998</v>
      </c>
      <c r="BA51" s="359">
        <v>7.8661725599999999</v>
      </c>
      <c r="BB51" s="359">
        <v>12.6676036</v>
      </c>
      <c r="BC51" s="359">
        <v>8.5847756299999993</v>
      </c>
      <c r="BD51" s="359">
        <v>36.383961409999998</v>
      </c>
      <c r="BE51" s="359">
        <v>4.8973956799999998</v>
      </c>
      <c r="BF51" s="359">
        <v>5.7421740699999999</v>
      </c>
      <c r="BG51" s="359">
        <v>10.532687490000001</v>
      </c>
      <c r="BH51" s="359">
        <v>16.868408039999998</v>
      </c>
      <c r="BI51" s="359">
        <v>38.040665279999999</v>
      </c>
      <c r="BJ51" s="359">
        <v>15.04743612</v>
      </c>
      <c r="BK51" s="359">
        <v>18.738485579999999</v>
      </c>
      <c r="BL51" s="359">
        <v>24.272505150000001</v>
      </c>
      <c r="BM51" s="359">
        <v>25.741813029999999</v>
      </c>
      <c r="BN51" s="370">
        <v>83.800239880000007</v>
      </c>
    </row>
    <row r="52" spans="1:66">
      <c r="A52" s="398" t="s">
        <v>125</v>
      </c>
      <c r="B52" s="359">
        <v>4.32188515</v>
      </c>
      <c r="C52" s="359">
        <v>5.2089645500000001</v>
      </c>
      <c r="D52" s="359">
        <v>4.6419367999999999</v>
      </c>
      <c r="E52" s="359">
        <v>7.8838571100000001</v>
      </c>
      <c r="F52" s="359">
        <v>22.056643609999998</v>
      </c>
      <c r="G52" s="359">
        <v>5.4306802999999997</v>
      </c>
      <c r="H52" s="359">
        <v>5.8567337000000004</v>
      </c>
      <c r="I52" s="359">
        <v>3.0744662900000002</v>
      </c>
      <c r="J52" s="359">
        <v>3.2724011399999999</v>
      </c>
      <c r="K52" s="359">
        <v>17.634281430000001</v>
      </c>
      <c r="L52" s="359">
        <v>5.46722777</v>
      </c>
      <c r="M52" s="359">
        <v>3.9729547699999999</v>
      </c>
      <c r="N52" s="359">
        <v>3.5790385800000002</v>
      </c>
      <c r="O52" s="359">
        <v>4.5871506799999997</v>
      </c>
      <c r="P52" s="359">
        <v>17.606371800000002</v>
      </c>
      <c r="Q52" s="359">
        <v>5.8891830499999998</v>
      </c>
      <c r="R52" s="359">
        <v>5.2144902899999996</v>
      </c>
      <c r="S52" s="359">
        <v>8.4437212899999992</v>
      </c>
      <c r="T52" s="359">
        <v>6.6623402</v>
      </c>
      <c r="U52" s="359">
        <v>26.209734829999999</v>
      </c>
      <c r="V52" s="359">
        <v>5.0702969800000002</v>
      </c>
      <c r="W52" s="359">
        <v>5.3202298099999998</v>
      </c>
      <c r="X52" s="359">
        <v>7.9504069800000003</v>
      </c>
      <c r="Y52" s="359">
        <v>5.1425817599999997</v>
      </c>
      <c r="Z52" s="359">
        <v>23.483515529999998</v>
      </c>
      <c r="AA52" s="359">
        <v>8.4285166999999994</v>
      </c>
      <c r="AB52" s="359">
        <v>4.7590307699999999</v>
      </c>
      <c r="AC52" s="359">
        <v>2.5935850600000001</v>
      </c>
      <c r="AD52" s="359">
        <v>4.3408708899999997</v>
      </c>
      <c r="AE52" s="359">
        <v>20.122003419999999</v>
      </c>
      <c r="AF52" s="359">
        <v>4.0011407400000003</v>
      </c>
      <c r="AG52" s="359">
        <v>7.2670909799999999</v>
      </c>
      <c r="AH52" s="359">
        <v>2.7511674400000001</v>
      </c>
      <c r="AI52" s="359">
        <v>2.8351778099999998</v>
      </c>
      <c r="AJ52" s="359">
        <v>16.85457697</v>
      </c>
      <c r="AK52" s="359">
        <v>6.7553497</v>
      </c>
      <c r="AL52" s="359">
        <v>6.3770550400000001</v>
      </c>
      <c r="AM52" s="359">
        <v>5.9172390100000003</v>
      </c>
      <c r="AN52" s="359">
        <v>5.8688324700000001</v>
      </c>
      <c r="AO52" s="359">
        <v>24.918476219999999</v>
      </c>
      <c r="AP52" s="359">
        <v>5.0481166599999998</v>
      </c>
      <c r="AQ52" s="359">
        <v>2.8642419700000001</v>
      </c>
      <c r="AR52" s="359">
        <v>1.86942031</v>
      </c>
      <c r="AS52" s="359">
        <v>2.3753554000000001</v>
      </c>
      <c r="AT52" s="359">
        <v>12.157134340000001</v>
      </c>
      <c r="AU52" s="359">
        <v>2.9965715899999998</v>
      </c>
      <c r="AV52" s="359">
        <v>2.28607279</v>
      </c>
      <c r="AW52" s="359">
        <v>1.8027493299999999</v>
      </c>
      <c r="AX52" s="359">
        <v>1.5249064999999999</v>
      </c>
      <c r="AY52" s="359">
        <v>8.6103002100000001</v>
      </c>
      <c r="AZ52" s="359">
        <v>2.1031241999999999</v>
      </c>
      <c r="BA52" s="359">
        <v>2.0614858599999999</v>
      </c>
      <c r="BB52" s="359">
        <v>2.3134610699999998</v>
      </c>
      <c r="BC52" s="359">
        <v>2.4418218199999999</v>
      </c>
      <c r="BD52" s="359">
        <v>8.9198929499999995</v>
      </c>
      <c r="BE52" s="359">
        <v>3.4892710500000002</v>
      </c>
      <c r="BF52" s="359">
        <v>2.5135408199999998</v>
      </c>
      <c r="BG52" s="359">
        <v>2.0551701499999999</v>
      </c>
      <c r="BH52" s="359">
        <v>2.5342139399999999</v>
      </c>
      <c r="BI52" s="359">
        <v>10.59219596</v>
      </c>
      <c r="BJ52" s="359">
        <v>6.0536238200000003</v>
      </c>
      <c r="BK52" s="359">
        <v>3.0479065699999999</v>
      </c>
      <c r="BL52" s="359">
        <v>3.6827532600000001</v>
      </c>
      <c r="BM52" s="359">
        <v>3.4199011000000001</v>
      </c>
      <c r="BN52" s="370">
        <v>16.20418475</v>
      </c>
    </row>
    <row r="53" spans="1:66">
      <c r="A53" s="398" t="s">
        <v>126</v>
      </c>
      <c r="B53" s="359">
        <v>0.15262502999999999</v>
      </c>
      <c r="C53" s="359">
        <v>6.6680000000000003E-2</v>
      </c>
      <c r="D53" s="359">
        <v>0.10948868</v>
      </c>
      <c r="E53" s="359">
        <v>0.1155011</v>
      </c>
      <c r="F53" s="359">
        <v>0.44429480999999998</v>
      </c>
      <c r="G53" s="359">
        <v>0.16480864000000001</v>
      </c>
      <c r="H53" s="359">
        <v>0.16637753</v>
      </c>
      <c r="I53" s="359">
        <v>9.2729210000000006E-2</v>
      </c>
      <c r="J53" s="359">
        <v>0.17682954000000001</v>
      </c>
      <c r="K53" s="359">
        <v>0.60074492000000002</v>
      </c>
      <c r="L53" s="359">
        <v>0.16111376999999999</v>
      </c>
      <c r="M53" s="359">
        <v>0.10539551</v>
      </c>
      <c r="N53" s="359">
        <v>2.7740810000000001E-2</v>
      </c>
      <c r="O53" s="359">
        <v>0</v>
      </c>
      <c r="P53" s="359">
        <v>0.29425009000000002</v>
      </c>
      <c r="Q53" s="359">
        <v>4.2529400000000002E-2</v>
      </c>
      <c r="R53" s="359">
        <v>3.721095E-2</v>
      </c>
      <c r="S53" s="359">
        <v>0</v>
      </c>
      <c r="T53" s="359">
        <v>5.1483510000000003E-2</v>
      </c>
      <c r="U53" s="359">
        <v>0.13122386</v>
      </c>
      <c r="V53" s="359">
        <v>0</v>
      </c>
      <c r="W53" s="359">
        <v>5.7653099999999999E-2</v>
      </c>
      <c r="X53" s="359">
        <v>3.3835909999999997E-2</v>
      </c>
      <c r="Y53" s="359">
        <v>1.6260799999999999E-2</v>
      </c>
      <c r="Z53" s="359">
        <v>0.10774981</v>
      </c>
      <c r="AA53" s="359">
        <v>0.47042068999999997</v>
      </c>
      <c r="AB53" s="359">
        <v>1.727445E-2</v>
      </c>
      <c r="AC53" s="359">
        <v>4.063162E-2</v>
      </c>
      <c r="AD53" s="359">
        <v>0</v>
      </c>
      <c r="AE53" s="359">
        <v>0.52832676000000001</v>
      </c>
      <c r="AF53" s="359">
        <v>1.452115E-2</v>
      </c>
      <c r="AG53" s="359">
        <v>0.11725011</v>
      </c>
      <c r="AH53" s="359">
        <v>0</v>
      </c>
      <c r="AI53" s="359">
        <v>1.220706E-2</v>
      </c>
      <c r="AJ53" s="359">
        <v>0.14397831999999999</v>
      </c>
      <c r="AK53" s="359">
        <v>3.2933110000000002E-2</v>
      </c>
      <c r="AL53" s="359">
        <v>2.0598470000000001E-2</v>
      </c>
      <c r="AM53" s="359">
        <v>0.11290127</v>
      </c>
      <c r="AN53" s="359">
        <v>0</v>
      </c>
      <c r="AO53" s="359">
        <v>0.16643284999999999</v>
      </c>
      <c r="AP53" s="359">
        <v>3.4250870000000003E-2</v>
      </c>
      <c r="AQ53" s="359">
        <v>5.877189E-2</v>
      </c>
      <c r="AR53" s="359">
        <v>9.8864209999999994E-2</v>
      </c>
      <c r="AS53" s="359">
        <v>0.15181307999999999</v>
      </c>
      <c r="AT53" s="359">
        <v>0.34370004999999998</v>
      </c>
      <c r="AU53" s="359">
        <v>0.39290607</v>
      </c>
      <c r="AV53" s="359">
        <v>0.14626334999999999</v>
      </c>
      <c r="AW53" s="359">
        <v>0.18091797000000001</v>
      </c>
      <c r="AX53" s="359">
        <v>0.44957268</v>
      </c>
      <c r="AY53" s="359">
        <v>1.1696600699999999</v>
      </c>
      <c r="AZ53" s="359">
        <v>0.42941937000000002</v>
      </c>
      <c r="BA53" s="359">
        <v>0.58603068999999997</v>
      </c>
      <c r="BB53" s="359">
        <v>0.87884912999999998</v>
      </c>
      <c r="BC53" s="359">
        <v>0.43128663</v>
      </c>
      <c r="BD53" s="359">
        <v>2.3255858200000001</v>
      </c>
      <c r="BE53" s="359">
        <v>0.13977062000000001</v>
      </c>
      <c r="BF53" s="359">
        <v>0.47871582000000001</v>
      </c>
      <c r="BG53" s="359">
        <v>0.67047140000000005</v>
      </c>
      <c r="BH53" s="359">
        <v>0.30748332</v>
      </c>
      <c r="BI53" s="359">
        <v>1.5964411599999999</v>
      </c>
      <c r="BJ53" s="359">
        <v>0.43886248</v>
      </c>
      <c r="BK53" s="359">
        <v>0.43034264</v>
      </c>
      <c r="BL53" s="359">
        <v>0.32735476000000002</v>
      </c>
      <c r="BM53" s="359">
        <v>0.28804560000000001</v>
      </c>
      <c r="BN53" s="370">
        <v>1.4846054799999999</v>
      </c>
    </row>
    <row r="54" spans="1:66">
      <c r="A54" s="398" t="s">
        <v>65</v>
      </c>
      <c r="B54" s="359">
        <v>64.682831440000001</v>
      </c>
      <c r="C54" s="359">
        <v>61.243536599999999</v>
      </c>
      <c r="D54" s="359">
        <v>53.44861753</v>
      </c>
      <c r="E54" s="359">
        <v>48.652975259999998</v>
      </c>
      <c r="F54" s="359">
        <v>228.02796083000001</v>
      </c>
      <c r="G54" s="359">
        <v>77.628069749999995</v>
      </c>
      <c r="H54" s="359">
        <v>74.307209909999997</v>
      </c>
      <c r="I54" s="359">
        <v>64.302087929999999</v>
      </c>
      <c r="J54" s="359">
        <v>60.521008639999998</v>
      </c>
      <c r="K54" s="359">
        <v>276.75837623000001</v>
      </c>
      <c r="L54" s="359">
        <v>92.593329220000001</v>
      </c>
      <c r="M54" s="359">
        <v>72.028834439999997</v>
      </c>
      <c r="N54" s="359">
        <v>67.678252529999995</v>
      </c>
      <c r="O54" s="359">
        <v>59.56513554</v>
      </c>
      <c r="P54" s="359">
        <v>291.86555172999999</v>
      </c>
      <c r="Q54" s="359">
        <v>77.347907320000004</v>
      </c>
      <c r="R54" s="359">
        <v>84.856897529999998</v>
      </c>
      <c r="S54" s="359">
        <v>66.431929569999994</v>
      </c>
      <c r="T54" s="359">
        <v>67.58097008</v>
      </c>
      <c r="U54" s="359">
        <v>296.21770450000002</v>
      </c>
      <c r="V54" s="359">
        <v>86.775551399999998</v>
      </c>
      <c r="W54" s="359">
        <v>80.124297029999994</v>
      </c>
      <c r="X54" s="359">
        <v>63.300468530000003</v>
      </c>
      <c r="Y54" s="359">
        <v>65.150014110000001</v>
      </c>
      <c r="Z54" s="359">
        <v>295.35033106999998</v>
      </c>
      <c r="AA54" s="359">
        <v>78.197898910000006</v>
      </c>
      <c r="AB54" s="359">
        <v>66.321043950000004</v>
      </c>
      <c r="AC54" s="359">
        <v>54.149683979999999</v>
      </c>
      <c r="AD54" s="359">
        <v>53.775749589999997</v>
      </c>
      <c r="AE54" s="359">
        <v>252.44437643000001</v>
      </c>
      <c r="AF54" s="359">
        <v>75.070992029999999</v>
      </c>
      <c r="AG54" s="359">
        <v>73.184720619999993</v>
      </c>
      <c r="AH54" s="359">
        <v>51.188783530000002</v>
      </c>
      <c r="AI54" s="359">
        <v>39.637870790000001</v>
      </c>
      <c r="AJ54" s="359">
        <v>239.08236697000001</v>
      </c>
      <c r="AK54" s="359">
        <v>51.612893079999999</v>
      </c>
      <c r="AL54" s="359">
        <v>47.773326140000002</v>
      </c>
      <c r="AM54" s="359">
        <v>55.778427379999997</v>
      </c>
      <c r="AN54" s="359">
        <v>61.072675940000003</v>
      </c>
      <c r="AO54" s="359">
        <v>216.23732254000001</v>
      </c>
      <c r="AP54" s="359">
        <v>67.595377049999996</v>
      </c>
      <c r="AQ54" s="359">
        <v>63.402640560000002</v>
      </c>
      <c r="AR54" s="359">
        <v>50.028861040000002</v>
      </c>
      <c r="AS54" s="359">
        <v>59.910078429999999</v>
      </c>
      <c r="AT54" s="359">
        <v>240.93695708000001</v>
      </c>
      <c r="AU54" s="359">
        <v>61.801360809999998</v>
      </c>
      <c r="AV54" s="359">
        <v>23.921064350000002</v>
      </c>
      <c r="AW54" s="359">
        <v>23.162569000000001</v>
      </c>
      <c r="AX54" s="359">
        <v>31.52097547</v>
      </c>
      <c r="AY54" s="359">
        <v>140.40596962999999</v>
      </c>
      <c r="AZ54" s="359">
        <v>34.859306189999998</v>
      </c>
      <c r="BA54" s="359">
        <v>24.373871739999998</v>
      </c>
      <c r="BB54" s="359">
        <v>29.818940550000001</v>
      </c>
      <c r="BC54" s="359">
        <v>31.601545720000001</v>
      </c>
      <c r="BD54" s="359">
        <v>120.65366419999999</v>
      </c>
      <c r="BE54" s="359">
        <v>33.843586610000003</v>
      </c>
      <c r="BF54" s="359">
        <v>36.007428560000001</v>
      </c>
      <c r="BG54" s="359">
        <v>38.2429323</v>
      </c>
      <c r="BH54" s="359">
        <v>36.523376720000002</v>
      </c>
      <c r="BI54" s="359">
        <v>144.61732419000001</v>
      </c>
      <c r="BJ54" s="359">
        <v>40.743991979999997</v>
      </c>
      <c r="BK54" s="359">
        <v>39.478438490000002</v>
      </c>
      <c r="BL54" s="359">
        <v>33.267416580000003</v>
      </c>
      <c r="BM54" s="359">
        <v>35.666197599999997</v>
      </c>
      <c r="BN54" s="370">
        <v>149.15604465000001</v>
      </c>
    </row>
    <row r="55" spans="1:66">
      <c r="A55" s="398" t="s">
        <v>67</v>
      </c>
      <c r="B55" s="359">
        <v>4.3267420000000001E-2</v>
      </c>
      <c r="C55" s="359">
        <v>0.95579508999999996</v>
      </c>
      <c r="D55" s="359">
        <v>0</v>
      </c>
      <c r="E55" s="359">
        <v>0.11168962</v>
      </c>
      <c r="F55" s="359">
        <v>1.1107521300000001</v>
      </c>
      <c r="G55" s="359">
        <v>5.729157E-2</v>
      </c>
      <c r="H55" s="359">
        <v>0</v>
      </c>
      <c r="I55" s="359">
        <v>2.7938620000000001E-2</v>
      </c>
      <c r="J55" s="359">
        <v>0.70312956000000004</v>
      </c>
      <c r="K55" s="359">
        <v>0.78835975000000003</v>
      </c>
      <c r="L55" s="359">
        <v>1.465057E-2</v>
      </c>
      <c r="M55" s="359">
        <v>0.83071744999999997</v>
      </c>
      <c r="N55" s="359">
        <v>3.2313460000000002E-2</v>
      </c>
      <c r="O55" s="359">
        <v>6.6787180000000002E-2</v>
      </c>
      <c r="P55" s="359">
        <v>0.94446865999999996</v>
      </c>
      <c r="Q55" s="359">
        <v>0.40129120000000001</v>
      </c>
      <c r="R55" s="359">
        <v>1.30443463</v>
      </c>
      <c r="S55" s="359">
        <v>0.90871526000000002</v>
      </c>
      <c r="T55" s="359">
        <v>2.4112044500000001</v>
      </c>
      <c r="U55" s="359">
        <v>5.0256455400000002</v>
      </c>
      <c r="V55" s="359">
        <v>0.24815214999999999</v>
      </c>
      <c r="W55" s="359">
        <v>0.74952651999999997</v>
      </c>
      <c r="X55" s="359">
        <v>1.4996042999999999</v>
      </c>
      <c r="Y55" s="359">
        <v>2.74380749</v>
      </c>
      <c r="Z55" s="359">
        <v>5.2410904599999997</v>
      </c>
      <c r="AA55" s="359">
        <v>0.4528375</v>
      </c>
      <c r="AB55" s="359">
        <v>2.5815483800000001</v>
      </c>
      <c r="AC55" s="359">
        <v>2.1072130000000001E-2</v>
      </c>
      <c r="AD55" s="359">
        <v>3.1941997299999998</v>
      </c>
      <c r="AE55" s="359">
        <v>6.24965774</v>
      </c>
      <c r="AF55" s="359">
        <v>0</v>
      </c>
      <c r="AG55" s="359">
        <v>0.84995303</v>
      </c>
      <c r="AH55" s="359">
        <v>1.90843864</v>
      </c>
      <c r="AI55" s="359">
        <v>3.4123617500000001</v>
      </c>
      <c r="AJ55" s="359">
        <v>6.1707534199999996</v>
      </c>
      <c r="AK55" s="359">
        <v>1.8005E-2</v>
      </c>
      <c r="AL55" s="359">
        <v>0.77074423999999997</v>
      </c>
      <c r="AM55" s="359">
        <v>2.08179611</v>
      </c>
      <c r="AN55" s="359">
        <v>1.9083185300000001</v>
      </c>
      <c r="AO55" s="359">
        <v>4.7788638800000003</v>
      </c>
      <c r="AP55" s="359">
        <v>2.49483159</v>
      </c>
      <c r="AQ55" s="359">
        <v>0.39435463999999998</v>
      </c>
      <c r="AR55" s="359">
        <v>1.9703661800000001</v>
      </c>
      <c r="AS55" s="359">
        <v>0.76748340999999998</v>
      </c>
      <c r="AT55" s="359">
        <v>5.6270358199999997</v>
      </c>
      <c r="AU55" s="359">
        <v>8.5435076799999994</v>
      </c>
      <c r="AV55" s="359">
        <v>1.3360630499999999</v>
      </c>
      <c r="AW55" s="359">
        <v>1.21689673</v>
      </c>
      <c r="AX55" s="359">
        <v>8.7687279</v>
      </c>
      <c r="AY55" s="359">
        <v>19.865195360000001</v>
      </c>
      <c r="AZ55" s="359">
        <v>3.0857180000000001E-2</v>
      </c>
      <c r="BA55" s="359">
        <v>1.1215472</v>
      </c>
      <c r="BB55" s="359">
        <v>2.1175781599999999</v>
      </c>
      <c r="BC55" s="359">
        <v>3.0512708800000001</v>
      </c>
      <c r="BD55" s="359">
        <v>6.3212534199999997</v>
      </c>
      <c r="BE55" s="359">
        <v>2.1796949999999999E-2</v>
      </c>
      <c r="BF55" s="359">
        <v>1.1702142099999999</v>
      </c>
      <c r="BG55" s="359">
        <v>0.34112542000000001</v>
      </c>
      <c r="BH55" s="359">
        <v>4.3305919299999998</v>
      </c>
      <c r="BI55" s="359">
        <v>5.8637285099999996</v>
      </c>
      <c r="BJ55" s="359">
        <v>1.5196434599999999</v>
      </c>
      <c r="BK55" s="359">
        <v>0.62298266999999996</v>
      </c>
      <c r="BL55" s="359">
        <v>3.3529510899999999</v>
      </c>
      <c r="BM55" s="359">
        <v>3.00106538</v>
      </c>
      <c r="BN55" s="370">
        <v>8.4966425999999995</v>
      </c>
    </row>
    <row r="56" spans="1:66">
      <c r="A56" s="400" t="s">
        <v>127</v>
      </c>
      <c r="B56" s="359">
        <f t="shared" ref="B56:BN56" si="12">SUM(B57:B62)</f>
        <v>56.534664629999995</v>
      </c>
      <c r="C56" s="359">
        <f t="shared" si="12"/>
        <v>44.329691489999995</v>
      </c>
      <c r="D56" s="359">
        <f t="shared" si="12"/>
        <v>33.1493343</v>
      </c>
      <c r="E56" s="359">
        <f t="shared" si="12"/>
        <v>46.459774769999996</v>
      </c>
      <c r="F56" s="359">
        <f t="shared" si="12"/>
        <v>180.47346519000001</v>
      </c>
      <c r="G56" s="359">
        <f t="shared" si="12"/>
        <v>50.632288789999997</v>
      </c>
      <c r="H56" s="359">
        <f t="shared" si="12"/>
        <v>55.348633530000001</v>
      </c>
      <c r="I56" s="359">
        <f t="shared" si="12"/>
        <v>46.550319469999998</v>
      </c>
      <c r="J56" s="359">
        <f t="shared" si="12"/>
        <v>56.754234759999996</v>
      </c>
      <c r="K56" s="359">
        <f t="shared" si="12"/>
        <v>209.28547655000003</v>
      </c>
      <c r="L56" s="359">
        <f t="shared" si="12"/>
        <v>50.32600205</v>
      </c>
      <c r="M56" s="359">
        <f t="shared" si="12"/>
        <v>57.814504509999999</v>
      </c>
      <c r="N56" s="359">
        <f t="shared" si="12"/>
        <v>48.977893589999994</v>
      </c>
      <c r="O56" s="359">
        <f t="shared" si="12"/>
        <v>59.074121589999997</v>
      </c>
      <c r="P56" s="359">
        <f t="shared" si="12"/>
        <v>216.19252174000002</v>
      </c>
      <c r="Q56" s="359">
        <f t="shared" si="12"/>
        <v>73.36435560999999</v>
      </c>
      <c r="R56" s="359">
        <f t="shared" si="12"/>
        <v>64.546568329999999</v>
      </c>
      <c r="S56" s="359">
        <f t="shared" si="12"/>
        <v>61.338886700000003</v>
      </c>
      <c r="T56" s="359">
        <f t="shared" si="12"/>
        <v>60.234075670000003</v>
      </c>
      <c r="U56" s="359">
        <f t="shared" si="12"/>
        <v>259.48388631</v>
      </c>
      <c r="V56" s="359">
        <f t="shared" si="12"/>
        <v>68.547478089999998</v>
      </c>
      <c r="W56" s="359">
        <f t="shared" si="12"/>
        <v>61.092922219999998</v>
      </c>
      <c r="X56" s="359">
        <f t="shared" si="12"/>
        <v>48.357479120000008</v>
      </c>
      <c r="Y56" s="359">
        <f t="shared" si="12"/>
        <v>64.099971319999995</v>
      </c>
      <c r="Z56" s="359">
        <f t="shared" si="12"/>
        <v>242.09785074999999</v>
      </c>
      <c r="AA56" s="359">
        <f t="shared" si="12"/>
        <v>63.591705919999995</v>
      </c>
      <c r="AB56" s="359">
        <f t="shared" si="12"/>
        <v>70.448603950000006</v>
      </c>
      <c r="AC56" s="359">
        <f t="shared" si="12"/>
        <v>60.190492990000003</v>
      </c>
      <c r="AD56" s="359">
        <f t="shared" si="12"/>
        <v>56.852017050000001</v>
      </c>
      <c r="AE56" s="359">
        <f t="shared" si="12"/>
        <v>251.08281991000001</v>
      </c>
      <c r="AF56" s="359">
        <f t="shared" si="12"/>
        <v>72.163026220000006</v>
      </c>
      <c r="AG56" s="359">
        <f t="shared" si="12"/>
        <v>73.327415619999996</v>
      </c>
      <c r="AH56" s="359">
        <f t="shared" si="12"/>
        <v>51.630463109999994</v>
      </c>
      <c r="AI56" s="359">
        <f t="shared" si="12"/>
        <v>62.873441869999994</v>
      </c>
      <c r="AJ56" s="359">
        <f t="shared" si="12"/>
        <v>259.99434681999998</v>
      </c>
      <c r="AK56" s="359">
        <f t="shared" si="12"/>
        <v>70.490028580000001</v>
      </c>
      <c r="AL56" s="359">
        <f t="shared" si="12"/>
        <v>99.687532830000009</v>
      </c>
      <c r="AM56" s="359">
        <f t="shared" si="12"/>
        <v>104.03794689999999</v>
      </c>
      <c r="AN56" s="359">
        <f t="shared" si="12"/>
        <v>91.111519770000001</v>
      </c>
      <c r="AO56" s="359">
        <f t="shared" si="12"/>
        <v>365.32702807999999</v>
      </c>
      <c r="AP56" s="359">
        <f t="shared" si="12"/>
        <v>109.01581406999999</v>
      </c>
      <c r="AQ56" s="359">
        <f t="shared" si="12"/>
        <v>107.95919293</v>
      </c>
      <c r="AR56" s="359">
        <f t="shared" si="12"/>
        <v>82.157158149999987</v>
      </c>
      <c r="AS56" s="359">
        <f t="shared" si="12"/>
        <v>70.04322307000001</v>
      </c>
      <c r="AT56" s="359">
        <f t="shared" si="12"/>
        <v>369.17538821999995</v>
      </c>
      <c r="AU56" s="359">
        <f t="shared" si="12"/>
        <v>77.807320509999997</v>
      </c>
      <c r="AV56" s="359">
        <f t="shared" si="12"/>
        <v>50.08794752</v>
      </c>
      <c r="AW56" s="359">
        <f t="shared" si="12"/>
        <v>43.359408599999995</v>
      </c>
      <c r="AX56" s="359">
        <f t="shared" si="12"/>
        <v>49.908510120000003</v>
      </c>
      <c r="AY56" s="359">
        <f t="shared" si="12"/>
        <v>221.16318674999999</v>
      </c>
      <c r="AZ56" s="359">
        <f t="shared" si="12"/>
        <v>75.767624390000009</v>
      </c>
      <c r="BA56" s="359">
        <f t="shared" si="12"/>
        <v>58.769493920000002</v>
      </c>
      <c r="BB56" s="359">
        <f t="shared" si="12"/>
        <v>76.19200441000001</v>
      </c>
      <c r="BC56" s="359">
        <f t="shared" si="12"/>
        <v>51.22766232</v>
      </c>
      <c r="BD56" s="359">
        <f t="shared" si="12"/>
        <v>261.95678504</v>
      </c>
      <c r="BE56" s="359">
        <f t="shared" si="12"/>
        <v>51.218824400000003</v>
      </c>
      <c r="BF56" s="359">
        <f t="shared" si="12"/>
        <v>65.385970069999999</v>
      </c>
      <c r="BG56" s="359">
        <f t="shared" si="12"/>
        <v>61.473056</v>
      </c>
      <c r="BH56" s="359">
        <f t="shared" si="12"/>
        <v>63.805561170000004</v>
      </c>
      <c r="BI56" s="359">
        <f t="shared" si="12"/>
        <v>241.88341164000002</v>
      </c>
      <c r="BJ56" s="359">
        <f t="shared" si="12"/>
        <v>110.10951120000001</v>
      </c>
      <c r="BK56" s="359">
        <f t="shared" si="12"/>
        <v>92.090323699999985</v>
      </c>
      <c r="BL56" s="359">
        <f t="shared" si="12"/>
        <v>96.2873412</v>
      </c>
      <c r="BM56" s="359">
        <f t="shared" si="12"/>
        <v>106.63703303</v>
      </c>
      <c r="BN56" s="370">
        <f t="shared" si="12"/>
        <v>405.12420912999994</v>
      </c>
    </row>
    <row r="57" spans="1:66">
      <c r="A57" s="398" t="s">
        <v>123</v>
      </c>
      <c r="B57" s="359">
        <v>7.2796965900000004</v>
      </c>
      <c r="C57" s="359">
        <v>6.6984457700000002</v>
      </c>
      <c r="D57" s="359">
        <v>4.8560669699999996</v>
      </c>
      <c r="E57" s="359">
        <v>5.1746983699999998</v>
      </c>
      <c r="F57" s="359">
        <v>24.008907700000002</v>
      </c>
      <c r="G57" s="359">
        <v>6.6101181999999996</v>
      </c>
      <c r="H57" s="359">
        <v>5.3762742499999998</v>
      </c>
      <c r="I57" s="359">
        <v>3.7041942899999998</v>
      </c>
      <c r="J57" s="359">
        <v>5.52517002</v>
      </c>
      <c r="K57" s="359">
        <v>21.215756760000001</v>
      </c>
      <c r="L57" s="359">
        <v>3.2684345700000002</v>
      </c>
      <c r="M57" s="359">
        <v>12.11806561</v>
      </c>
      <c r="N57" s="359">
        <v>6.0193583999999998</v>
      </c>
      <c r="O57" s="359">
        <v>7.3528864699999996</v>
      </c>
      <c r="P57" s="359">
        <v>28.758745050000002</v>
      </c>
      <c r="Q57" s="359">
        <v>6.3271740200000002</v>
      </c>
      <c r="R57" s="359">
        <v>10.950477190000001</v>
      </c>
      <c r="S57" s="359">
        <v>8.7755994299999998</v>
      </c>
      <c r="T57" s="359">
        <v>5.9832548299999999</v>
      </c>
      <c r="U57" s="359">
        <v>32.036505470000002</v>
      </c>
      <c r="V57" s="359">
        <v>8.6452442099999995</v>
      </c>
      <c r="W57" s="359">
        <v>5.3765431799999996</v>
      </c>
      <c r="X57" s="359">
        <v>4.5822410600000003</v>
      </c>
      <c r="Y57" s="359">
        <v>14.17099975</v>
      </c>
      <c r="Z57" s="359">
        <v>32.775028200000001</v>
      </c>
      <c r="AA57" s="359">
        <v>9.6753028499999996</v>
      </c>
      <c r="AB57" s="359">
        <v>12.134859759999999</v>
      </c>
      <c r="AC57" s="359">
        <v>6.6749036000000004</v>
      </c>
      <c r="AD57" s="359">
        <v>7.3290169199999999</v>
      </c>
      <c r="AE57" s="359">
        <v>35.81408313</v>
      </c>
      <c r="AF57" s="359">
        <v>6.4286560699999997</v>
      </c>
      <c r="AG57" s="359">
        <v>6.2515244799999996</v>
      </c>
      <c r="AH57" s="359">
        <v>4.6908306499999997</v>
      </c>
      <c r="AI57" s="359">
        <v>6.0880121000000003</v>
      </c>
      <c r="AJ57" s="359">
        <v>23.459023299999998</v>
      </c>
      <c r="AK57" s="359">
        <v>3.89727611</v>
      </c>
      <c r="AL57" s="359">
        <v>7.1816190200000003</v>
      </c>
      <c r="AM57" s="359">
        <v>5.34285035</v>
      </c>
      <c r="AN57" s="359">
        <v>6.0676397800000004</v>
      </c>
      <c r="AO57" s="359">
        <v>22.489385259999999</v>
      </c>
      <c r="AP57" s="359">
        <v>3.1998678200000001</v>
      </c>
      <c r="AQ57" s="359">
        <v>4.6447114999999997</v>
      </c>
      <c r="AR57" s="359">
        <v>4.4132211400000001</v>
      </c>
      <c r="AS57" s="359">
        <v>3.0799286299999999</v>
      </c>
      <c r="AT57" s="359">
        <v>15.33772909</v>
      </c>
      <c r="AU57" s="359">
        <v>6.2755492799999999</v>
      </c>
      <c r="AV57" s="359">
        <v>3.6802327799999999</v>
      </c>
      <c r="AW57" s="359">
        <v>6.0119665299999996</v>
      </c>
      <c r="AX57" s="359">
        <v>4.7494501199999997</v>
      </c>
      <c r="AY57" s="359">
        <v>20.717198710000002</v>
      </c>
      <c r="AZ57" s="359">
        <v>10.81462638</v>
      </c>
      <c r="BA57" s="359">
        <v>10.27777818</v>
      </c>
      <c r="BB57" s="359">
        <v>13.43124544</v>
      </c>
      <c r="BC57" s="359">
        <v>10.55795827</v>
      </c>
      <c r="BD57" s="359">
        <v>45.081608269999997</v>
      </c>
      <c r="BE57" s="359">
        <v>4.0245507700000003</v>
      </c>
      <c r="BF57" s="359">
        <v>4.9853902899999998</v>
      </c>
      <c r="BG57" s="359">
        <v>5.7898804899999998</v>
      </c>
      <c r="BH57" s="359">
        <v>5.6370194400000004</v>
      </c>
      <c r="BI57" s="359">
        <v>20.43684099</v>
      </c>
      <c r="BJ57" s="359">
        <v>6.5438469399999999</v>
      </c>
      <c r="BK57" s="359">
        <v>4.7166284200000002</v>
      </c>
      <c r="BL57" s="359">
        <v>3.3221111300000001</v>
      </c>
      <c r="BM57" s="359">
        <v>4.9189940500000002</v>
      </c>
      <c r="BN57" s="370">
        <v>19.501580539999999</v>
      </c>
    </row>
    <row r="58" spans="1:66">
      <c r="A58" s="398" t="s">
        <v>124</v>
      </c>
      <c r="B58" s="359">
        <v>2.08537127</v>
      </c>
      <c r="C58" s="359">
        <v>1.06942951</v>
      </c>
      <c r="D58" s="359">
        <v>1.0621835799999999</v>
      </c>
      <c r="E58" s="359">
        <v>2.00783931</v>
      </c>
      <c r="F58" s="359">
        <v>6.2248236700000001</v>
      </c>
      <c r="G58" s="359">
        <v>2.3307025100000001</v>
      </c>
      <c r="H58" s="359">
        <v>1.68246411</v>
      </c>
      <c r="I58" s="359">
        <v>4.0202435599999999</v>
      </c>
      <c r="J58" s="359">
        <v>9.8995391700000006</v>
      </c>
      <c r="K58" s="359">
        <v>17.932949350000001</v>
      </c>
      <c r="L58" s="359">
        <v>2.4452020800000001</v>
      </c>
      <c r="M58" s="359">
        <v>6.3623200300000002</v>
      </c>
      <c r="N58" s="359">
        <v>7.5508489299999999</v>
      </c>
      <c r="O58" s="359">
        <v>11.24966811</v>
      </c>
      <c r="P58" s="359">
        <v>27.60803915</v>
      </c>
      <c r="Q58" s="359">
        <v>2.4785934900000002</v>
      </c>
      <c r="R58" s="359">
        <v>1.5034061400000001</v>
      </c>
      <c r="S58" s="359">
        <v>1.2076646099999999</v>
      </c>
      <c r="T58" s="359">
        <v>0.52417994999999995</v>
      </c>
      <c r="U58" s="359">
        <v>5.7138441899999997</v>
      </c>
      <c r="V58" s="359">
        <v>0.66089306000000003</v>
      </c>
      <c r="W58" s="359">
        <v>0.72693916000000003</v>
      </c>
      <c r="X58" s="359">
        <v>2.0623288899999999</v>
      </c>
      <c r="Y58" s="359">
        <v>1.6537723900000001</v>
      </c>
      <c r="Z58" s="359">
        <v>5.1039335000000001</v>
      </c>
      <c r="AA58" s="359">
        <v>0.54224532000000003</v>
      </c>
      <c r="AB58" s="359">
        <v>1.1679057100000001</v>
      </c>
      <c r="AC58" s="359">
        <v>2.5899975</v>
      </c>
      <c r="AD58" s="359">
        <v>1.9077944600000001</v>
      </c>
      <c r="AE58" s="359">
        <v>6.2079429900000003</v>
      </c>
      <c r="AF58" s="359">
        <v>5.4399457299999998</v>
      </c>
      <c r="AG58" s="359">
        <v>9.3527282399999994</v>
      </c>
      <c r="AH58" s="359">
        <v>4.1301779700000001</v>
      </c>
      <c r="AI58" s="359">
        <v>3.0058265999999998</v>
      </c>
      <c r="AJ58" s="359">
        <v>21.92867854</v>
      </c>
      <c r="AK58" s="359">
        <v>8.2296462500000001</v>
      </c>
      <c r="AL58" s="359">
        <v>13.088865350000001</v>
      </c>
      <c r="AM58" s="359">
        <v>34.325041499999998</v>
      </c>
      <c r="AN58" s="359">
        <v>17.715298099999998</v>
      </c>
      <c r="AO58" s="359">
        <v>73.358851200000004</v>
      </c>
      <c r="AP58" s="359">
        <v>35.076486240000001</v>
      </c>
      <c r="AQ58" s="359">
        <v>29.371673879999999</v>
      </c>
      <c r="AR58" s="359">
        <v>19.325991869999999</v>
      </c>
      <c r="AS58" s="359">
        <v>7.74662848</v>
      </c>
      <c r="AT58" s="359">
        <v>91.520780470000005</v>
      </c>
      <c r="AU58" s="359">
        <v>11.657947849999999</v>
      </c>
      <c r="AV58" s="359">
        <v>7.6505978600000004</v>
      </c>
      <c r="AW58" s="359">
        <v>5.0768695700000004</v>
      </c>
      <c r="AX58" s="359">
        <v>3.0745827299999999</v>
      </c>
      <c r="AY58" s="359">
        <v>27.45999801</v>
      </c>
      <c r="AZ58" s="359">
        <v>9.7284085499999993</v>
      </c>
      <c r="BA58" s="359">
        <v>5.1246980200000003</v>
      </c>
      <c r="BB58" s="359">
        <v>21.688143480000001</v>
      </c>
      <c r="BC58" s="359">
        <v>5.5393590699999997</v>
      </c>
      <c r="BD58" s="359">
        <v>42.080609119999998</v>
      </c>
      <c r="BE58" s="359">
        <v>5.2584056600000002</v>
      </c>
      <c r="BF58" s="359">
        <v>11.970410790000001</v>
      </c>
      <c r="BG58" s="359">
        <v>13.68945285</v>
      </c>
      <c r="BH58" s="359">
        <v>13.5604575</v>
      </c>
      <c r="BI58" s="359">
        <v>44.478726799999997</v>
      </c>
      <c r="BJ58" s="359">
        <v>28.974420559999999</v>
      </c>
      <c r="BK58" s="359">
        <v>32.121419459999998</v>
      </c>
      <c r="BL58" s="359">
        <v>41.506312659999999</v>
      </c>
      <c r="BM58" s="359">
        <v>51.180926589999999</v>
      </c>
      <c r="BN58" s="370">
        <v>153.78307927</v>
      </c>
    </row>
    <row r="59" spans="1:66">
      <c r="A59" s="398" t="s">
        <v>125</v>
      </c>
      <c r="B59" s="359">
        <v>3.7883371600000002</v>
      </c>
      <c r="C59" s="359">
        <v>2.33949184</v>
      </c>
      <c r="D59" s="359">
        <v>1.7759365499999999</v>
      </c>
      <c r="E59" s="359">
        <v>2.00082994</v>
      </c>
      <c r="F59" s="359">
        <v>9.9045954900000002</v>
      </c>
      <c r="G59" s="359">
        <v>1.74922792</v>
      </c>
      <c r="H59" s="359">
        <v>1.8138799999999999</v>
      </c>
      <c r="I59" s="359">
        <v>1.90976693</v>
      </c>
      <c r="J59" s="359">
        <v>1.3840351</v>
      </c>
      <c r="K59" s="359">
        <v>6.8569099500000004</v>
      </c>
      <c r="L59" s="359">
        <v>1.6348737600000001</v>
      </c>
      <c r="M59" s="359">
        <v>1.75248907</v>
      </c>
      <c r="N59" s="359">
        <v>4.4114566599999998</v>
      </c>
      <c r="O59" s="359">
        <v>3.1701715799999999</v>
      </c>
      <c r="P59" s="359">
        <v>10.96899107</v>
      </c>
      <c r="Q59" s="359">
        <v>5.7733717599999999</v>
      </c>
      <c r="R59" s="359">
        <v>4.1928665599999997</v>
      </c>
      <c r="S59" s="359">
        <v>10.497625409999999</v>
      </c>
      <c r="T59" s="359">
        <v>5.9361433899999998</v>
      </c>
      <c r="U59" s="359">
        <v>26.400007120000001</v>
      </c>
      <c r="V59" s="359">
        <v>5.1000244199999996</v>
      </c>
      <c r="W59" s="359">
        <v>4.5227605500000001</v>
      </c>
      <c r="X59" s="359">
        <v>4.0039491299999996</v>
      </c>
      <c r="Y59" s="359">
        <v>4.0672965300000001</v>
      </c>
      <c r="Z59" s="359">
        <v>17.69403063</v>
      </c>
      <c r="AA59" s="359">
        <v>3.7779769999999999</v>
      </c>
      <c r="AB59" s="359">
        <v>5.4817909199999999</v>
      </c>
      <c r="AC59" s="359">
        <v>4.06263737</v>
      </c>
      <c r="AD59" s="359">
        <v>4.0950482700000004</v>
      </c>
      <c r="AE59" s="359">
        <v>17.417453559999998</v>
      </c>
      <c r="AF59" s="359">
        <v>4.10042274</v>
      </c>
      <c r="AG59" s="359">
        <v>4.1200027099999996</v>
      </c>
      <c r="AH59" s="359">
        <v>3.5121105799999999</v>
      </c>
      <c r="AI59" s="359">
        <v>3.3571158799999998</v>
      </c>
      <c r="AJ59" s="359">
        <v>15.089651910000001</v>
      </c>
      <c r="AK59" s="359">
        <v>5.4958348399999997</v>
      </c>
      <c r="AL59" s="359">
        <v>5.3800467599999999</v>
      </c>
      <c r="AM59" s="359">
        <v>4.3087278400000004</v>
      </c>
      <c r="AN59" s="359">
        <v>5.8413266799999999</v>
      </c>
      <c r="AO59" s="359">
        <v>21.025936120000001</v>
      </c>
      <c r="AP59" s="359">
        <v>4.5613428300000001</v>
      </c>
      <c r="AQ59" s="359">
        <v>1.79487343</v>
      </c>
      <c r="AR59" s="359">
        <v>0.46519983999999998</v>
      </c>
      <c r="AS59" s="359">
        <v>0.52782386999999997</v>
      </c>
      <c r="AT59" s="359">
        <v>7.3492399700000002</v>
      </c>
      <c r="AU59" s="359">
        <v>1.08080851</v>
      </c>
      <c r="AV59" s="359">
        <v>1.6748640800000001</v>
      </c>
      <c r="AW59" s="359">
        <v>0.41976428999999998</v>
      </c>
      <c r="AX59" s="359">
        <v>0.80618104999999995</v>
      </c>
      <c r="AY59" s="359">
        <v>3.9816179300000001</v>
      </c>
      <c r="AZ59" s="359">
        <v>0.35985038000000003</v>
      </c>
      <c r="BA59" s="359">
        <v>0.64724764000000001</v>
      </c>
      <c r="BB59" s="359">
        <v>0.99123267000000004</v>
      </c>
      <c r="BC59" s="359">
        <v>0.60942054000000001</v>
      </c>
      <c r="BD59" s="359">
        <v>2.6077512299999999</v>
      </c>
      <c r="BE59" s="359">
        <v>0.29414607999999998</v>
      </c>
      <c r="BF59" s="359">
        <v>0.60267925</v>
      </c>
      <c r="BG59" s="359">
        <v>0.41702534000000002</v>
      </c>
      <c r="BH59" s="359">
        <v>0.53838704000000004</v>
      </c>
      <c r="BI59" s="359">
        <v>1.85223771</v>
      </c>
      <c r="BJ59" s="359">
        <v>0.60330846999999999</v>
      </c>
      <c r="BK59" s="359">
        <v>0.87078697000000005</v>
      </c>
      <c r="BL59" s="359">
        <v>0.42474504000000002</v>
      </c>
      <c r="BM59" s="359">
        <v>0.72535826999999997</v>
      </c>
      <c r="BN59" s="370">
        <v>2.6241987500000001</v>
      </c>
    </row>
    <row r="60" spans="1:66">
      <c r="A60" s="398" t="s">
        <v>126</v>
      </c>
      <c r="B60" s="359">
        <v>0.67918155999999996</v>
      </c>
      <c r="C60" s="359">
        <v>0.69351611999999996</v>
      </c>
      <c r="D60" s="359">
        <v>0.25624820999999998</v>
      </c>
      <c r="E60" s="359">
        <v>0.29252067999999998</v>
      </c>
      <c r="F60" s="359">
        <v>1.92146657</v>
      </c>
      <c r="G60" s="359">
        <v>0.44457827</v>
      </c>
      <c r="H60" s="359">
        <v>0.85120708</v>
      </c>
      <c r="I60" s="359">
        <v>0.38827432000000001</v>
      </c>
      <c r="J60" s="359">
        <v>0.21967358000000001</v>
      </c>
      <c r="K60" s="359">
        <v>1.9037332499999999</v>
      </c>
      <c r="L60" s="359">
        <v>1.03142752</v>
      </c>
      <c r="M60" s="359">
        <v>0.53168945000000001</v>
      </c>
      <c r="N60" s="359">
        <v>0.12870788</v>
      </c>
      <c r="O60" s="359">
        <v>0.30016424000000003</v>
      </c>
      <c r="P60" s="359">
        <v>1.9919890899999999</v>
      </c>
      <c r="Q60" s="359">
        <v>0.57278644000000001</v>
      </c>
      <c r="R60" s="359">
        <v>1.09606906</v>
      </c>
      <c r="S60" s="359">
        <v>0.39603577000000001</v>
      </c>
      <c r="T60" s="359">
        <v>1.210145E-2</v>
      </c>
      <c r="U60" s="359">
        <v>2.0769927199999998</v>
      </c>
      <c r="V60" s="359">
        <v>0.56074851000000003</v>
      </c>
      <c r="W60" s="359">
        <v>0.76554571999999999</v>
      </c>
      <c r="X60" s="359">
        <v>0.40743136000000002</v>
      </c>
      <c r="Y60" s="359">
        <v>0.20653584999999999</v>
      </c>
      <c r="Z60" s="359">
        <v>1.94026144</v>
      </c>
      <c r="AA60" s="359">
        <v>1.22514605</v>
      </c>
      <c r="AB60" s="359">
        <v>2.55300474</v>
      </c>
      <c r="AC60" s="359">
        <v>0.90794324000000004</v>
      </c>
      <c r="AD60" s="359">
        <v>0.81227793000000004</v>
      </c>
      <c r="AE60" s="359">
        <v>5.4983719600000001</v>
      </c>
      <c r="AF60" s="359">
        <v>1.65017937</v>
      </c>
      <c r="AG60" s="359">
        <v>1.3104556000000001</v>
      </c>
      <c r="AH60" s="359">
        <v>0.79543638000000005</v>
      </c>
      <c r="AI60" s="359">
        <v>1.5876811799999999</v>
      </c>
      <c r="AJ60" s="359">
        <v>5.3437525299999997</v>
      </c>
      <c r="AK60" s="359">
        <v>1.15734154</v>
      </c>
      <c r="AL60" s="359">
        <v>1.32491673</v>
      </c>
      <c r="AM60" s="359">
        <v>0.59730404999999998</v>
      </c>
      <c r="AN60" s="359">
        <v>0</v>
      </c>
      <c r="AO60" s="359">
        <v>3.07956232</v>
      </c>
      <c r="AP60" s="359">
        <v>0.77394949000000002</v>
      </c>
      <c r="AQ60" s="359">
        <v>1.6909201199999999</v>
      </c>
      <c r="AR60" s="359">
        <v>0.58256361999999995</v>
      </c>
      <c r="AS60" s="359">
        <v>0.69253094000000004</v>
      </c>
      <c r="AT60" s="359">
        <v>3.7399641699999999</v>
      </c>
      <c r="AU60" s="359">
        <v>1.79669363</v>
      </c>
      <c r="AV60" s="359">
        <v>0.96002003999999996</v>
      </c>
      <c r="AW60" s="359">
        <v>0.54315448</v>
      </c>
      <c r="AX60" s="359">
        <v>0.63403683</v>
      </c>
      <c r="AY60" s="359">
        <v>3.9339049799999999</v>
      </c>
      <c r="AZ60" s="359">
        <v>0.63999417999999997</v>
      </c>
      <c r="BA60" s="359">
        <v>2.9824605700000002</v>
      </c>
      <c r="BB60" s="359">
        <v>2.0653510000000002</v>
      </c>
      <c r="BC60" s="359">
        <v>1.6555542700000001</v>
      </c>
      <c r="BD60" s="359">
        <v>7.3433600200000004</v>
      </c>
      <c r="BE60" s="359">
        <v>3.1110653500000001</v>
      </c>
      <c r="BF60" s="359">
        <v>5.2830757699999999</v>
      </c>
      <c r="BG60" s="359">
        <v>4.2573133299999997</v>
      </c>
      <c r="BH60" s="359">
        <v>3.6904466399999998</v>
      </c>
      <c r="BI60" s="359">
        <v>16.34190109</v>
      </c>
      <c r="BJ60" s="359">
        <v>11.58163732</v>
      </c>
      <c r="BK60" s="359">
        <v>4.3974767799999999</v>
      </c>
      <c r="BL60" s="359">
        <v>5.4397880299999999</v>
      </c>
      <c r="BM60" s="359">
        <v>6.93048252</v>
      </c>
      <c r="BN60" s="370">
        <v>28.349384650000001</v>
      </c>
    </row>
    <row r="61" spans="1:66">
      <c r="A61" s="398" t="s">
        <v>65</v>
      </c>
      <c r="B61" s="359">
        <v>42.702078049999997</v>
      </c>
      <c r="C61" s="359">
        <v>33.042825149999999</v>
      </c>
      <c r="D61" s="359">
        <v>25.109104980000001</v>
      </c>
      <c r="E61" s="359">
        <v>36.861114739999998</v>
      </c>
      <c r="F61" s="359">
        <v>137.71512292</v>
      </c>
      <c r="G61" s="359">
        <v>39.442102689999999</v>
      </c>
      <c r="H61" s="359">
        <v>41.766011779999999</v>
      </c>
      <c r="I61" s="359">
        <v>36.521798699999998</v>
      </c>
      <c r="J61" s="359">
        <v>39.684088539999998</v>
      </c>
      <c r="K61" s="359">
        <v>157.41400171000001</v>
      </c>
      <c r="L61" s="359">
        <v>41.9298097</v>
      </c>
      <c r="M61" s="359">
        <v>37.04226705</v>
      </c>
      <c r="N61" s="359">
        <v>30.867521719999999</v>
      </c>
      <c r="O61" s="359">
        <v>36.983540789999999</v>
      </c>
      <c r="P61" s="359">
        <v>146.82313926</v>
      </c>
      <c r="Q61" s="359">
        <v>58.077759260000001</v>
      </c>
      <c r="R61" s="359">
        <v>46.647116310000001</v>
      </c>
      <c r="S61" s="359">
        <v>40.461961479999999</v>
      </c>
      <c r="T61" s="359">
        <v>47.598911450000003</v>
      </c>
      <c r="U61" s="359">
        <v>192.78574850000001</v>
      </c>
      <c r="V61" s="359">
        <v>51.996864240000001</v>
      </c>
      <c r="W61" s="359">
        <v>49.552351369999997</v>
      </c>
      <c r="X61" s="359">
        <v>37.295129430000003</v>
      </c>
      <c r="Y61" s="359">
        <v>43.988618299999999</v>
      </c>
      <c r="Z61" s="359">
        <v>182.83296333999999</v>
      </c>
      <c r="AA61" s="359">
        <v>45.492854459999997</v>
      </c>
      <c r="AB61" s="359">
        <v>49.111042820000002</v>
      </c>
      <c r="AC61" s="359">
        <v>45.876123960000001</v>
      </c>
      <c r="AD61" s="359">
        <v>42.707879470000002</v>
      </c>
      <c r="AE61" s="359">
        <v>183.18790071000001</v>
      </c>
      <c r="AF61" s="359">
        <v>54.543822310000003</v>
      </c>
      <c r="AG61" s="359">
        <v>52.287316730000001</v>
      </c>
      <c r="AH61" s="359">
        <v>38.501907529999997</v>
      </c>
      <c r="AI61" s="359">
        <v>48.807540109999998</v>
      </c>
      <c r="AJ61" s="359">
        <v>194.14058668000001</v>
      </c>
      <c r="AK61" s="359">
        <v>51.709929840000001</v>
      </c>
      <c r="AL61" s="359">
        <v>72.687876970000005</v>
      </c>
      <c r="AM61" s="359">
        <v>55.8371104</v>
      </c>
      <c r="AN61" s="359">
        <v>61.44639505</v>
      </c>
      <c r="AO61" s="359">
        <v>241.68131226</v>
      </c>
      <c r="AP61" s="359">
        <v>65.39315431</v>
      </c>
      <c r="AQ61" s="359">
        <v>69.557013999999995</v>
      </c>
      <c r="AR61" s="359">
        <v>56.925181680000001</v>
      </c>
      <c r="AS61" s="359">
        <v>57.640561150000003</v>
      </c>
      <c r="AT61" s="359">
        <v>249.51591113999999</v>
      </c>
      <c r="AU61" s="359">
        <v>53.379844120000001</v>
      </c>
      <c r="AV61" s="359">
        <v>35.476480709999997</v>
      </c>
      <c r="AW61" s="359">
        <v>29.764551879999999</v>
      </c>
      <c r="AX61" s="359">
        <v>40.246571459999998</v>
      </c>
      <c r="AY61" s="359">
        <v>158.86744816999999</v>
      </c>
      <c r="AZ61" s="359">
        <v>52.765507900000003</v>
      </c>
      <c r="BA61" s="359">
        <v>36.657345659999997</v>
      </c>
      <c r="BB61" s="359">
        <v>34.701672809999998</v>
      </c>
      <c r="BC61" s="359">
        <v>31.96737276</v>
      </c>
      <c r="BD61" s="359">
        <v>156.09189913</v>
      </c>
      <c r="BE61" s="359">
        <v>37.595319750000002</v>
      </c>
      <c r="BF61" s="359">
        <v>40.089569699999998</v>
      </c>
      <c r="BG61" s="359">
        <v>36.795263319999997</v>
      </c>
      <c r="BH61" s="359">
        <v>39.62086558</v>
      </c>
      <c r="BI61" s="359">
        <v>154.10101835</v>
      </c>
      <c r="BJ61" s="359">
        <v>61.72080484</v>
      </c>
      <c r="BK61" s="359">
        <v>49.891931640000003</v>
      </c>
      <c r="BL61" s="359">
        <v>42.41297479</v>
      </c>
      <c r="BM61" s="359">
        <v>41.704414559999996</v>
      </c>
      <c r="BN61" s="370">
        <v>195.73012582999999</v>
      </c>
    </row>
    <row r="62" spans="1:66">
      <c r="A62" s="398" t="s">
        <v>67</v>
      </c>
      <c r="B62" s="359">
        <v>0</v>
      </c>
      <c r="C62" s="359">
        <v>0.4859831</v>
      </c>
      <c r="D62" s="359">
        <v>8.9794009999999994E-2</v>
      </c>
      <c r="E62" s="359">
        <v>0.12277173</v>
      </c>
      <c r="F62" s="359">
        <v>0.69854883999999995</v>
      </c>
      <c r="G62" s="359">
        <v>5.5559200000000003E-2</v>
      </c>
      <c r="H62" s="359">
        <v>3.8587963099999998</v>
      </c>
      <c r="I62" s="359">
        <v>6.0416699999999999E-3</v>
      </c>
      <c r="J62" s="359">
        <v>4.1728349999999997E-2</v>
      </c>
      <c r="K62" s="359">
        <v>3.9621255299999998</v>
      </c>
      <c r="L62" s="359">
        <v>1.6254419999999999E-2</v>
      </c>
      <c r="M62" s="359">
        <v>7.6733000000000001E-3</v>
      </c>
      <c r="N62" s="359">
        <v>0</v>
      </c>
      <c r="O62" s="359">
        <v>1.7690399999999998E-2</v>
      </c>
      <c r="P62" s="359">
        <v>4.1618120000000002E-2</v>
      </c>
      <c r="Q62" s="359">
        <v>0.13467064000000001</v>
      </c>
      <c r="R62" s="359">
        <v>0.15663307000000001</v>
      </c>
      <c r="S62" s="359">
        <v>0</v>
      </c>
      <c r="T62" s="359">
        <v>0.17948459999999999</v>
      </c>
      <c r="U62" s="359">
        <v>0.47078830999999999</v>
      </c>
      <c r="V62" s="359">
        <v>1.5837036499999999</v>
      </c>
      <c r="W62" s="359">
        <v>0.14878224000000001</v>
      </c>
      <c r="X62" s="359">
        <v>6.3992500000000004E-3</v>
      </c>
      <c r="Y62" s="359">
        <v>1.2748499999999999E-2</v>
      </c>
      <c r="Z62" s="359">
        <v>1.7516336400000001</v>
      </c>
      <c r="AA62" s="359">
        <v>2.8781802399999998</v>
      </c>
      <c r="AB62" s="359">
        <v>0</v>
      </c>
      <c r="AC62" s="359">
        <v>7.8887319999999997E-2</v>
      </c>
      <c r="AD62" s="359">
        <v>0</v>
      </c>
      <c r="AE62" s="359">
        <v>2.95706756</v>
      </c>
      <c r="AF62" s="359">
        <v>0</v>
      </c>
      <c r="AG62" s="359">
        <v>5.3878600000000004E-3</v>
      </c>
      <c r="AH62" s="359">
        <v>0</v>
      </c>
      <c r="AI62" s="359">
        <v>2.7265999999999999E-2</v>
      </c>
      <c r="AJ62" s="359">
        <v>3.265386E-2</v>
      </c>
      <c r="AK62" s="359">
        <v>0</v>
      </c>
      <c r="AL62" s="359">
        <v>2.4208E-2</v>
      </c>
      <c r="AM62" s="359">
        <v>3.6269127600000002</v>
      </c>
      <c r="AN62" s="359">
        <v>4.086016E-2</v>
      </c>
      <c r="AO62" s="359">
        <v>3.6919809200000002</v>
      </c>
      <c r="AP62" s="359">
        <v>1.101338E-2</v>
      </c>
      <c r="AQ62" s="359">
        <v>0.9</v>
      </c>
      <c r="AR62" s="359">
        <v>0.44500000000000001</v>
      </c>
      <c r="AS62" s="359">
        <v>0.35575000000000001</v>
      </c>
      <c r="AT62" s="359">
        <v>1.7117633800000001</v>
      </c>
      <c r="AU62" s="359">
        <v>3.6164771199999999</v>
      </c>
      <c r="AV62" s="359">
        <v>0.64575205000000002</v>
      </c>
      <c r="AW62" s="359">
        <v>1.54310185</v>
      </c>
      <c r="AX62" s="359">
        <v>0.39768793000000002</v>
      </c>
      <c r="AY62" s="359">
        <v>6.2030189499999997</v>
      </c>
      <c r="AZ62" s="359">
        <v>1.4592369999999999</v>
      </c>
      <c r="BA62" s="359">
        <v>3.0799638499999999</v>
      </c>
      <c r="BB62" s="359">
        <v>3.31435901</v>
      </c>
      <c r="BC62" s="359">
        <v>0.89799741</v>
      </c>
      <c r="BD62" s="359">
        <v>8.7515572699999993</v>
      </c>
      <c r="BE62" s="359">
        <v>0.93533679000000003</v>
      </c>
      <c r="BF62" s="359">
        <v>2.4548442700000002</v>
      </c>
      <c r="BG62" s="359">
        <v>0.52412066999999996</v>
      </c>
      <c r="BH62" s="359">
        <v>0.75838497000000005</v>
      </c>
      <c r="BI62" s="359">
        <v>4.6726866999999999</v>
      </c>
      <c r="BJ62" s="359">
        <v>0.68549307000000004</v>
      </c>
      <c r="BK62" s="359">
        <v>9.2080430000000005E-2</v>
      </c>
      <c r="BL62" s="359">
        <v>3.1814095500000001</v>
      </c>
      <c r="BM62" s="359">
        <v>1.17685704</v>
      </c>
      <c r="BN62" s="370">
        <v>5.1358400900000003</v>
      </c>
    </row>
    <row r="63" spans="1:66">
      <c r="A63" s="399"/>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2"/>
      <c r="AY63" s="362"/>
      <c r="AZ63" s="362"/>
      <c r="BA63" s="362"/>
      <c r="BB63" s="362"/>
      <c r="BC63" s="362"/>
      <c r="BD63" s="362"/>
      <c r="BE63" s="362"/>
      <c r="BF63" s="362"/>
      <c r="BG63" s="362"/>
      <c r="BH63" s="362"/>
      <c r="BI63" s="362"/>
      <c r="BJ63" s="362"/>
      <c r="BK63" s="362"/>
      <c r="BL63" s="362"/>
      <c r="BM63" s="362"/>
      <c r="BN63" s="373"/>
    </row>
    <row r="64" spans="1:66" ht="13.5">
      <c r="A64" s="396" t="s">
        <v>128</v>
      </c>
      <c r="B64" s="358">
        <f t="shared" ref="B64:BN64" si="13">SUM(B65,B68,B87)-SUM(B66,B77,B88)</f>
        <v>-16.870721850000002</v>
      </c>
      <c r="C64" s="358">
        <f t="shared" si="13"/>
        <v>-16.894832029999996</v>
      </c>
      <c r="D64" s="358">
        <f t="shared" si="13"/>
        <v>-12.08569584</v>
      </c>
      <c r="E64" s="358">
        <f t="shared" si="13"/>
        <v>-13.019424450000002</v>
      </c>
      <c r="F64" s="358">
        <f t="shared" si="13"/>
        <v>-58.870674169999994</v>
      </c>
      <c r="G64" s="358">
        <f t="shared" si="13"/>
        <v>-13.827872720000004</v>
      </c>
      <c r="H64" s="358">
        <f t="shared" si="13"/>
        <v>-15.99891233</v>
      </c>
      <c r="I64" s="358">
        <f t="shared" si="13"/>
        <v>-12.168178930000003</v>
      </c>
      <c r="J64" s="358">
        <f t="shared" si="13"/>
        <v>-13.17072563</v>
      </c>
      <c r="K64" s="358">
        <f t="shared" si="13"/>
        <v>-55.165689610000015</v>
      </c>
      <c r="L64" s="358">
        <f t="shared" si="13"/>
        <v>-9.3455734899999978</v>
      </c>
      <c r="M64" s="358">
        <f t="shared" si="13"/>
        <v>-9.68595337</v>
      </c>
      <c r="N64" s="358">
        <f t="shared" si="13"/>
        <v>-4.5578507200000011</v>
      </c>
      <c r="O64" s="358">
        <f t="shared" si="13"/>
        <v>-16.83974388</v>
      </c>
      <c r="P64" s="358">
        <f t="shared" si="13"/>
        <v>-40.429121460000019</v>
      </c>
      <c r="Q64" s="358">
        <f t="shared" si="13"/>
        <v>-13.429322200000001</v>
      </c>
      <c r="R64" s="358">
        <f t="shared" si="13"/>
        <v>-22.105879139999999</v>
      </c>
      <c r="S64" s="358">
        <f t="shared" si="13"/>
        <v>-20.587210840000001</v>
      </c>
      <c r="T64" s="358">
        <f t="shared" si="13"/>
        <v>-21.057158309999998</v>
      </c>
      <c r="U64" s="358">
        <f t="shared" si="13"/>
        <v>-77.179570490000003</v>
      </c>
      <c r="V64" s="358">
        <f t="shared" si="13"/>
        <v>-19.497609909999998</v>
      </c>
      <c r="W64" s="358">
        <f t="shared" si="13"/>
        <v>-23.287744279999998</v>
      </c>
      <c r="X64" s="358">
        <f t="shared" si="13"/>
        <v>-19.429787229999999</v>
      </c>
      <c r="Y64" s="358">
        <f t="shared" si="13"/>
        <v>-12.239149400000002</v>
      </c>
      <c r="Z64" s="358">
        <f t="shared" si="13"/>
        <v>-74.454290819999983</v>
      </c>
      <c r="AA64" s="358">
        <f t="shared" si="13"/>
        <v>-12.050407089999998</v>
      </c>
      <c r="AB64" s="358">
        <f t="shared" si="13"/>
        <v>-22.44107417</v>
      </c>
      <c r="AC64" s="358">
        <f t="shared" si="13"/>
        <v>-13.072091600000007</v>
      </c>
      <c r="AD64" s="358">
        <f t="shared" si="13"/>
        <v>-16.454668889999994</v>
      </c>
      <c r="AE64" s="358">
        <f t="shared" si="13"/>
        <v>-64.018241750000016</v>
      </c>
      <c r="AF64" s="358">
        <f t="shared" si="13"/>
        <v>-12.353840510000001</v>
      </c>
      <c r="AG64" s="358">
        <f t="shared" si="13"/>
        <v>-11.219603779999998</v>
      </c>
      <c r="AH64" s="358">
        <f t="shared" si="13"/>
        <v>-11.737580700000004</v>
      </c>
      <c r="AI64" s="358">
        <f t="shared" si="13"/>
        <v>-11.638142439999999</v>
      </c>
      <c r="AJ64" s="358">
        <f t="shared" si="13"/>
        <v>-46.949167429999996</v>
      </c>
      <c r="AK64" s="358">
        <f t="shared" si="13"/>
        <v>-15.885469820000003</v>
      </c>
      <c r="AL64" s="358">
        <f t="shared" si="13"/>
        <v>-14.31223514</v>
      </c>
      <c r="AM64" s="358">
        <f t="shared" si="13"/>
        <v>-8.5254958100000007</v>
      </c>
      <c r="AN64" s="358">
        <f t="shared" si="13"/>
        <v>-12.176812950000002</v>
      </c>
      <c r="AO64" s="358">
        <f t="shared" si="13"/>
        <v>-50.900013720000011</v>
      </c>
      <c r="AP64" s="358">
        <f t="shared" si="13"/>
        <v>-16.362119449999998</v>
      </c>
      <c r="AQ64" s="358">
        <f t="shared" si="13"/>
        <v>-16.078474149999998</v>
      </c>
      <c r="AR64" s="358">
        <f t="shared" si="13"/>
        <v>-23.356881699999999</v>
      </c>
      <c r="AS64" s="358">
        <f t="shared" si="13"/>
        <v>-33.297622870000005</v>
      </c>
      <c r="AT64" s="358">
        <f t="shared" si="13"/>
        <v>-89.095098169999986</v>
      </c>
      <c r="AU64" s="358">
        <f t="shared" si="13"/>
        <v>-20.219314480000001</v>
      </c>
      <c r="AV64" s="358">
        <f t="shared" si="13"/>
        <v>-7.1444267700000008</v>
      </c>
      <c r="AW64" s="358">
        <f t="shared" si="13"/>
        <v>-14.8437132</v>
      </c>
      <c r="AX64" s="358">
        <f t="shared" si="13"/>
        <v>-13.326993380000001</v>
      </c>
      <c r="AY64" s="358">
        <f t="shared" si="13"/>
        <v>-55.534447830000005</v>
      </c>
      <c r="AZ64" s="358">
        <f t="shared" si="13"/>
        <v>-10.460689299999999</v>
      </c>
      <c r="BA64" s="358">
        <f t="shared" si="13"/>
        <v>-15.373632700000002</v>
      </c>
      <c r="BB64" s="358">
        <f t="shared" si="13"/>
        <v>-15.082299109999997</v>
      </c>
      <c r="BC64" s="358">
        <f t="shared" si="13"/>
        <v>-32.276476329999994</v>
      </c>
      <c r="BD64" s="358">
        <f t="shared" si="13"/>
        <v>-73.193097440000003</v>
      </c>
      <c r="BE64" s="358">
        <f t="shared" si="13"/>
        <v>-16.40754411</v>
      </c>
      <c r="BF64" s="358">
        <f t="shared" si="13"/>
        <v>-24.083203860000001</v>
      </c>
      <c r="BG64" s="358">
        <f t="shared" si="13"/>
        <v>-17.878397049999997</v>
      </c>
      <c r="BH64" s="358">
        <f t="shared" si="13"/>
        <v>-25.218256899999997</v>
      </c>
      <c r="BI64" s="358">
        <f t="shared" si="13"/>
        <v>-83.587401920000019</v>
      </c>
      <c r="BJ64" s="358">
        <f t="shared" si="13"/>
        <v>-17.74360647</v>
      </c>
      <c r="BK64" s="358">
        <f t="shared" si="13"/>
        <v>-24.69326989</v>
      </c>
      <c r="BL64" s="358">
        <f t="shared" si="13"/>
        <v>-21.293664399999997</v>
      </c>
      <c r="BM64" s="358">
        <f t="shared" si="13"/>
        <v>-24.055135309999997</v>
      </c>
      <c r="BN64" s="369">
        <f t="shared" si="13"/>
        <v>-87.785676069999994</v>
      </c>
    </row>
    <row r="65" spans="1:66">
      <c r="A65" s="397" t="s">
        <v>129</v>
      </c>
      <c r="B65" s="359">
        <v>4.5613528299999997</v>
      </c>
      <c r="C65" s="359">
        <v>3.5462873199999998</v>
      </c>
      <c r="D65" s="359">
        <v>4.8074258099999998</v>
      </c>
      <c r="E65" s="359">
        <v>6.59958241</v>
      </c>
      <c r="F65" s="359">
        <v>19.51464837</v>
      </c>
      <c r="G65" s="359">
        <v>4.0378644699999997</v>
      </c>
      <c r="H65" s="359">
        <v>3.4574163800000002</v>
      </c>
      <c r="I65" s="359">
        <v>5.3823916399999998</v>
      </c>
      <c r="J65" s="359">
        <v>9.0557251300000008</v>
      </c>
      <c r="K65" s="359">
        <v>21.933397620000001</v>
      </c>
      <c r="L65" s="359">
        <v>10.46447697</v>
      </c>
      <c r="M65" s="359">
        <v>10.468912810000001</v>
      </c>
      <c r="N65" s="359">
        <v>11.67301917</v>
      </c>
      <c r="O65" s="359">
        <v>6.3921540700000001</v>
      </c>
      <c r="P65" s="359">
        <v>38.998563019999999</v>
      </c>
      <c r="Q65" s="359">
        <v>2.6721271600000001</v>
      </c>
      <c r="R65" s="359">
        <v>4.1547124799999997</v>
      </c>
      <c r="S65" s="359">
        <v>8.2111089400000008</v>
      </c>
      <c r="T65" s="359">
        <v>8.5042012600000003</v>
      </c>
      <c r="U65" s="359">
        <v>23.54214984</v>
      </c>
      <c r="V65" s="359">
        <v>2.8599896999999999</v>
      </c>
      <c r="W65" s="359">
        <v>3.51420237</v>
      </c>
      <c r="X65" s="359">
        <v>2.08501556</v>
      </c>
      <c r="Y65" s="359">
        <v>3.8009008899999999</v>
      </c>
      <c r="Z65" s="359">
        <v>12.260108519999999</v>
      </c>
      <c r="AA65" s="359">
        <v>3.6298372200000002</v>
      </c>
      <c r="AB65" s="359">
        <v>5.0661077399999996</v>
      </c>
      <c r="AC65" s="359">
        <v>6.0486410199999998</v>
      </c>
      <c r="AD65" s="359">
        <v>4.8940055200000003</v>
      </c>
      <c r="AE65" s="359">
        <v>19.6385915</v>
      </c>
      <c r="AF65" s="359">
        <v>4.1073671599999999</v>
      </c>
      <c r="AG65" s="359">
        <v>5.19640448</v>
      </c>
      <c r="AH65" s="359">
        <v>4.7214846399999999</v>
      </c>
      <c r="AI65" s="359">
        <v>3.6475448300000002</v>
      </c>
      <c r="AJ65" s="359">
        <v>17.672801110000002</v>
      </c>
      <c r="AK65" s="359">
        <v>4.5200943200000001</v>
      </c>
      <c r="AL65" s="359">
        <v>3.3285636200000002</v>
      </c>
      <c r="AM65" s="359">
        <v>5.6584304599999999</v>
      </c>
      <c r="AN65" s="359">
        <v>7.1163394999999996</v>
      </c>
      <c r="AO65" s="359">
        <v>20.623427899999999</v>
      </c>
      <c r="AP65" s="359">
        <v>5.2671134000000004</v>
      </c>
      <c r="AQ65" s="359">
        <v>4.2396165799999999</v>
      </c>
      <c r="AR65" s="359">
        <v>2.2910911299999999</v>
      </c>
      <c r="AS65" s="359">
        <v>1.86174858</v>
      </c>
      <c r="AT65" s="359">
        <v>13.65956969</v>
      </c>
      <c r="AU65" s="359">
        <v>1.66420071</v>
      </c>
      <c r="AV65" s="359">
        <v>2.2014598699999999</v>
      </c>
      <c r="AW65" s="359">
        <v>1.4027009500000001</v>
      </c>
      <c r="AX65" s="359">
        <v>2.1621564900000001</v>
      </c>
      <c r="AY65" s="359">
        <v>7.4305180200000001</v>
      </c>
      <c r="AZ65" s="359">
        <v>1.68720933</v>
      </c>
      <c r="BA65" s="359">
        <v>1.2897504399999999</v>
      </c>
      <c r="BB65" s="359">
        <v>2.09345698</v>
      </c>
      <c r="BC65" s="359">
        <v>2.3392199499999999</v>
      </c>
      <c r="BD65" s="359">
        <v>7.4096367000000001</v>
      </c>
      <c r="BE65" s="359">
        <v>1.55121088</v>
      </c>
      <c r="BF65" s="359">
        <v>1.91705071</v>
      </c>
      <c r="BG65" s="359">
        <v>2.8535670400000002</v>
      </c>
      <c r="BH65" s="359">
        <v>2.5471593499999998</v>
      </c>
      <c r="BI65" s="359">
        <v>8.86898798</v>
      </c>
      <c r="BJ65" s="359">
        <v>2.31657658</v>
      </c>
      <c r="BK65" s="359">
        <v>1.42556002</v>
      </c>
      <c r="BL65" s="359">
        <v>1.24469322</v>
      </c>
      <c r="BM65" s="359">
        <v>1.4809324800000001</v>
      </c>
      <c r="BN65" s="370">
        <v>6.4677623000000004</v>
      </c>
    </row>
    <row r="66" spans="1:66">
      <c r="A66" s="397" t="s">
        <v>130</v>
      </c>
      <c r="B66" s="359">
        <v>15.955470099999999</v>
      </c>
      <c r="C66" s="359">
        <v>16.643604409999998</v>
      </c>
      <c r="D66" s="359">
        <v>16.542977539999999</v>
      </c>
      <c r="E66" s="359">
        <v>18.08743862</v>
      </c>
      <c r="F66" s="359">
        <v>67.229490670000004</v>
      </c>
      <c r="G66" s="359">
        <v>17.675198300000002</v>
      </c>
      <c r="H66" s="359">
        <v>17.54594848</v>
      </c>
      <c r="I66" s="359">
        <v>17.866763030000001</v>
      </c>
      <c r="J66" s="359">
        <v>18.955997889999999</v>
      </c>
      <c r="K66" s="359">
        <v>72.043907700000005</v>
      </c>
      <c r="L66" s="359">
        <v>17.48970439</v>
      </c>
      <c r="M66" s="359">
        <v>18.081538370000001</v>
      </c>
      <c r="N66" s="359">
        <v>18.58645229</v>
      </c>
      <c r="O66" s="359">
        <v>19.497409149999999</v>
      </c>
      <c r="P66" s="359">
        <v>73.655104199999997</v>
      </c>
      <c r="Q66" s="359">
        <v>17.756503810000002</v>
      </c>
      <c r="R66" s="359">
        <v>17.70434624</v>
      </c>
      <c r="S66" s="359">
        <v>26.327933890000001</v>
      </c>
      <c r="T66" s="359">
        <v>23.516966849999999</v>
      </c>
      <c r="U66" s="359">
        <v>85.305750790000005</v>
      </c>
      <c r="V66" s="359">
        <v>18.727229909999998</v>
      </c>
      <c r="W66" s="359">
        <v>19.68335772</v>
      </c>
      <c r="X66" s="359">
        <v>18.3615061</v>
      </c>
      <c r="Y66" s="359">
        <v>20.131594029999999</v>
      </c>
      <c r="Z66" s="359">
        <v>76.903687759999997</v>
      </c>
      <c r="AA66" s="359">
        <v>18.05425421</v>
      </c>
      <c r="AB66" s="359">
        <v>19.490459510000001</v>
      </c>
      <c r="AC66" s="359">
        <v>18.437336760000001</v>
      </c>
      <c r="AD66" s="359">
        <v>19.210242619999999</v>
      </c>
      <c r="AE66" s="359">
        <v>75.192293100000001</v>
      </c>
      <c r="AF66" s="359">
        <v>19.081311079999999</v>
      </c>
      <c r="AG66" s="359">
        <v>18.525489329999999</v>
      </c>
      <c r="AH66" s="359">
        <v>15.816071920000001</v>
      </c>
      <c r="AI66" s="359">
        <v>16.826528960000001</v>
      </c>
      <c r="AJ66" s="359">
        <v>70.249401289999994</v>
      </c>
      <c r="AK66" s="359">
        <v>18.79944411</v>
      </c>
      <c r="AL66" s="359">
        <v>18.505891250000001</v>
      </c>
      <c r="AM66" s="359">
        <v>18.58159234</v>
      </c>
      <c r="AN66" s="359">
        <v>20.14983187</v>
      </c>
      <c r="AO66" s="359">
        <v>76.036759570000001</v>
      </c>
      <c r="AP66" s="359">
        <v>18.658276279999999</v>
      </c>
      <c r="AQ66" s="359">
        <v>19.818289700000001</v>
      </c>
      <c r="AR66" s="359">
        <v>19.39041967</v>
      </c>
      <c r="AS66" s="359">
        <v>19.310641560000001</v>
      </c>
      <c r="AT66" s="359">
        <v>77.177627209999997</v>
      </c>
      <c r="AU66" s="359">
        <v>14.45760145</v>
      </c>
      <c r="AV66" s="359">
        <v>9.3091405599999995</v>
      </c>
      <c r="AW66" s="359">
        <v>13.802027320000001</v>
      </c>
      <c r="AX66" s="359">
        <v>10.996815850000001</v>
      </c>
      <c r="AY66" s="359">
        <v>48.565585179999999</v>
      </c>
      <c r="AZ66" s="359">
        <v>10.151017449999999</v>
      </c>
      <c r="BA66" s="359">
        <v>11.73436085</v>
      </c>
      <c r="BB66" s="359">
        <v>12.231810749999999</v>
      </c>
      <c r="BC66" s="359">
        <v>16.17741869</v>
      </c>
      <c r="BD66" s="359">
        <v>50.294607739999996</v>
      </c>
      <c r="BE66" s="359">
        <v>15.045594149999999</v>
      </c>
      <c r="BF66" s="359">
        <v>17.183947920000001</v>
      </c>
      <c r="BG66" s="359">
        <v>16.41023247</v>
      </c>
      <c r="BH66" s="359">
        <v>17.75996336</v>
      </c>
      <c r="BI66" s="359">
        <v>66.399737900000005</v>
      </c>
      <c r="BJ66" s="359">
        <v>18.863081569999999</v>
      </c>
      <c r="BK66" s="359">
        <v>17.865855100000001</v>
      </c>
      <c r="BL66" s="359">
        <v>19.643448679999999</v>
      </c>
      <c r="BM66" s="359">
        <v>18.123126379999999</v>
      </c>
      <c r="BN66" s="370">
        <v>74.495511730000004</v>
      </c>
    </row>
    <row r="67" spans="1:66">
      <c r="A67" s="397"/>
      <c r="B67" s="359"/>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59"/>
      <c r="BF67" s="359"/>
      <c r="BG67" s="359"/>
      <c r="BH67" s="359"/>
      <c r="BI67" s="359"/>
      <c r="BJ67" s="359"/>
      <c r="BK67" s="359"/>
      <c r="BL67" s="359"/>
      <c r="BM67" s="359"/>
      <c r="BN67" s="370"/>
    </row>
    <row r="68" spans="1:66">
      <c r="A68" s="397" t="s">
        <v>131</v>
      </c>
      <c r="B68" s="359">
        <f t="shared" ref="B68:BN68" si="14">SUM(B69,B73,B76)</f>
        <v>1.1704066799999999</v>
      </c>
      <c r="C68" s="359">
        <f t="shared" si="14"/>
        <v>1.0244453499999999</v>
      </c>
      <c r="D68" s="359">
        <f t="shared" si="14"/>
        <v>1.5726249399999999</v>
      </c>
      <c r="E68" s="359">
        <f t="shared" si="14"/>
        <v>2.2343659000000002</v>
      </c>
      <c r="F68" s="359">
        <f t="shared" si="14"/>
        <v>6.0018428700000008</v>
      </c>
      <c r="G68" s="359">
        <f t="shared" si="14"/>
        <v>1.9881493400000001</v>
      </c>
      <c r="H68" s="359">
        <f t="shared" si="14"/>
        <v>2.8728543200000001</v>
      </c>
      <c r="I68" s="359">
        <f t="shared" si="14"/>
        <v>1.8897418699999999</v>
      </c>
      <c r="J68" s="359">
        <f t="shared" si="14"/>
        <v>1.9171076300000003</v>
      </c>
      <c r="K68" s="359">
        <f t="shared" si="14"/>
        <v>8.6678531599999999</v>
      </c>
      <c r="L68" s="359">
        <f t="shared" si="14"/>
        <v>3.5285825700000002</v>
      </c>
      <c r="M68" s="359">
        <f t="shared" si="14"/>
        <v>2.8780445499999998</v>
      </c>
      <c r="N68" s="359">
        <f t="shared" si="14"/>
        <v>4.3141765999999997</v>
      </c>
      <c r="O68" s="359">
        <f t="shared" si="14"/>
        <v>3.6371937700000001</v>
      </c>
      <c r="P68" s="359">
        <f t="shared" si="14"/>
        <v>14.357997489999999</v>
      </c>
      <c r="Q68" s="359">
        <f t="shared" si="14"/>
        <v>5.2480235300000002</v>
      </c>
      <c r="R68" s="359">
        <f t="shared" si="14"/>
        <v>2.16018409</v>
      </c>
      <c r="S68" s="359">
        <f t="shared" si="14"/>
        <v>3.81178953</v>
      </c>
      <c r="T68" s="359">
        <f t="shared" si="14"/>
        <v>3.2376223099999999</v>
      </c>
      <c r="U68" s="359">
        <f t="shared" si="14"/>
        <v>14.45761946</v>
      </c>
      <c r="V68" s="359">
        <f t="shared" si="14"/>
        <v>2.8485031799999998</v>
      </c>
      <c r="W68" s="359">
        <f t="shared" si="14"/>
        <v>7.4739143800000001</v>
      </c>
      <c r="X68" s="359">
        <f t="shared" si="14"/>
        <v>3.94214135</v>
      </c>
      <c r="Y68" s="359">
        <f t="shared" si="14"/>
        <v>17.324807379999999</v>
      </c>
      <c r="Z68" s="359">
        <f t="shared" si="14"/>
        <v>31.589366289999997</v>
      </c>
      <c r="AA68" s="359">
        <f t="shared" si="14"/>
        <v>8.0141252499999993</v>
      </c>
      <c r="AB68" s="359">
        <f t="shared" si="14"/>
        <v>4.5318153399999996</v>
      </c>
      <c r="AC68" s="359">
        <f t="shared" si="14"/>
        <v>13.201443220000002</v>
      </c>
      <c r="AD68" s="359">
        <f t="shared" si="14"/>
        <v>9.8511804000000005</v>
      </c>
      <c r="AE68" s="359">
        <f t="shared" si="14"/>
        <v>35.598564209999999</v>
      </c>
      <c r="AF68" s="359">
        <f t="shared" si="14"/>
        <v>11.158129969999999</v>
      </c>
      <c r="AG68" s="359">
        <f t="shared" si="14"/>
        <v>4.3870867699999998</v>
      </c>
      <c r="AH68" s="359">
        <f t="shared" si="14"/>
        <v>5.0957872000000002</v>
      </c>
      <c r="AI68" s="359">
        <f t="shared" si="14"/>
        <v>4.2635045300000005</v>
      </c>
      <c r="AJ68" s="359">
        <f t="shared" si="14"/>
        <v>24.904508470000003</v>
      </c>
      <c r="AK68" s="359">
        <f t="shared" si="14"/>
        <v>5.3748340499999996</v>
      </c>
      <c r="AL68" s="359">
        <f t="shared" si="14"/>
        <v>4.2523614599999995</v>
      </c>
      <c r="AM68" s="359">
        <f t="shared" si="14"/>
        <v>7.1496150299999996</v>
      </c>
      <c r="AN68" s="359">
        <f t="shared" si="14"/>
        <v>7.4704640500000004</v>
      </c>
      <c r="AO68" s="359">
        <f t="shared" si="14"/>
        <v>24.247274590000004</v>
      </c>
      <c r="AP68" s="359">
        <f t="shared" si="14"/>
        <v>5.6581412800000006</v>
      </c>
      <c r="AQ68" s="359">
        <f t="shared" si="14"/>
        <v>6.8526423199999993</v>
      </c>
      <c r="AR68" s="359">
        <f t="shared" si="14"/>
        <v>4.24290433</v>
      </c>
      <c r="AS68" s="359">
        <f t="shared" si="14"/>
        <v>5.2470050800000001</v>
      </c>
      <c r="AT68" s="359">
        <f t="shared" si="14"/>
        <v>22.000693009999999</v>
      </c>
      <c r="AU68" s="359">
        <f t="shared" si="14"/>
        <v>7.0946932999999994</v>
      </c>
      <c r="AV68" s="359">
        <f t="shared" si="14"/>
        <v>5.9587938299999994</v>
      </c>
      <c r="AW68" s="359">
        <f t="shared" si="14"/>
        <v>4.0095288800000004</v>
      </c>
      <c r="AX68" s="359">
        <f t="shared" si="14"/>
        <v>2.6539208899999998</v>
      </c>
      <c r="AY68" s="359">
        <f t="shared" si="14"/>
        <v>19.7169369</v>
      </c>
      <c r="AZ68" s="359">
        <f t="shared" si="14"/>
        <v>3.2969805599999997</v>
      </c>
      <c r="BA68" s="359">
        <f t="shared" si="14"/>
        <v>4.05556172</v>
      </c>
      <c r="BB68" s="359">
        <f t="shared" si="14"/>
        <v>3.81450741</v>
      </c>
      <c r="BC68" s="359">
        <f t="shared" si="14"/>
        <v>3.1914751299999997</v>
      </c>
      <c r="BD68" s="359">
        <f t="shared" si="14"/>
        <v>14.35852482</v>
      </c>
      <c r="BE68" s="359">
        <f t="shared" si="14"/>
        <v>3.54779263</v>
      </c>
      <c r="BF68" s="359">
        <f t="shared" si="14"/>
        <v>4.6807746799999999</v>
      </c>
      <c r="BG68" s="359">
        <f t="shared" si="14"/>
        <v>4.9608318900000006</v>
      </c>
      <c r="BH68" s="359">
        <f t="shared" si="14"/>
        <v>5.4425028600000003</v>
      </c>
      <c r="BI68" s="359">
        <f t="shared" si="14"/>
        <v>18.631902060000002</v>
      </c>
      <c r="BJ68" s="359">
        <f t="shared" si="14"/>
        <v>7.3137405099999997</v>
      </c>
      <c r="BK68" s="359">
        <f t="shared" si="14"/>
        <v>5.1791056600000003</v>
      </c>
      <c r="BL68" s="359">
        <f t="shared" si="14"/>
        <v>5.6244811300000004</v>
      </c>
      <c r="BM68" s="359">
        <f t="shared" si="14"/>
        <v>7.5275170000000005</v>
      </c>
      <c r="BN68" s="370">
        <f t="shared" si="14"/>
        <v>25.644844300000003</v>
      </c>
    </row>
    <row r="69" spans="1:66">
      <c r="A69" s="404" t="s">
        <v>85</v>
      </c>
      <c r="B69" s="359">
        <f t="shared" ref="B69:BN69" si="15">SUM(B70:B72)</f>
        <v>3.6842800000000002E-2</v>
      </c>
      <c r="C69" s="359">
        <f t="shared" si="15"/>
        <v>0</v>
      </c>
      <c r="D69" s="359">
        <f t="shared" si="15"/>
        <v>7.7345999999999998E-2</v>
      </c>
      <c r="E69" s="359">
        <f t="shared" si="15"/>
        <v>0.58153653000000005</v>
      </c>
      <c r="F69" s="359">
        <f t="shared" si="15"/>
        <v>0.69572533000000003</v>
      </c>
      <c r="G69" s="359">
        <f t="shared" si="15"/>
        <v>1.74675E-3</v>
      </c>
      <c r="H69" s="359">
        <f t="shared" si="15"/>
        <v>0.55289516999999999</v>
      </c>
      <c r="I69" s="359">
        <f t="shared" si="15"/>
        <v>-0.67075896999999995</v>
      </c>
      <c r="J69" s="359">
        <f t="shared" si="15"/>
        <v>-0.47335362999999997</v>
      </c>
      <c r="K69" s="359">
        <f t="shared" si="15"/>
        <v>-0.58947068000000002</v>
      </c>
      <c r="L69" s="359">
        <f t="shared" si="15"/>
        <v>2.9838099999999999E-3</v>
      </c>
      <c r="M69" s="359">
        <f t="shared" si="15"/>
        <v>3.0152299999999998E-3</v>
      </c>
      <c r="N69" s="359">
        <f t="shared" si="15"/>
        <v>2.8912E-3</v>
      </c>
      <c r="O69" s="359">
        <f t="shared" si="15"/>
        <v>2.8912E-3</v>
      </c>
      <c r="P69" s="359">
        <f t="shared" si="15"/>
        <v>1.1781440000000001E-2</v>
      </c>
      <c r="Q69" s="359">
        <f t="shared" si="15"/>
        <v>3.04024E-3</v>
      </c>
      <c r="R69" s="359">
        <f t="shared" si="15"/>
        <v>3.07406E-3</v>
      </c>
      <c r="S69" s="359">
        <f t="shared" si="15"/>
        <v>3.1080600000000002E-3</v>
      </c>
      <c r="T69" s="359">
        <f t="shared" si="15"/>
        <v>0.53726689999999999</v>
      </c>
      <c r="U69" s="359">
        <f t="shared" si="15"/>
        <v>0.54648925999999998</v>
      </c>
      <c r="V69" s="359">
        <f t="shared" si="15"/>
        <v>3.7727040000000003E-2</v>
      </c>
      <c r="W69" s="359">
        <f t="shared" si="15"/>
        <v>3.612928E-2</v>
      </c>
      <c r="X69" s="359">
        <f t="shared" si="15"/>
        <v>3.2123020000000002E-2</v>
      </c>
      <c r="Y69" s="359">
        <f t="shared" si="15"/>
        <v>3.045105E-2</v>
      </c>
      <c r="Z69" s="359">
        <f t="shared" si="15"/>
        <v>0.13643039000000001</v>
      </c>
      <c r="AA69" s="359">
        <f t="shared" si="15"/>
        <v>6.1810219999999999E-2</v>
      </c>
      <c r="AB69" s="359">
        <f t="shared" si="15"/>
        <v>3.46121E-2</v>
      </c>
      <c r="AC69" s="359">
        <f t="shared" si="15"/>
        <v>1.36247786</v>
      </c>
      <c r="AD69" s="359">
        <f t="shared" si="15"/>
        <v>3.0940510000000001E-2</v>
      </c>
      <c r="AE69" s="359">
        <f t="shared" si="15"/>
        <v>1.4898406900000001</v>
      </c>
      <c r="AF69" s="359">
        <f t="shared" si="15"/>
        <v>0.66316036</v>
      </c>
      <c r="AG69" s="359">
        <f t="shared" si="15"/>
        <v>1.3892544</v>
      </c>
      <c r="AH69" s="359">
        <f t="shared" si="15"/>
        <v>1.53595488</v>
      </c>
      <c r="AI69" s="359">
        <f t="shared" si="15"/>
        <v>0</v>
      </c>
      <c r="AJ69" s="359">
        <f t="shared" si="15"/>
        <v>3.5883696399999998</v>
      </c>
      <c r="AK69" s="359">
        <f t="shared" si="15"/>
        <v>0.61053999999999997</v>
      </c>
      <c r="AL69" s="359">
        <f t="shared" si="15"/>
        <v>0</v>
      </c>
      <c r="AM69" s="359">
        <f t="shared" si="15"/>
        <v>0.63863756999999999</v>
      </c>
      <c r="AN69" s="359">
        <f t="shared" si="15"/>
        <v>0.63165970000000005</v>
      </c>
      <c r="AO69" s="359">
        <f t="shared" si="15"/>
        <v>1.88083727</v>
      </c>
      <c r="AP69" s="359">
        <f t="shared" si="15"/>
        <v>0.90306732999999995</v>
      </c>
      <c r="AQ69" s="359">
        <f t="shared" si="15"/>
        <v>1.01081869</v>
      </c>
      <c r="AR69" s="359">
        <f t="shared" si="15"/>
        <v>0.89007755</v>
      </c>
      <c r="AS69" s="359">
        <f t="shared" si="15"/>
        <v>1.8546891299999999</v>
      </c>
      <c r="AT69" s="359">
        <f t="shared" si="15"/>
        <v>4.6586527000000002</v>
      </c>
      <c r="AU69" s="359">
        <f t="shared" si="15"/>
        <v>1.2491236299999999</v>
      </c>
      <c r="AV69" s="359">
        <f t="shared" si="15"/>
        <v>1.1175588299999999</v>
      </c>
      <c r="AW69" s="359">
        <f t="shared" si="15"/>
        <v>1.07639968</v>
      </c>
      <c r="AX69" s="359">
        <f t="shared" si="15"/>
        <v>1.31278491</v>
      </c>
      <c r="AY69" s="359">
        <f t="shared" si="15"/>
        <v>4.75586705</v>
      </c>
      <c r="AZ69" s="359">
        <f t="shared" si="15"/>
        <v>1.1517356700000001</v>
      </c>
      <c r="BA69" s="359">
        <f t="shared" si="15"/>
        <v>2.3510527400000001</v>
      </c>
      <c r="BB69" s="359">
        <f t="shared" si="15"/>
        <v>1.7345936399999999</v>
      </c>
      <c r="BC69" s="359">
        <f t="shared" si="15"/>
        <v>1.5597133399999998</v>
      </c>
      <c r="BD69" s="359">
        <f t="shared" si="15"/>
        <v>6.79709539</v>
      </c>
      <c r="BE69" s="359">
        <f t="shared" si="15"/>
        <v>1.74028483</v>
      </c>
      <c r="BF69" s="359">
        <f t="shared" si="15"/>
        <v>3.34940405</v>
      </c>
      <c r="BG69" s="359">
        <f t="shared" si="15"/>
        <v>1.9662700200000001</v>
      </c>
      <c r="BH69" s="359">
        <f t="shared" si="15"/>
        <v>2.5607322000000003</v>
      </c>
      <c r="BI69" s="359">
        <f t="shared" si="15"/>
        <v>9.6166911000000006</v>
      </c>
      <c r="BJ69" s="359">
        <f t="shared" si="15"/>
        <v>2.3882616200000002</v>
      </c>
      <c r="BK69" s="359">
        <f t="shared" si="15"/>
        <v>2.6945567100000001</v>
      </c>
      <c r="BL69" s="359">
        <f t="shared" si="15"/>
        <v>2.7426025300000001</v>
      </c>
      <c r="BM69" s="359">
        <f t="shared" si="15"/>
        <v>4.8901978400000008</v>
      </c>
      <c r="BN69" s="370">
        <f t="shared" si="15"/>
        <v>12.7156187</v>
      </c>
    </row>
    <row r="70" spans="1:66">
      <c r="A70" s="405" t="s">
        <v>132</v>
      </c>
      <c r="B70" s="359">
        <v>0</v>
      </c>
      <c r="C70" s="359">
        <v>0</v>
      </c>
      <c r="D70" s="359">
        <v>0</v>
      </c>
      <c r="E70" s="359">
        <v>0</v>
      </c>
      <c r="F70" s="359">
        <v>0</v>
      </c>
      <c r="G70" s="359">
        <v>0</v>
      </c>
      <c r="H70" s="359">
        <v>1.367401E-2</v>
      </c>
      <c r="I70" s="359">
        <v>0</v>
      </c>
      <c r="J70" s="359">
        <v>0</v>
      </c>
      <c r="K70" s="359">
        <v>1.367401E-2</v>
      </c>
      <c r="L70" s="359">
        <v>0</v>
      </c>
      <c r="M70" s="359">
        <v>0</v>
      </c>
      <c r="N70" s="359">
        <v>0</v>
      </c>
      <c r="O70" s="359">
        <v>0</v>
      </c>
      <c r="P70" s="359">
        <v>0</v>
      </c>
      <c r="Q70" s="359">
        <v>0</v>
      </c>
      <c r="R70" s="359">
        <v>0</v>
      </c>
      <c r="S70" s="359">
        <v>0</v>
      </c>
      <c r="T70" s="359">
        <v>0.53400000000000003</v>
      </c>
      <c r="U70" s="359">
        <v>0.53400000000000003</v>
      </c>
      <c r="V70" s="359">
        <v>0</v>
      </c>
      <c r="W70" s="359">
        <v>0</v>
      </c>
      <c r="X70" s="359">
        <v>0</v>
      </c>
      <c r="Y70" s="359">
        <v>0</v>
      </c>
      <c r="Z70" s="359">
        <v>0</v>
      </c>
      <c r="AA70" s="359">
        <v>3.3056380000000003E-2</v>
      </c>
      <c r="AB70" s="359">
        <v>0</v>
      </c>
      <c r="AC70" s="359">
        <v>0.40171395999999998</v>
      </c>
      <c r="AD70" s="359">
        <v>0</v>
      </c>
      <c r="AE70" s="359">
        <v>0.43477033999999998</v>
      </c>
      <c r="AF70" s="359">
        <v>0.63051694000000003</v>
      </c>
      <c r="AG70" s="359">
        <v>1.3892544</v>
      </c>
      <c r="AH70" s="359">
        <v>1.53595488</v>
      </c>
      <c r="AI70" s="359">
        <v>0</v>
      </c>
      <c r="AJ70" s="359">
        <v>3.5557262199999999</v>
      </c>
      <c r="AK70" s="359">
        <v>0</v>
      </c>
      <c r="AL70" s="359">
        <v>0</v>
      </c>
      <c r="AM70" s="359">
        <v>0</v>
      </c>
      <c r="AN70" s="359">
        <v>0</v>
      </c>
      <c r="AO70" s="359">
        <v>0</v>
      </c>
      <c r="AP70" s="359">
        <v>0.90306732999999995</v>
      </c>
      <c r="AQ70" s="359">
        <v>1.01081869</v>
      </c>
      <c r="AR70" s="359">
        <v>0.89007755</v>
      </c>
      <c r="AS70" s="359">
        <v>1.8546891299999999</v>
      </c>
      <c r="AT70" s="359">
        <v>4.6586527000000002</v>
      </c>
      <c r="AU70" s="359">
        <v>1.2491236299999999</v>
      </c>
      <c r="AV70" s="359">
        <v>1.1175588299999999</v>
      </c>
      <c r="AW70" s="359">
        <v>1.07639968</v>
      </c>
      <c r="AX70" s="359">
        <v>1.31278491</v>
      </c>
      <c r="AY70" s="359">
        <v>4.75586705</v>
      </c>
      <c r="AZ70" s="359">
        <v>1.1517356700000001</v>
      </c>
      <c r="BA70" s="359">
        <v>1.50877719</v>
      </c>
      <c r="BB70" s="359">
        <v>1.7080182399999999</v>
      </c>
      <c r="BC70" s="359">
        <v>1.5517389399999999</v>
      </c>
      <c r="BD70" s="359">
        <v>5.9202700400000001</v>
      </c>
      <c r="BE70" s="359">
        <v>1.74028483</v>
      </c>
      <c r="BF70" s="359">
        <v>2.5980100799999999</v>
      </c>
      <c r="BG70" s="359">
        <v>1.4676418200000001</v>
      </c>
      <c r="BH70" s="359">
        <v>2.3280451700000002</v>
      </c>
      <c r="BI70" s="359">
        <v>8.1339819000000002</v>
      </c>
      <c r="BJ70" s="359">
        <v>2.3882616200000002</v>
      </c>
      <c r="BK70" s="359">
        <v>2.6945567100000001</v>
      </c>
      <c r="BL70" s="359">
        <v>2.7426025300000001</v>
      </c>
      <c r="BM70" s="359">
        <v>4.7976148500000004</v>
      </c>
      <c r="BN70" s="370">
        <v>12.62303571</v>
      </c>
    </row>
    <row r="71" spans="1:66">
      <c r="A71" s="405" t="s">
        <v>133</v>
      </c>
      <c r="B71" s="359">
        <v>0</v>
      </c>
      <c r="C71" s="359">
        <v>0</v>
      </c>
      <c r="D71" s="359">
        <v>0</v>
      </c>
      <c r="E71" s="359">
        <v>0.58153653000000005</v>
      </c>
      <c r="F71" s="359">
        <v>0.58153653000000005</v>
      </c>
      <c r="G71" s="359">
        <v>0</v>
      </c>
      <c r="H71" s="359">
        <v>0.53656819</v>
      </c>
      <c r="I71" s="359">
        <v>-0.67344108999999996</v>
      </c>
      <c r="J71" s="359">
        <v>-0.47603574999999998</v>
      </c>
      <c r="K71" s="359">
        <v>-0.61290865000000005</v>
      </c>
      <c r="L71" s="359">
        <v>0</v>
      </c>
      <c r="M71" s="359">
        <v>0</v>
      </c>
      <c r="N71" s="359">
        <v>0</v>
      </c>
      <c r="O71" s="359">
        <v>0</v>
      </c>
      <c r="P71" s="359">
        <v>0</v>
      </c>
      <c r="Q71" s="359">
        <v>0</v>
      </c>
      <c r="R71" s="359">
        <v>0</v>
      </c>
      <c r="S71" s="359">
        <v>0</v>
      </c>
      <c r="T71" s="359">
        <v>0</v>
      </c>
      <c r="U71" s="359">
        <v>0</v>
      </c>
      <c r="V71" s="359">
        <v>0</v>
      </c>
      <c r="W71" s="359">
        <v>0</v>
      </c>
      <c r="X71" s="359">
        <v>0</v>
      </c>
      <c r="Y71" s="359">
        <v>0</v>
      </c>
      <c r="Z71" s="359">
        <v>0</v>
      </c>
      <c r="AA71" s="359">
        <v>0</v>
      </c>
      <c r="AB71" s="359">
        <v>0</v>
      </c>
      <c r="AC71" s="359">
        <v>0</v>
      </c>
      <c r="AD71" s="359">
        <v>0</v>
      </c>
      <c r="AE71" s="359">
        <v>0</v>
      </c>
      <c r="AF71" s="359">
        <v>0</v>
      </c>
      <c r="AG71" s="359">
        <v>0</v>
      </c>
      <c r="AH71" s="359">
        <v>0</v>
      </c>
      <c r="AI71" s="359">
        <v>0</v>
      </c>
      <c r="AJ71" s="359">
        <v>0</v>
      </c>
      <c r="AK71" s="359">
        <v>0</v>
      </c>
      <c r="AL71" s="359">
        <v>0</v>
      </c>
      <c r="AM71" s="359">
        <v>0</v>
      </c>
      <c r="AN71" s="359">
        <v>0</v>
      </c>
      <c r="AO71" s="359">
        <v>0</v>
      </c>
      <c r="AP71" s="359">
        <v>0</v>
      </c>
      <c r="AQ71" s="359">
        <v>0</v>
      </c>
      <c r="AR71" s="359">
        <v>0</v>
      </c>
      <c r="AS71" s="359">
        <v>0</v>
      </c>
      <c r="AT71" s="359">
        <v>0</v>
      </c>
      <c r="AU71" s="359">
        <v>0</v>
      </c>
      <c r="AV71" s="359">
        <v>0</v>
      </c>
      <c r="AW71" s="359">
        <v>0</v>
      </c>
      <c r="AX71" s="359">
        <v>0</v>
      </c>
      <c r="AY71" s="359">
        <v>0</v>
      </c>
      <c r="AZ71" s="359">
        <v>0</v>
      </c>
      <c r="BA71" s="359">
        <v>0</v>
      </c>
      <c r="BB71" s="359">
        <v>0</v>
      </c>
      <c r="BC71" s="359">
        <v>0</v>
      </c>
      <c r="BD71" s="359">
        <v>0</v>
      </c>
      <c r="BE71" s="359">
        <v>0</v>
      </c>
      <c r="BF71" s="359">
        <v>0</v>
      </c>
      <c r="BG71" s="359">
        <v>0</v>
      </c>
      <c r="BH71" s="359">
        <v>0</v>
      </c>
      <c r="BI71" s="359">
        <v>0</v>
      </c>
      <c r="BJ71" s="359">
        <v>0</v>
      </c>
      <c r="BK71" s="359">
        <v>0</v>
      </c>
      <c r="BL71" s="359">
        <v>0</v>
      </c>
      <c r="BM71" s="359">
        <v>0</v>
      </c>
      <c r="BN71" s="370">
        <v>0</v>
      </c>
    </row>
    <row r="72" spans="1:66">
      <c r="A72" s="405" t="s">
        <v>134</v>
      </c>
      <c r="B72" s="359">
        <v>3.6842800000000002E-2</v>
      </c>
      <c r="C72" s="359">
        <v>0</v>
      </c>
      <c r="D72" s="359">
        <v>7.7345999999999998E-2</v>
      </c>
      <c r="E72" s="359">
        <v>0</v>
      </c>
      <c r="F72" s="359">
        <v>0.11418879999999999</v>
      </c>
      <c r="G72" s="359">
        <v>1.74675E-3</v>
      </c>
      <c r="H72" s="359">
        <v>2.6529700000000002E-3</v>
      </c>
      <c r="I72" s="359">
        <v>2.6821200000000001E-3</v>
      </c>
      <c r="J72" s="359">
        <v>2.6821200000000001E-3</v>
      </c>
      <c r="K72" s="359">
        <v>9.7639600000000003E-3</v>
      </c>
      <c r="L72" s="359">
        <v>2.9838099999999999E-3</v>
      </c>
      <c r="M72" s="359">
        <v>3.0152299999999998E-3</v>
      </c>
      <c r="N72" s="359">
        <v>2.8912E-3</v>
      </c>
      <c r="O72" s="359">
        <v>2.8912E-3</v>
      </c>
      <c r="P72" s="359">
        <v>1.1781440000000001E-2</v>
      </c>
      <c r="Q72" s="359">
        <v>3.04024E-3</v>
      </c>
      <c r="R72" s="359">
        <v>3.07406E-3</v>
      </c>
      <c r="S72" s="359">
        <v>3.1080600000000002E-3</v>
      </c>
      <c r="T72" s="359">
        <v>3.2669000000000001E-3</v>
      </c>
      <c r="U72" s="359">
        <v>1.248926E-2</v>
      </c>
      <c r="V72" s="359">
        <v>3.7727040000000003E-2</v>
      </c>
      <c r="W72" s="359">
        <v>3.612928E-2</v>
      </c>
      <c r="X72" s="359">
        <v>3.2123020000000002E-2</v>
      </c>
      <c r="Y72" s="359">
        <v>3.045105E-2</v>
      </c>
      <c r="Z72" s="359">
        <v>0.13643039000000001</v>
      </c>
      <c r="AA72" s="359">
        <v>2.8753839999999999E-2</v>
      </c>
      <c r="AB72" s="359">
        <v>3.46121E-2</v>
      </c>
      <c r="AC72" s="359">
        <v>0.9607639</v>
      </c>
      <c r="AD72" s="359">
        <v>3.0940510000000001E-2</v>
      </c>
      <c r="AE72" s="359">
        <v>1.05507035</v>
      </c>
      <c r="AF72" s="359">
        <v>3.2643419999999999E-2</v>
      </c>
      <c r="AG72" s="359">
        <v>0</v>
      </c>
      <c r="AH72" s="359">
        <v>0</v>
      </c>
      <c r="AI72" s="359">
        <v>0</v>
      </c>
      <c r="AJ72" s="359">
        <v>3.2643419999999999E-2</v>
      </c>
      <c r="AK72" s="359">
        <v>0.61053999999999997</v>
      </c>
      <c r="AL72" s="359">
        <v>0</v>
      </c>
      <c r="AM72" s="359">
        <v>0.63863756999999999</v>
      </c>
      <c r="AN72" s="359">
        <v>0.63165970000000005</v>
      </c>
      <c r="AO72" s="359">
        <v>1.88083727</v>
      </c>
      <c r="AP72" s="359">
        <v>0</v>
      </c>
      <c r="AQ72" s="359">
        <v>0</v>
      </c>
      <c r="AR72" s="359">
        <v>0</v>
      </c>
      <c r="AS72" s="359">
        <v>0</v>
      </c>
      <c r="AT72" s="359">
        <v>0</v>
      </c>
      <c r="AU72" s="359">
        <v>0</v>
      </c>
      <c r="AV72" s="359">
        <v>0</v>
      </c>
      <c r="AW72" s="359">
        <v>0</v>
      </c>
      <c r="AX72" s="359">
        <v>0</v>
      </c>
      <c r="AY72" s="359">
        <v>0</v>
      </c>
      <c r="AZ72" s="359">
        <v>0</v>
      </c>
      <c r="BA72" s="359">
        <v>0.84227554999999998</v>
      </c>
      <c r="BB72" s="359">
        <v>2.6575399999999999E-2</v>
      </c>
      <c r="BC72" s="359">
        <v>7.9743999999999995E-3</v>
      </c>
      <c r="BD72" s="359">
        <v>0.87682534999999995</v>
      </c>
      <c r="BE72" s="359">
        <v>0</v>
      </c>
      <c r="BF72" s="359">
        <v>0.75139396999999997</v>
      </c>
      <c r="BG72" s="359">
        <v>0.49862820000000002</v>
      </c>
      <c r="BH72" s="359">
        <v>0.23268702999999999</v>
      </c>
      <c r="BI72" s="359">
        <v>1.4827091999999999</v>
      </c>
      <c r="BJ72" s="359">
        <v>0</v>
      </c>
      <c r="BK72" s="359">
        <v>0</v>
      </c>
      <c r="BL72" s="359">
        <v>0</v>
      </c>
      <c r="BM72" s="359">
        <v>9.2582990000000004E-2</v>
      </c>
      <c r="BN72" s="370">
        <v>9.2582990000000004E-2</v>
      </c>
    </row>
    <row r="73" spans="1:66">
      <c r="A73" s="404" t="s">
        <v>87</v>
      </c>
      <c r="B73" s="359">
        <f t="shared" ref="B73:BN73" si="16">SUM(B74:B75)</f>
        <v>0.35293319000000001</v>
      </c>
      <c r="C73" s="359">
        <f t="shared" si="16"/>
        <v>0.10196435</v>
      </c>
      <c r="D73" s="359">
        <f t="shared" si="16"/>
        <v>0.19691985000000001</v>
      </c>
      <c r="E73" s="359">
        <f t="shared" si="16"/>
        <v>0.20890325000000001</v>
      </c>
      <c r="F73" s="359">
        <f t="shared" si="16"/>
        <v>0.86072064000000004</v>
      </c>
      <c r="G73" s="359">
        <f t="shared" si="16"/>
        <v>0.40991288999999997</v>
      </c>
      <c r="H73" s="359">
        <f t="shared" si="16"/>
        <v>0.72607789999999994</v>
      </c>
      <c r="I73" s="359">
        <f t="shared" si="16"/>
        <v>0.99065223999999996</v>
      </c>
      <c r="J73" s="359">
        <f t="shared" si="16"/>
        <v>1.3821676300000001</v>
      </c>
      <c r="K73" s="359">
        <f t="shared" si="16"/>
        <v>3.50881066</v>
      </c>
      <c r="L73" s="359">
        <f t="shared" si="16"/>
        <v>2.5446465500000004</v>
      </c>
      <c r="M73" s="359">
        <f t="shared" si="16"/>
        <v>1.0614033199999999</v>
      </c>
      <c r="N73" s="359">
        <f t="shared" si="16"/>
        <v>1.7076677199999999</v>
      </c>
      <c r="O73" s="359">
        <f t="shared" si="16"/>
        <v>1.5264500999999999</v>
      </c>
      <c r="P73" s="359">
        <f t="shared" si="16"/>
        <v>6.8401676899999995</v>
      </c>
      <c r="Q73" s="359">
        <f t="shared" si="16"/>
        <v>1.2430977900000002</v>
      </c>
      <c r="R73" s="359">
        <f t="shared" si="16"/>
        <v>0.96277042999999995</v>
      </c>
      <c r="S73" s="359">
        <f t="shared" si="16"/>
        <v>1.7587607000000001</v>
      </c>
      <c r="T73" s="359">
        <f t="shared" si="16"/>
        <v>1.75249078</v>
      </c>
      <c r="U73" s="359">
        <f t="shared" si="16"/>
        <v>5.7171197000000005</v>
      </c>
      <c r="V73" s="359">
        <f t="shared" si="16"/>
        <v>1.34840245</v>
      </c>
      <c r="W73" s="359">
        <f t="shared" si="16"/>
        <v>1.51084734</v>
      </c>
      <c r="X73" s="359">
        <f t="shared" si="16"/>
        <v>2.0832199899999999</v>
      </c>
      <c r="Y73" s="359">
        <f t="shared" si="16"/>
        <v>2.14427338</v>
      </c>
      <c r="Z73" s="359">
        <f t="shared" si="16"/>
        <v>7.0867431599999993</v>
      </c>
      <c r="AA73" s="359">
        <f t="shared" si="16"/>
        <v>1.2570427799999999</v>
      </c>
      <c r="AB73" s="359">
        <f t="shared" si="16"/>
        <v>1.75233701</v>
      </c>
      <c r="AC73" s="359">
        <f t="shared" si="16"/>
        <v>3.0639197999999999</v>
      </c>
      <c r="AD73" s="359">
        <f t="shared" si="16"/>
        <v>3.6975611900000001</v>
      </c>
      <c r="AE73" s="359">
        <f t="shared" si="16"/>
        <v>9.7708607799999996</v>
      </c>
      <c r="AF73" s="359">
        <f t="shared" si="16"/>
        <v>2.834991</v>
      </c>
      <c r="AG73" s="359">
        <f t="shared" si="16"/>
        <v>0.22714723000000001</v>
      </c>
      <c r="AH73" s="359">
        <f t="shared" si="16"/>
        <v>0.69307461999999997</v>
      </c>
      <c r="AI73" s="359">
        <f t="shared" si="16"/>
        <v>1.6397853200000001</v>
      </c>
      <c r="AJ73" s="359">
        <f t="shared" si="16"/>
        <v>5.39499817</v>
      </c>
      <c r="AK73" s="359">
        <f t="shared" si="16"/>
        <v>2.7976622199999999</v>
      </c>
      <c r="AL73" s="359">
        <f t="shared" si="16"/>
        <v>1.9951436600000001</v>
      </c>
      <c r="AM73" s="359">
        <f t="shared" si="16"/>
        <v>2.67540442</v>
      </c>
      <c r="AN73" s="359">
        <f t="shared" si="16"/>
        <v>2.5965612</v>
      </c>
      <c r="AO73" s="359">
        <f t="shared" si="16"/>
        <v>10.064771500000001</v>
      </c>
      <c r="AP73" s="359">
        <f t="shared" si="16"/>
        <v>1.42677594</v>
      </c>
      <c r="AQ73" s="359">
        <f t="shared" si="16"/>
        <v>3.6994490799999999</v>
      </c>
      <c r="AR73" s="359">
        <f t="shared" si="16"/>
        <v>1.6140767299999998</v>
      </c>
      <c r="AS73" s="359">
        <f t="shared" si="16"/>
        <v>1.4839528100000001</v>
      </c>
      <c r="AT73" s="359">
        <f t="shared" si="16"/>
        <v>8.2242545600000003</v>
      </c>
      <c r="AU73" s="359">
        <f t="shared" si="16"/>
        <v>3.58325563</v>
      </c>
      <c r="AV73" s="359">
        <f t="shared" si="16"/>
        <v>3.66888981</v>
      </c>
      <c r="AW73" s="359">
        <f t="shared" si="16"/>
        <v>1.8311263900000001</v>
      </c>
      <c r="AX73" s="359">
        <f t="shared" si="16"/>
        <v>0.82716890999999992</v>
      </c>
      <c r="AY73" s="359">
        <f t="shared" si="16"/>
        <v>9.9104407400000003</v>
      </c>
      <c r="AZ73" s="359">
        <f t="shared" si="16"/>
        <v>1.5799344099999999</v>
      </c>
      <c r="BA73" s="359">
        <f t="shared" si="16"/>
        <v>1.0589635399999999</v>
      </c>
      <c r="BB73" s="359">
        <f t="shared" si="16"/>
        <v>1.1771083</v>
      </c>
      <c r="BC73" s="359">
        <f t="shared" si="16"/>
        <v>1.03757151</v>
      </c>
      <c r="BD73" s="359">
        <f t="shared" si="16"/>
        <v>4.8535777600000003</v>
      </c>
      <c r="BE73" s="359">
        <f t="shared" si="16"/>
        <v>0.95264936</v>
      </c>
      <c r="BF73" s="359">
        <f t="shared" si="16"/>
        <v>1.16029446</v>
      </c>
      <c r="BG73" s="359">
        <f t="shared" si="16"/>
        <v>2.3988034100000002</v>
      </c>
      <c r="BH73" s="359">
        <f t="shared" si="16"/>
        <v>1.8930543900000001</v>
      </c>
      <c r="BI73" s="359">
        <f t="shared" si="16"/>
        <v>6.4048016199999998</v>
      </c>
      <c r="BJ73" s="359">
        <f t="shared" si="16"/>
        <v>3.7175341</v>
      </c>
      <c r="BK73" s="359">
        <f t="shared" si="16"/>
        <v>1.7458488299999999</v>
      </c>
      <c r="BL73" s="359">
        <f t="shared" si="16"/>
        <v>1.95925978</v>
      </c>
      <c r="BM73" s="359">
        <f t="shared" si="16"/>
        <v>2.0835537899999999</v>
      </c>
      <c r="BN73" s="370">
        <f t="shared" si="16"/>
        <v>9.5061964999999997</v>
      </c>
    </row>
    <row r="74" spans="1:66">
      <c r="A74" s="405" t="s">
        <v>135</v>
      </c>
      <c r="B74" s="359">
        <v>0.115525</v>
      </c>
      <c r="C74" s="359">
        <v>0</v>
      </c>
      <c r="D74" s="359">
        <v>3.6212000000000001E-2</v>
      </c>
      <c r="E74" s="359">
        <v>2.0327999999999999E-4</v>
      </c>
      <c r="F74" s="359">
        <v>0.15194028000000001</v>
      </c>
      <c r="G74" s="359">
        <v>0.15140788999999999</v>
      </c>
      <c r="H74" s="359">
        <v>0.34387731999999999</v>
      </c>
      <c r="I74" s="359">
        <v>0.63635799999999998</v>
      </c>
      <c r="J74" s="359">
        <v>0.39027993</v>
      </c>
      <c r="K74" s="359">
        <v>1.52192314</v>
      </c>
      <c r="L74" s="359">
        <v>0.34067241999999998</v>
      </c>
      <c r="M74" s="359">
        <v>0.44283018000000002</v>
      </c>
      <c r="N74" s="359">
        <v>1.24947634</v>
      </c>
      <c r="O74" s="359">
        <v>0.99562519999999999</v>
      </c>
      <c r="P74" s="359">
        <v>3.0286041400000001</v>
      </c>
      <c r="Q74" s="359">
        <v>0.50472256000000004</v>
      </c>
      <c r="R74" s="359">
        <v>0.67253028000000004</v>
      </c>
      <c r="S74" s="359">
        <v>1.4769051600000001</v>
      </c>
      <c r="T74" s="359">
        <v>1.41705266</v>
      </c>
      <c r="U74" s="359">
        <v>4.0712106600000002</v>
      </c>
      <c r="V74" s="359">
        <v>0.87859732000000001</v>
      </c>
      <c r="W74" s="359">
        <v>1.290411</v>
      </c>
      <c r="X74" s="359">
        <v>1.1650295799999999</v>
      </c>
      <c r="Y74" s="359">
        <v>1.1944227199999999</v>
      </c>
      <c r="Z74" s="359">
        <v>4.5284606199999997</v>
      </c>
      <c r="AA74" s="359">
        <v>1.02087628</v>
      </c>
      <c r="AB74" s="359">
        <v>1.4803725999999999</v>
      </c>
      <c r="AC74" s="359">
        <v>2.2122939499999998</v>
      </c>
      <c r="AD74" s="359">
        <v>2.3477346799999999</v>
      </c>
      <c r="AE74" s="359">
        <v>7.06127751</v>
      </c>
      <c r="AF74" s="359">
        <v>0.72557961999999998</v>
      </c>
      <c r="AG74" s="359">
        <v>2.1372459999999999E-2</v>
      </c>
      <c r="AH74" s="359">
        <v>0</v>
      </c>
      <c r="AI74" s="359">
        <v>1.5056041</v>
      </c>
      <c r="AJ74" s="359">
        <v>2.25255618</v>
      </c>
      <c r="AK74" s="359">
        <v>1.8078044</v>
      </c>
      <c r="AL74" s="359">
        <v>1.7891767000000001</v>
      </c>
      <c r="AM74" s="359">
        <v>2.4215654600000001</v>
      </c>
      <c r="AN74" s="359">
        <v>1.48925302</v>
      </c>
      <c r="AO74" s="359">
        <v>7.5077995800000004</v>
      </c>
      <c r="AP74" s="359">
        <v>8.7263099999999993E-3</v>
      </c>
      <c r="AQ74" s="359">
        <v>0.27256648999999999</v>
      </c>
      <c r="AR74" s="359">
        <v>0.20005096999999999</v>
      </c>
      <c r="AS74" s="359">
        <v>3.4860400000000001E-3</v>
      </c>
      <c r="AT74" s="359">
        <v>0.48482981000000003</v>
      </c>
      <c r="AU74" s="359">
        <v>7.91006E-3</v>
      </c>
      <c r="AV74" s="359">
        <v>-2.9454999999999998E-4</v>
      </c>
      <c r="AW74" s="359">
        <v>0</v>
      </c>
      <c r="AX74" s="359">
        <v>0.21789512999999999</v>
      </c>
      <c r="AY74" s="359">
        <v>0.22551064000000001</v>
      </c>
      <c r="AZ74" s="359">
        <v>0</v>
      </c>
      <c r="BA74" s="359">
        <v>0</v>
      </c>
      <c r="BB74" s="359">
        <v>0</v>
      </c>
      <c r="BC74" s="359">
        <v>0</v>
      </c>
      <c r="BD74" s="359">
        <v>0</v>
      </c>
      <c r="BE74" s="359">
        <v>0</v>
      </c>
      <c r="BF74" s="359">
        <v>2.2955679999999999E-2</v>
      </c>
      <c r="BG74" s="359">
        <v>0.58874550000000003</v>
      </c>
      <c r="BH74" s="359">
        <v>0</v>
      </c>
      <c r="BI74" s="359">
        <v>0.61170117999999996</v>
      </c>
      <c r="BJ74" s="359">
        <v>2.1000852499999998</v>
      </c>
      <c r="BK74" s="359">
        <v>0</v>
      </c>
      <c r="BL74" s="359">
        <v>0.15603223999999999</v>
      </c>
      <c r="BM74" s="359">
        <v>0.13084067999999999</v>
      </c>
      <c r="BN74" s="370">
        <v>2.3869581700000002</v>
      </c>
    </row>
    <row r="75" spans="1:66">
      <c r="A75" s="405" t="s">
        <v>136</v>
      </c>
      <c r="B75" s="359">
        <v>0.23740818999999999</v>
      </c>
      <c r="C75" s="359">
        <v>0.10196435</v>
      </c>
      <c r="D75" s="359">
        <v>0.16070785000000001</v>
      </c>
      <c r="E75" s="359">
        <v>0.20869997000000001</v>
      </c>
      <c r="F75" s="359">
        <v>0.70878036</v>
      </c>
      <c r="G75" s="359">
        <v>0.25850499999999998</v>
      </c>
      <c r="H75" s="359">
        <v>0.38220058000000001</v>
      </c>
      <c r="I75" s="359">
        <v>0.35429423999999998</v>
      </c>
      <c r="J75" s="359">
        <v>0.99188770000000004</v>
      </c>
      <c r="K75" s="359">
        <v>1.98688752</v>
      </c>
      <c r="L75" s="359">
        <v>2.2039741300000002</v>
      </c>
      <c r="M75" s="359">
        <v>0.61857313999999997</v>
      </c>
      <c r="N75" s="359">
        <v>0.45819137999999998</v>
      </c>
      <c r="O75" s="359">
        <v>0.53082490000000004</v>
      </c>
      <c r="P75" s="359">
        <v>3.8115635499999998</v>
      </c>
      <c r="Q75" s="359">
        <v>0.73837523000000005</v>
      </c>
      <c r="R75" s="359">
        <v>0.29024014999999997</v>
      </c>
      <c r="S75" s="359">
        <v>0.28185554000000002</v>
      </c>
      <c r="T75" s="359">
        <v>0.33543812000000001</v>
      </c>
      <c r="U75" s="359">
        <v>1.64590904</v>
      </c>
      <c r="V75" s="359">
        <v>0.46980513000000002</v>
      </c>
      <c r="W75" s="359">
        <v>0.22043634000000001</v>
      </c>
      <c r="X75" s="359">
        <v>0.91819041000000001</v>
      </c>
      <c r="Y75" s="359">
        <v>0.94985065999999996</v>
      </c>
      <c r="Z75" s="359">
        <v>2.55828254</v>
      </c>
      <c r="AA75" s="359">
        <v>0.2361665</v>
      </c>
      <c r="AB75" s="359">
        <v>0.27196440999999999</v>
      </c>
      <c r="AC75" s="359">
        <v>0.85162585000000002</v>
      </c>
      <c r="AD75" s="359">
        <v>1.34982651</v>
      </c>
      <c r="AE75" s="359">
        <v>2.70958327</v>
      </c>
      <c r="AF75" s="359">
        <v>2.1094113800000001</v>
      </c>
      <c r="AG75" s="359">
        <v>0.20577477</v>
      </c>
      <c r="AH75" s="359">
        <v>0.69307461999999997</v>
      </c>
      <c r="AI75" s="359">
        <v>0.13418121999999999</v>
      </c>
      <c r="AJ75" s="359">
        <v>3.14244199</v>
      </c>
      <c r="AK75" s="359">
        <v>0.98985782</v>
      </c>
      <c r="AL75" s="359">
        <v>0.20596696</v>
      </c>
      <c r="AM75" s="359">
        <v>0.25383896</v>
      </c>
      <c r="AN75" s="359">
        <v>1.10730818</v>
      </c>
      <c r="AO75" s="359">
        <v>2.5569719200000001</v>
      </c>
      <c r="AP75" s="359">
        <v>1.4180496300000001</v>
      </c>
      <c r="AQ75" s="359">
        <v>3.42688259</v>
      </c>
      <c r="AR75" s="359">
        <v>1.4140257599999999</v>
      </c>
      <c r="AS75" s="359">
        <v>1.48046677</v>
      </c>
      <c r="AT75" s="359">
        <v>7.7394247500000004</v>
      </c>
      <c r="AU75" s="359">
        <v>3.5753455700000001</v>
      </c>
      <c r="AV75" s="359">
        <v>3.66918436</v>
      </c>
      <c r="AW75" s="359">
        <v>1.8311263900000001</v>
      </c>
      <c r="AX75" s="359">
        <v>0.60927377999999999</v>
      </c>
      <c r="AY75" s="359">
        <v>9.6849301000000008</v>
      </c>
      <c r="AZ75" s="359">
        <v>1.5799344099999999</v>
      </c>
      <c r="BA75" s="359">
        <v>1.0589635399999999</v>
      </c>
      <c r="BB75" s="359">
        <v>1.1771083</v>
      </c>
      <c r="BC75" s="359">
        <v>1.03757151</v>
      </c>
      <c r="BD75" s="359">
        <v>4.8535777600000003</v>
      </c>
      <c r="BE75" s="359">
        <v>0.95264936</v>
      </c>
      <c r="BF75" s="359">
        <v>1.1373387800000001</v>
      </c>
      <c r="BG75" s="359">
        <v>1.81005791</v>
      </c>
      <c r="BH75" s="359">
        <v>1.8930543900000001</v>
      </c>
      <c r="BI75" s="359">
        <v>5.7931004399999999</v>
      </c>
      <c r="BJ75" s="359">
        <v>1.6174488499999999</v>
      </c>
      <c r="BK75" s="359">
        <v>1.7458488299999999</v>
      </c>
      <c r="BL75" s="359">
        <v>1.80322754</v>
      </c>
      <c r="BM75" s="359">
        <v>1.9527131099999999</v>
      </c>
      <c r="BN75" s="370">
        <v>7.1192383299999999</v>
      </c>
    </row>
    <row r="76" spans="1:66">
      <c r="A76" s="404" t="s">
        <v>71</v>
      </c>
      <c r="B76" s="359">
        <v>0.78063068999999996</v>
      </c>
      <c r="C76" s="359">
        <v>0.922481</v>
      </c>
      <c r="D76" s="359">
        <v>1.2983590899999999</v>
      </c>
      <c r="E76" s="359">
        <v>1.44392612</v>
      </c>
      <c r="F76" s="359">
        <v>4.4453969000000004</v>
      </c>
      <c r="G76" s="359">
        <v>1.5764897</v>
      </c>
      <c r="H76" s="359">
        <v>1.5938812499999999</v>
      </c>
      <c r="I76" s="359">
        <v>1.5698486</v>
      </c>
      <c r="J76" s="359">
        <v>1.0082936300000001</v>
      </c>
      <c r="K76" s="359">
        <v>5.7485131799999998</v>
      </c>
      <c r="L76" s="359">
        <v>0.98095220999999999</v>
      </c>
      <c r="M76" s="359">
        <v>1.813626</v>
      </c>
      <c r="N76" s="359">
        <v>2.6036176800000002</v>
      </c>
      <c r="O76" s="359">
        <v>2.1078524700000001</v>
      </c>
      <c r="P76" s="359">
        <v>7.5060483600000003</v>
      </c>
      <c r="Q76" s="359">
        <v>4.0018855000000002</v>
      </c>
      <c r="R76" s="359">
        <v>1.1943395999999999</v>
      </c>
      <c r="S76" s="359">
        <v>2.0499207699999999</v>
      </c>
      <c r="T76" s="359">
        <v>0.94786462999999999</v>
      </c>
      <c r="U76" s="359">
        <v>8.1940104999999992</v>
      </c>
      <c r="V76" s="359">
        <v>1.4623736899999999</v>
      </c>
      <c r="W76" s="359">
        <v>5.9269377600000004</v>
      </c>
      <c r="X76" s="359">
        <v>1.8267983400000001</v>
      </c>
      <c r="Y76" s="359">
        <v>15.15008295</v>
      </c>
      <c r="Z76" s="359">
        <v>24.366192739999999</v>
      </c>
      <c r="AA76" s="359">
        <v>6.6952722500000004</v>
      </c>
      <c r="AB76" s="359">
        <v>2.74486623</v>
      </c>
      <c r="AC76" s="359">
        <v>8.7750455600000006</v>
      </c>
      <c r="AD76" s="359">
        <v>6.1226786999999998</v>
      </c>
      <c r="AE76" s="359">
        <v>24.337862739999998</v>
      </c>
      <c r="AF76" s="359">
        <v>7.6599786099999996</v>
      </c>
      <c r="AG76" s="359">
        <v>2.7706851399999999</v>
      </c>
      <c r="AH76" s="359">
        <v>2.8667577</v>
      </c>
      <c r="AI76" s="359">
        <v>2.62371921</v>
      </c>
      <c r="AJ76" s="359">
        <v>15.921140660000001</v>
      </c>
      <c r="AK76" s="359">
        <v>1.9666318300000001</v>
      </c>
      <c r="AL76" s="359">
        <v>2.2572177999999998</v>
      </c>
      <c r="AM76" s="359">
        <v>3.8355730399999999</v>
      </c>
      <c r="AN76" s="359">
        <v>4.2422431500000002</v>
      </c>
      <c r="AO76" s="359">
        <v>12.30166582</v>
      </c>
      <c r="AP76" s="359">
        <v>3.3282980100000001</v>
      </c>
      <c r="AQ76" s="359">
        <v>2.14237455</v>
      </c>
      <c r="AR76" s="359">
        <v>1.7387500499999999</v>
      </c>
      <c r="AS76" s="359">
        <v>1.9083631400000001</v>
      </c>
      <c r="AT76" s="359">
        <v>9.1177857499999995</v>
      </c>
      <c r="AU76" s="359">
        <v>2.2623140400000001</v>
      </c>
      <c r="AV76" s="359">
        <v>1.1723451899999999</v>
      </c>
      <c r="AW76" s="359">
        <v>1.1020028100000001</v>
      </c>
      <c r="AX76" s="359">
        <v>0.51396706999999997</v>
      </c>
      <c r="AY76" s="359">
        <v>5.05062911</v>
      </c>
      <c r="AZ76" s="359">
        <v>0.56531047999999995</v>
      </c>
      <c r="BA76" s="359">
        <v>0.64554544000000003</v>
      </c>
      <c r="BB76" s="359">
        <v>0.90280547</v>
      </c>
      <c r="BC76" s="359">
        <v>0.59419027999999996</v>
      </c>
      <c r="BD76" s="359">
        <v>2.7078516700000002</v>
      </c>
      <c r="BE76" s="359">
        <v>0.85485844</v>
      </c>
      <c r="BF76" s="359">
        <v>0.17107617</v>
      </c>
      <c r="BG76" s="359">
        <v>0.59575845999999999</v>
      </c>
      <c r="BH76" s="359">
        <v>0.98871626999999995</v>
      </c>
      <c r="BI76" s="359">
        <v>2.6104093399999999</v>
      </c>
      <c r="BJ76" s="359">
        <v>1.20794479</v>
      </c>
      <c r="BK76" s="359">
        <v>0.73870011999999996</v>
      </c>
      <c r="BL76" s="359">
        <v>0.92261881999999995</v>
      </c>
      <c r="BM76" s="359">
        <v>0.55376537000000003</v>
      </c>
      <c r="BN76" s="370">
        <v>3.4230290999999999</v>
      </c>
    </row>
    <row r="77" spans="1:66">
      <c r="A77" s="397" t="s">
        <v>137</v>
      </c>
      <c r="B77" s="359">
        <f t="shared" ref="B77:BN77" si="17">SUM(B78,B82,B85)</f>
        <v>7.4321568299999994</v>
      </c>
      <c r="C77" s="359">
        <f t="shared" si="17"/>
        <v>4.9921357099999994</v>
      </c>
      <c r="D77" s="359">
        <f t="shared" si="17"/>
        <v>3.1296186800000001</v>
      </c>
      <c r="E77" s="359">
        <f t="shared" si="17"/>
        <v>5.4074193800000003</v>
      </c>
      <c r="F77" s="359">
        <f t="shared" si="17"/>
        <v>20.9613306</v>
      </c>
      <c r="G77" s="359">
        <f t="shared" si="17"/>
        <v>2.6546983700000002</v>
      </c>
      <c r="H77" s="359">
        <f t="shared" si="17"/>
        <v>5.4129007399999995</v>
      </c>
      <c r="I77" s="359">
        <f t="shared" si="17"/>
        <v>3.11746721</v>
      </c>
      <c r="J77" s="359">
        <f t="shared" si="17"/>
        <v>5.8394895199999999</v>
      </c>
      <c r="K77" s="359">
        <f t="shared" si="17"/>
        <v>17.024555839999998</v>
      </c>
      <c r="L77" s="359">
        <f t="shared" si="17"/>
        <v>5.7260648000000005</v>
      </c>
      <c r="M77" s="359">
        <f t="shared" si="17"/>
        <v>4.7229404300000004</v>
      </c>
      <c r="N77" s="359">
        <f t="shared" si="17"/>
        <v>2.1447258800000002</v>
      </c>
      <c r="O77" s="359">
        <f t="shared" si="17"/>
        <v>7.9668838300000004</v>
      </c>
      <c r="P77" s="359">
        <f t="shared" si="17"/>
        <v>20.560614940000001</v>
      </c>
      <c r="Q77" s="359">
        <f t="shared" si="17"/>
        <v>4.6091724200000002</v>
      </c>
      <c r="R77" s="359">
        <f t="shared" si="17"/>
        <v>11.423763909999998</v>
      </c>
      <c r="S77" s="359">
        <f t="shared" si="17"/>
        <v>7.3667386500000003</v>
      </c>
      <c r="T77" s="359">
        <f t="shared" si="17"/>
        <v>11.322098370000001</v>
      </c>
      <c r="U77" s="359">
        <f t="shared" si="17"/>
        <v>34.721773349999992</v>
      </c>
      <c r="V77" s="359">
        <f t="shared" si="17"/>
        <v>8.3787226399999977</v>
      </c>
      <c r="W77" s="359">
        <f t="shared" si="17"/>
        <v>16.071953199999999</v>
      </c>
      <c r="X77" s="359">
        <f t="shared" si="17"/>
        <v>7.92443499</v>
      </c>
      <c r="Y77" s="359">
        <f t="shared" si="17"/>
        <v>14.39871814</v>
      </c>
      <c r="Z77" s="359">
        <f t="shared" si="17"/>
        <v>46.773828969999997</v>
      </c>
      <c r="AA77" s="359">
        <f t="shared" si="17"/>
        <v>8.3558316599999998</v>
      </c>
      <c r="AB77" s="359">
        <f t="shared" si="17"/>
        <v>14.02366578</v>
      </c>
      <c r="AC77" s="359">
        <f t="shared" si="17"/>
        <v>13.743436620000001</v>
      </c>
      <c r="AD77" s="359">
        <f t="shared" si="17"/>
        <v>13.3134274</v>
      </c>
      <c r="AE77" s="359">
        <f t="shared" si="17"/>
        <v>49.436361460000001</v>
      </c>
      <c r="AF77" s="359">
        <f t="shared" si="17"/>
        <v>10.001202890000002</v>
      </c>
      <c r="AG77" s="359">
        <f t="shared" si="17"/>
        <v>3.3978589000000001</v>
      </c>
      <c r="AH77" s="359">
        <f t="shared" si="17"/>
        <v>6.1462362800000001</v>
      </c>
      <c r="AI77" s="359">
        <f t="shared" si="17"/>
        <v>4.3944491900000004</v>
      </c>
      <c r="AJ77" s="359">
        <f t="shared" si="17"/>
        <v>23.939747260000001</v>
      </c>
      <c r="AK77" s="359">
        <f t="shared" si="17"/>
        <v>7.1748036900000001</v>
      </c>
      <c r="AL77" s="359">
        <f t="shared" si="17"/>
        <v>3.8277286799999999</v>
      </c>
      <c r="AM77" s="359">
        <f t="shared" si="17"/>
        <v>3.4821711199999998</v>
      </c>
      <c r="AN77" s="359">
        <f t="shared" si="17"/>
        <v>6.6686350300000008</v>
      </c>
      <c r="AO77" s="359">
        <f t="shared" si="17"/>
        <v>21.153338520000002</v>
      </c>
      <c r="AP77" s="359">
        <f t="shared" si="17"/>
        <v>8.6026386600000002</v>
      </c>
      <c r="AQ77" s="359">
        <f t="shared" si="17"/>
        <v>7.3739845399999995</v>
      </c>
      <c r="AR77" s="359">
        <f t="shared" si="17"/>
        <v>10.505507099999999</v>
      </c>
      <c r="AS77" s="359">
        <f t="shared" si="17"/>
        <v>21.095734969999999</v>
      </c>
      <c r="AT77" s="359">
        <f t="shared" si="17"/>
        <v>47.577865269999997</v>
      </c>
      <c r="AU77" s="359">
        <f t="shared" si="17"/>
        <v>14.52060704</v>
      </c>
      <c r="AV77" s="359">
        <f t="shared" si="17"/>
        <v>5.9955399099999998</v>
      </c>
      <c r="AW77" s="359">
        <f t="shared" si="17"/>
        <v>6.4539157099999995</v>
      </c>
      <c r="AX77" s="359">
        <f t="shared" si="17"/>
        <v>7.1462549099999997</v>
      </c>
      <c r="AY77" s="359">
        <f t="shared" si="17"/>
        <v>34.11631757</v>
      </c>
      <c r="AZ77" s="359">
        <f t="shared" si="17"/>
        <v>5.2938617399999996</v>
      </c>
      <c r="BA77" s="359">
        <f t="shared" si="17"/>
        <v>8.984584009999999</v>
      </c>
      <c r="BB77" s="359">
        <f t="shared" si="17"/>
        <v>8.75845275</v>
      </c>
      <c r="BC77" s="359">
        <f t="shared" si="17"/>
        <v>21.629752719999999</v>
      </c>
      <c r="BD77" s="359">
        <f t="shared" si="17"/>
        <v>44.666651220000006</v>
      </c>
      <c r="BE77" s="359">
        <f t="shared" si="17"/>
        <v>6.4609534699999998</v>
      </c>
      <c r="BF77" s="359">
        <f t="shared" si="17"/>
        <v>13.49708133</v>
      </c>
      <c r="BG77" s="359">
        <f t="shared" si="17"/>
        <v>9.2825635099999992</v>
      </c>
      <c r="BH77" s="359">
        <f t="shared" si="17"/>
        <v>15.48476647</v>
      </c>
      <c r="BI77" s="359">
        <f t="shared" si="17"/>
        <v>44.725364780000007</v>
      </c>
      <c r="BJ77" s="359">
        <f t="shared" si="17"/>
        <v>8.5304219900000007</v>
      </c>
      <c r="BK77" s="359">
        <f t="shared" si="17"/>
        <v>13.432080469999999</v>
      </c>
      <c r="BL77" s="359">
        <f t="shared" si="17"/>
        <v>8.51939007</v>
      </c>
      <c r="BM77" s="359">
        <f t="shared" si="17"/>
        <v>14.94045841</v>
      </c>
      <c r="BN77" s="370">
        <f t="shared" si="17"/>
        <v>45.422350940000001</v>
      </c>
    </row>
    <row r="78" spans="1:66">
      <c r="A78" s="404" t="s">
        <v>85</v>
      </c>
      <c r="B78" s="359">
        <f t="shared" ref="B78:BN78" si="18">SUM(B79:B81)</f>
        <v>3.9729454099999999</v>
      </c>
      <c r="C78" s="359">
        <f t="shared" si="18"/>
        <v>0</v>
      </c>
      <c r="D78" s="359">
        <f t="shared" si="18"/>
        <v>0</v>
      </c>
      <c r="E78" s="359">
        <f t="shared" si="18"/>
        <v>0</v>
      </c>
      <c r="F78" s="359">
        <f t="shared" si="18"/>
        <v>3.9729454099999999</v>
      </c>
      <c r="G78" s="359">
        <f t="shared" si="18"/>
        <v>0</v>
      </c>
      <c r="H78" s="359">
        <f t="shared" si="18"/>
        <v>0</v>
      </c>
      <c r="I78" s="359">
        <f t="shared" si="18"/>
        <v>0</v>
      </c>
      <c r="J78" s="359">
        <f t="shared" si="18"/>
        <v>0.99500703999999995</v>
      </c>
      <c r="K78" s="359">
        <f t="shared" si="18"/>
        <v>0.99500703999999995</v>
      </c>
      <c r="L78" s="359">
        <f t="shared" si="18"/>
        <v>0.40686644</v>
      </c>
      <c r="M78" s="359">
        <f t="shared" si="18"/>
        <v>4.9766879999999999E-2</v>
      </c>
      <c r="N78" s="359">
        <f t="shared" si="18"/>
        <v>4.9586060000000001E-2</v>
      </c>
      <c r="O78" s="359">
        <f t="shared" si="18"/>
        <v>0.29532844000000003</v>
      </c>
      <c r="P78" s="359">
        <f t="shared" si="18"/>
        <v>0.80154781999999991</v>
      </c>
      <c r="Q78" s="359">
        <f t="shared" si="18"/>
        <v>0.39825842</v>
      </c>
      <c r="R78" s="359">
        <f t="shared" si="18"/>
        <v>0.18116840000000001</v>
      </c>
      <c r="S78" s="359">
        <f t="shared" si="18"/>
        <v>8.4348859999999998E-2</v>
      </c>
      <c r="T78" s="359">
        <f t="shared" si="18"/>
        <v>0.10379304</v>
      </c>
      <c r="U78" s="359">
        <f t="shared" si="18"/>
        <v>0.76756871999999998</v>
      </c>
      <c r="V78" s="359">
        <f t="shared" si="18"/>
        <v>0.12512316000000001</v>
      </c>
      <c r="W78" s="359">
        <f t="shared" si="18"/>
        <v>0.15654661</v>
      </c>
      <c r="X78" s="359">
        <f t="shared" si="18"/>
        <v>0.31616459000000002</v>
      </c>
      <c r="Y78" s="359">
        <f t="shared" si="18"/>
        <v>3.8142889999999999E-2</v>
      </c>
      <c r="Z78" s="359">
        <f t="shared" si="18"/>
        <v>0.63597725000000005</v>
      </c>
      <c r="AA78" s="359">
        <f t="shared" si="18"/>
        <v>2.9316140000000001E-2</v>
      </c>
      <c r="AB78" s="359">
        <f t="shared" si="18"/>
        <v>0.14490294000000001</v>
      </c>
      <c r="AC78" s="359">
        <f t="shared" si="18"/>
        <v>2.528234E-2</v>
      </c>
      <c r="AD78" s="359">
        <f t="shared" si="18"/>
        <v>0.18887520999999999</v>
      </c>
      <c r="AE78" s="359">
        <f t="shared" si="18"/>
        <v>0.38837663</v>
      </c>
      <c r="AF78" s="359">
        <f t="shared" si="18"/>
        <v>0.43806800000000001</v>
      </c>
      <c r="AG78" s="359">
        <f t="shared" si="18"/>
        <v>0.2293</v>
      </c>
      <c r="AH78" s="359">
        <f t="shared" si="18"/>
        <v>0.20200000000000001</v>
      </c>
      <c r="AI78" s="359">
        <f t="shared" si="18"/>
        <v>0.80766394000000008</v>
      </c>
      <c r="AJ78" s="359">
        <f t="shared" si="18"/>
        <v>1.67703194</v>
      </c>
      <c r="AK78" s="359">
        <f t="shared" si="18"/>
        <v>0.19125</v>
      </c>
      <c r="AL78" s="359">
        <f t="shared" si="18"/>
        <v>0.64714881000000002</v>
      </c>
      <c r="AM78" s="359">
        <f t="shared" si="18"/>
        <v>0.35504999999999998</v>
      </c>
      <c r="AN78" s="359">
        <f t="shared" si="18"/>
        <v>2.5406366900000004</v>
      </c>
      <c r="AO78" s="359">
        <f t="shared" si="18"/>
        <v>3.7340854999999999</v>
      </c>
      <c r="AP78" s="359">
        <f t="shared" si="18"/>
        <v>3.2413209300000001</v>
      </c>
      <c r="AQ78" s="359">
        <f t="shared" si="18"/>
        <v>1.4529652199999998</v>
      </c>
      <c r="AR78" s="359">
        <f t="shared" si="18"/>
        <v>1.1830000000000001</v>
      </c>
      <c r="AS78" s="359">
        <f t="shared" si="18"/>
        <v>9.8569263099999986</v>
      </c>
      <c r="AT78" s="359">
        <f t="shared" si="18"/>
        <v>15.73421246</v>
      </c>
      <c r="AU78" s="359">
        <f t="shared" si="18"/>
        <v>10.8099247</v>
      </c>
      <c r="AV78" s="359">
        <f t="shared" si="18"/>
        <v>0.65498160000000005</v>
      </c>
      <c r="AW78" s="359">
        <f t="shared" si="18"/>
        <v>1.6455522499999999</v>
      </c>
      <c r="AX78" s="359">
        <f t="shared" si="18"/>
        <v>1.00911281</v>
      </c>
      <c r="AY78" s="359">
        <f t="shared" si="18"/>
        <v>14.11957136</v>
      </c>
      <c r="AZ78" s="359">
        <f t="shared" si="18"/>
        <v>4.9616149999999998E-2</v>
      </c>
      <c r="BA78" s="359">
        <f t="shared" si="18"/>
        <v>8.0797400000000005E-2</v>
      </c>
      <c r="BB78" s="359">
        <f t="shared" si="18"/>
        <v>0.47407235000000003</v>
      </c>
      <c r="BC78" s="359">
        <f t="shared" si="18"/>
        <v>4.3878943899999996</v>
      </c>
      <c r="BD78" s="359">
        <f t="shared" si="18"/>
        <v>4.9923802899999998</v>
      </c>
      <c r="BE78" s="359">
        <f t="shared" si="18"/>
        <v>0.64764453</v>
      </c>
      <c r="BF78" s="359">
        <f t="shared" si="18"/>
        <v>0.751471</v>
      </c>
      <c r="BG78" s="359">
        <f t="shared" si="18"/>
        <v>2.1834726299999998</v>
      </c>
      <c r="BH78" s="359">
        <f t="shared" si="18"/>
        <v>0.42121059999999999</v>
      </c>
      <c r="BI78" s="359">
        <f t="shared" si="18"/>
        <v>4.0037987600000005</v>
      </c>
      <c r="BJ78" s="359">
        <f t="shared" si="18"/>
        <v>3.8498943800000003</v>
      </c>
      <c r="BK78" s="359">
        <f t="shared" si="18"/>
        <v>3.2643404299999998</v>
      </c>
      <c r="BL78" s="359">
        <f t="shared" si="18"/>
        <v>2.05932987</v>
      </c>
      <c r="BM78" s="359">
        <f t="shared" si="18"/>
        <v>4.9266213400000005</v>
      </c>
      <c r="BN78" s="370">
        <f t="shared" si="18"/>
        <v>14.100186019999999</v>
      </c>
    </row>
    <row r="79" spans="1:66">
      <c r="A79" s="405" t="s">
        <v>132</v>
      </c>
      <c r="B79" s="359">
        <v>3.9729454099999999</v>
      </c>
      <c r="C79" s="359">
        <v>0</v>
      </c>
      <c r="D79" s="359">
        <v>0</v>
      </c>
      <c r="E79" s="359">
        <v>0</v>
      </c>
      <c r="F79" s="359">
        <v>3.9729454099999999</v>
      </c>
      <c r="G79" s="359">
        <v>0</v>
      </c>
      <c r="H79" s="359">
        <v>0</v>
      </c>
      <c r="I79" s="359">
        <v>0</v>
      </c>
      <c r="J79" s="359">
        <v>0.18243804</v>
      </c>
      <c r="K79" s="359">
        <v>0.18243804</v>
      </c>
      <c r="L79" s="359">
        <v>0.36399999999999999</v>
      </c>
      <c r="M79" s="359">
        <v>0</v>
      </c>
      <c r="N79" s="359">
        <v>0</v>
      </c>
      <c r="O79" s="359">
        <v>0</v>
      </c>
      <c r="P79" s="359">
        <v>0.36399999999999999</v>
      </c>
      <c r="Q79" s="359">
        <v>0</v>
      </c>
      <c r="R79" s="359">
        <v>0</v>
      </c>
      <c r="S79" s="359">
        <v>0</v>
      </c>
      <c r="T79" s="359">
        <v>0</v>
      </c>
      <c r="U79" s="359">
        <v>0</v>
      </c>
      <c r="V79" s="359">
        <v>0</v>
      </c>
      <c r="W79" s="359">
        <v>3.2759999999999997E-2</v>
      </c>
      <c r="X79" s="359">
        <v>0</v>
      </c>
      <c r="Y79" s="359">
        <v>0</v>
      </c>
      <c r="Z79" s="359">
        <v>3.2759999999999997E-2</v>
      </c>
      <c r="AA79" s="359">
        <v>0</v>
      </c>
      <c r="AB79" s="359">
        <v>0</v>
      </c>
      <c r="AC79" s="359">
        <v>0</v>
      </c>
      <c r="AD79" s="359">
        <v>0</v>
      </c>
      <c r="AE79" s="359">
        <v>0</v>
      </c>
      <c r="AF79" s="359">
        <v>0.20200000000000001</v>
      </c>
      <c r="AG79" s="359">
        <v>0.2293</v>
      </c>
      <c r="AH79" s="359">
        <v>0.20200000000000001</v>
      </c>
      <c r="AI79" s="359">
        <v>0.20200000000000001</v>
      </c>
      <c r="AJ79" s="359">
        <v>0.83530000000000004</v>
      </c>
      <c r="AK79" s="359">
        <v>0.19125</v>
      </c>
      <c r="AL79" s="359">
        <v>0.19125</v>
      </c>
      <c r="AM79" s="359">
        <v>0.31864999999999999</v>
      </c>
      <c r="AN79" s="359">
        <v>0.19125</v>
      </c>
      <c r="AO79" s="359">
        <v>0.89239999999999997</v>
      </c>
      <c r="AP79" s="359">
        <v>3.2221819300000001</v>
      </c>
      <c r="AQ79" s="359">
        <v>3.8219999999999997E-2</v>
      </c>
      <c r="AR79" s="359">
        <v>1.1830000000000001</v>
      </c>
      <c r="AS79" s="359">
        <v>7.5994975699999996</v>
      </c>
      <c r="AT79" s="359">
        <v>12.042899500000001</v>
      </c>
      <c r="AU79" s="359">
        <v>9.7621792799999998</v>
      </c>
      <c r="AV79" s="359">
        <v>0.65498160000000005</v>
      </c>
      <c r="AW79" s="359">
        <v>1.6455522499999999</v>
      </c>
      <c r="AX79" s="359">
        <v>0.82711281000000003</v>
      </c>
      <c r="AY79" s="359">
        <v>12.88982594</v>
      </c>
      <c r="AZ79" s="359">
        <v>4.9616149999999998E-2</v>
      </c>
      <c r="BA79" s="359">
        <v>8.0797400000000005E-2</v>
      </c>
      <c r="BB79" s="359">
        <v>0.42620548000000003</v>
      </c>
      <c r="BC79" s="359">
        <v>4.3527319899999997</v>
      </c>
      <c r="BD79" s="359">
        <v>4.9093510199999999</v>
      </c>
      <c r="BE79" s="359">
        <v>0.55846452999999996</v>
      </c>
      <c r="BF79" s="359">
        <v>0.751471</v>
      </c>
      <c r="BG79" s="359">
        <v>1.9213926299999999</v>
      </c>
      <c r="BH79" s="359">
        <v>0.24118498999999999</v>
      </c>
      <c r="BI79" s="359">
        <v>3.4725131500000002</v>
      </c>
      <c r="BJ79" s="359">
        <v>0.73382225999999995</v>
      </c>
      <c r="BK79" s="359">
        <v>1.65502887</v>
      </c>
      <c r="BL79" s="359">
        <v>1.81914219</v>
      </c>
      <c r="BM79" s="359">
        <v>2.0919597699999999</v>
      </c>
      <c r="BN79" s="370">
        <v>6.2999530899999998</v>
      </c>
    </row>
    <row r="80" spans="1:66">
      <c r="A80" s="405" t="s">
        <v>133</v>
      </c>
      <c r="B80" s="359">
        <v>0</v>
      </c>
      <c r="C80" s="359">
        <v>0</v>
      </c>
      <c r="D80" s="359">
        <v>0</v>
      </c>
      <c r="E80" s="359">
        <v>0</v>
      </c>
      <c r="F80" s="359">
        <v>0</v>
      </c>
      <c r="G80" s="359">
        <v>0</v>
      </c>
      <c r="H80" s="359">
        <v>0</v>
      </c>
      <c r="I80" s="359">
        <v>0</v>
      </c>
      <c r="J80" s="359">
        <v>0</v>
      </c>
      <c r="K80" s="359">
        <v>0</v>
      </c>
      <c r="L80" s="359">
        <v>0</v>
      </c>
      <c r="M80" s="359">
        <v>0</v>
      </c>
      <c r="N80" s="359">
        <v>0</v>
      </c>
      <c r="O80" s="359">
        <v>0</v>
      </c>
      <c r="P80" s="359">
        <v>0</v>
      </c>
      <c r="Q80" s="359">
        <v>0</v>
      </c>
      <c r="R80" s="359">
        <v>0</v>
      </c>
      <c r="S80" s="359">
        <v>0</v>
      </c>
      <c r="T80" s="359">
        <v>0</v>
      </c>
      <c r="U80" s="359">
        <v>0</v>
      </c>
      <c r="V80" s="359">
        <v>0</v>
      </c>
      <c r="W80" s="359">
        <v>0</v>
      </c>
      <c r="X80" s="359">
        <v>0</v>
      </c>
      <c r="Y80" s="359">
        <v>0</v>
      </c>
      <c r="Z80" s="359">
        <v>0</v>
      </c>
      <c r="AA80" s="359">
        <v>0</v>
      </c>
      <c r="AB80" s="359">
        <v>0</v>
      </c>
      <c r="AC80" s="359">
        <v>0</v>
      </c>
      <c r="AD80" s="359">
        <v>0</v>
      </c>
      <c r="AE80" s="359">
        <v>0</v>
      </c>
      <c r="AF80" s="359">
        <v>0</v>
      </c>
      <c r="AG80" s="359">
        <v>0</v>
      </c>
      <c r="AH80" s="359">
        <v>0</v>
      </c>
      <c r="AI80" s="359">
        <v>0</v>
      </c>
      <c r="AJ80" s="359">
        <v>0</v>
      </c>
      <c r="AK80" s="359">
        <v>0</v>
      </c>
      <c r="AL80" s="359">
        <v>0</v>
      </c>
      <c r="AM80" s="359">
        <v>0</v>
      </c>
      <c r="AN80" s="359">
        <v>0</v>
      </c>
      <c r="AO80" s="359">
        <v>0</v>
      </c>
      <c r="AP80" s="359">
        <v>0</v>
      </c>
      <c r="AQ80" s="359">
        <v>0</v>
      </c>
      <c r="AR80" s="359">
        <v>0</v>
      </c>
      <c r="AS80" s="359">
        <v>0</v>
      </c>
      <c r="AT80" s="359">
        <v>0</v>
      </c>
      <c r="AU80" s="359">
        <v>0</v>
      </c>
      <c r="AV80" s="359">
        <v>0</v>
      </c>
      <c r="AW80" s="359">
        <v>0</v>
      </c>
      <c r="AX80" s="359">
        <v>0</v>
      </c>
      <c r="AY80" s="359">
        <v>0</v>
      </c>
      <c r="AZ80" s="359">
        <v>0</v>
      </c>
      <c r="BA80" s="359">
        <v>0</v>
      </c>
      <c r="BB80" s="359">
        <v>0</v>
      </c>
      <c r="BC80" s="359">
        <v>0</v>
      </c>
      <c r="BD80" s="359">
        <v>0</v>
      </c>
      <c r="BE80" s="359">
        <v>0</v>
      </c>
      <c r="BF80" s="359">
        <v>0</v>
      </c>
      <c r="BG80" s="359">
        <v>0</v>
      </c>
      <c r="BH80" s="359">
        <v>0</v>
      </c>
      <c r="BI80" s="359">
        <v>0</v>
      </c>
      <c r="BJ80" s="359">
        <v>0</v>
      </c>
      <c r="BK80" s="359">
        <v>0</v>
      </c>
      <c r="BL80" s="359">
        <v>0</v>
      </c>
      <c r="BM80" s="359">
        <v>0</v>
      </c>
      <c r="BN80" s="370">
        <v>0</v>
      </c>
    </row>
    <row r="81" spans="1:66">
      <c r="A81" s="405" t="s">
        <v>69</v>
      </c>
      <c r="B81" s="359">
        <v>0</v>
      </c>
      <c r="C81" s="359">
        <v>0</v>
      </c>
      <c r="D81" s="359">
        <v>0</v>
      </c>
      <c r="E81" s="359">
        <v>0</v>
      </c>
      <c r="F81" s="359">
        <v>0</v>
      </c>
      <c r="G81" s="359">
        <v>0</v>
      </c>
      <c r="H81" s="359">
        <v>0</v>
      </c>
      <c r="I81" s="359">
        <v>0</v>
      </c>
      <c r="J81" s="359">
        <v>0.81256899999999999</v>
      </c>
      <c r="K81" s="359">
        <v>0.81256899999999999</v>
      </c>
      <c r="L81" s="359">
        <v>4.2866439999999999E-2</v>
      </c>
      <c r="M81" s="359">
        <v>4.9766879999999999E-2</v>
      </c>
      <c r="N81" s="359">
        <v>4.9586060000000001E-2</v>
      </c>
      <c r="O81" s="359">
        <v>0.29532844000000003</v>
      </c>
      <c r="P81" s="359">
        <v>0.43754781999999998</v>
      </c>
      <c r="Q81" s="359">
        <v>0.39825842</v>
      </c>
      <c r="R81" s="359">
        <v>0.18116840000000001</v>
      </c>
      <c r="S81" s="359">
        <v>8.4348859999999998E-2</v>
      </c>
      <c r="T81" s="359">
        <v>0.10379304</v>
      </c>
      <c r="U81" s="359">
        <v>0.76756871999999998</v>
      </c>
      <c r="V81" s="359">
        <v>0.12512316000000001</v>
      </c>
      <c r="W81" s="359">
        <v>0.12378661000000001</v>
      </c>
      <c r="X81" s="359">
        <v>0.31616459000000002</v>
      </c>
      <c r="Y81" s="359">
        <v>3.8142889999999999E-2</v>
      </c>
      <c r="Z81" s="359">
        <v>0.60321725000000004</v>
      </c>
      <c r="AA81" s="359">
        <v>2.9316140000000001E-2</v>
      </c>
      <c r="AB81" s="359">
        <v>0.14490294000000001</v>
      </c>
      <c r="AC81" s="359">
        <v>2.528234E-2</v>
      </c>
      <c r="AD81" s="359">
        <v>0.18887520999999999</v>
      </c>
      <c r="AE81" s="359">
        <v>0.38837663</v>
      </c>
      <c r="AF81" s="359">
        <v>0.236068</v>
      </c>
      <c r="AG81" s="359">
        <v>0</v>
      </c>
      <c r="AH81" s="359">
        <v>0</v>
      </c>
      <c r="AI81" s="359">
        <v>0.60566394000000001</v>
      </c>
      <c r="AJ81" s="359">
        <v>0.84173193999999996</v>
      </c>
      <c r="AK81" s="359">
        <v>0</v>
      </c>
      <c r="AL81" s="359">
        <v>0.45589880999999999</v>
      </c>
      <c r="AM81" s="359">
        <v>3.6400000000000002E-2</v>
      </c>
      <c r="AN81" s="359">
        <v>2.3493866900000002</v>
      </c>
      <c r="AO81" s="359">
        <v>2.8416855000000001</v>
      </c>
      <c r="AP81" s="359">
        <v>1.9139E-2</v>
      </c>
      <c r="AQ81" s="359">
        <v>1.4147452199999999</v>
      </c>
      <c r="AR81" s="359">
        <v>0</v>
      </c>
      <c r="AS81" s="359">
        <v>2.2574287399999999</v>
      </c>
      <c r="AT81" s="359">
        <v>3.6913129599999999</v>
      </c>
      <c r="AU81" s="359">
        <v>1.04774542</v>
      </c>
      <c r="AV81" s="359">
        <v>0</v>
      </c>
      <c r="AW81" s="359">
        <v>0</v>
      </c>
      <c r="AX81" s="359">
        <v>0.182</v>
      </c>
      <c r="AY81" s="359">
        <v>1.22974542</v>
      </c>
      <c r="AZ81" s="359">
        <v>0</v>
      </c>
      <c r="BA81" s="359">
        <v>0</v>
      </c>
      <c r="BB81" s="359">
        <v>4.7866869999999999E-2</v>
      </c>
      <c r="BC81" s="359">
        <v>3.5162400000000003E-2</v>
      </c>
      <c r="BD81" s="359">
        <v>8.3029270000000002E-2</v>
      </c>
      <c r="BE81" s="359">
        <v>8.9179999999999995E-2</v>
      </c>
      <c r="BF81" s="359">
        <v>0</v>
      </c>
      <c r="BG81" s="359">
        <v>0.26207999999999998</v>
      </c>
      <c r="BH81" s="359">
        <v>0.18002561</v>
      </c>
      <c r="BI81" s="359">
        <v>0.53128560999999996</v>
      </c>
      <c r="BJ81" s="359">
        <v>3.1160721200000001</v>
      </c>
      <c r="BK81" s="359">
        <v>1.6093115600000001</v>
      </c>
      <c r="BL81" s="359">
        <v>0.24018767999999999</v>
      </c>
      <c r="BM81" s="359">
        <v>2.8346615700000002</v>
      </c>
      <c r="BN81" s="370">
        <v>7.80023293</v>
      </c>
    </row>
    <row r="82" spans="1:66">
      <c r="A82" s="404" t="s">
        <v>87</v>
      </c>
      <c r="B82" s="359">
        <f t="shared" ref="B82:BN82" si="19">SUM(B83:B84)</f>
        <v>3.1218695899999998</v>
      </c>
      <c r="C82" s="359">
        <f t="shared" si="19"/>
        <v>2.2542632899999999</v>
      </c>
      <c r="D82" s="359">
        <f t="shared" si="19"/>
        <v>2.8489986599999999</v>
      </c>
      <c r="E82" s="359">
        <f t="shared" si="19"/>
        <v>2.9381707800000001</v>
      </c>
      <c r="F82" s="359">
        <f t="shared" si="19"/>
        <v>11.16330232</v>
      </c>
      <c r="G82" s="359">
        <f t="shared" si="19"/>
        <v>2.27209094</v>
      </c>
      <c r="H82" s="359">
        <f t="shared" si="19"/>
        <v>3.0542942200000001</v>
      </c>
      <c r="I82" s="359">
        <f t="shared" si="19"/>
        <v>3.0561232999999999</v>
      </c>
      <c r="J82" s="359">
        <f t="shared" si="19"/>
        <v>2.67224554</v>
      </c>
      <c r="K82" s="359">
        <f t="shared" si="19"/>
        <v>11.054753999999999</v>
      </c>
      <c r="L82" s="359">
        <f t="shared" si="19"/>
        <v>5.1318098600000006</v>
      </c>
      <c r="M82" s="359">
        <f t="shared" si="19"/>
        <v>2.8289930300000004</v>
      </c>
      <c r="N82" s="359">
        <f t="shared" si="19"/>
        <v>2.07630282</v>
      </c>
      <c r="O82" s="359">
        <f t="shared" si="19"/>
        <v>5.5333305600000005</v>
      </c>
      <c r="P82" s="359">
        <f t="shared" si="19"/>
        <v>15.57043627</v>
      </c>
      <c r="Q82" s="359">
        <f t="shared" si="19"/>
        <v>4.2074414899999999</v>
      </c>
      <c r="R82" s="359">
        <f t="shared" si="19"/>
        <v>6.6343386099999995</v>
      </c>
      <c r="S82" s="359">
        <f t="shared" si="19"/>
        <v>3.02955211</v>
      </c>
      <c r="T82" s="359">
        <f t="shared" si="19"/>
        <v>2.4013305699999998</v>
      </c>
      <c r="U82" s="359">
        <f t="shared" si="19"/>
        <v>16.272662779999997</v>
      </c>
      <c r="V82" s="359">
        <f t="shared" si="19"/>
        <v>8.2115995899999987</v>
      </c>
      <c r="W82" s="359">
        <f t="shared" si="19"/>
        <v>2.9303084200000002</v>
      </c>
      <c r="X82" s="359">
        <f t="shared" si="19"/>
        <v>3.1721375700000003</v>
      </c>
      <c r="Y82" s="359">
        <f t="shared" si="19"/>
        <v>2.9070287299999999</v>
      </c>
      <c r="Z82" s="359">
        <f t="shared" si="19"/>
        <v>17.221074309999999</v>
      </c>
      <c r="AA82" s="359">
        <f t="shared" si="19"/>
        <v>3.7858227900000001</v>
      </c>
      <c r="AB82" s="359">
        <f t="shared" si="19"/>
        <v>5.3358830899999994</v>
      </c>
      <c r="AC82" s="359">
        <f t="shared" si="19"/>
        <v>4.8204308500000002</v>
      </c>
      <c r="AD82" s="359">
        <f t="shared" si="19"/>
        <v>4.0449555899999998</v>
      </c>
      <c r="AE82" s="359">
        <f t="shared" si="19"/>
        <v>17.987092320000002</v>
      </c>
      <c r="AF82" s="359">
        <f t="shared" si="19"/>
        <v>4.6306125500000004</v>
      </c>
      <c r="AG82" s="359">
        <f t="shared" si="19"/>
        <v>3.1685455500000002</v>
      </c>
      <c r="AH82" s="359">
        <f t="shared" si="19"/>
        <v>5.9441643800000001</v>
      </c>
      <c r="AI82" s="359">
        <f t="shared" si="19"/>
        <v>3.58670344</v>
      </c>
      <c r="AJ82" s="359">
        <f t="shared" si="19"/>
        <v>17.330025920000001</v>
      </c>
      <c r="AK82" s="359">
        <f t="shared" si="19"/>
        <v>6.87382662</v>
      </c>
      <c r="AL82" s="359">
        <f t="shared" si="19"/>
        <v>3.18050034</v>
      </c>
      <c r="AM82" s="359">
        <f t="shared" si="19"/>
        <v>3.12707391</v>
      </c>
      <c r="AN82" s="359">
        <f t="shared" si="19"/>
        <v>4.1279983400000004</v>
      </c>
      <c r="AO82" s="359">
        <f t="shared" si="19"/>
        <v>17.309399210000002</v>
      </c>
      <c r="AP82" s="359">
        <f t="shared" si="19"/>
        <v>5.1312310599999993</v>
      </c>
      <c r="AQ82" s="359">
        <f t="shared" si="19"/>
        <v>5.6777923599999998</v>
      </c>
      <c r="AR82" s="359">
        <f t="shared" si="19"/>
        <v>4.4368038499999995</v>
      </c>
      <c r="AS82" s="359">
        <f t="shared" si="19"/>
        <v>5.6442143400000004</v>
      </c>
      <c r="AT82" s="359">
        <f t="shared" si="19"/>
        <v>20.890041609999997</v>
      </c>
      <c r="AU82" s="359">
        <f t="shared" si="19"/>
        <v>3.6488174999999998</v>
      </c>
      <c r="AV82" s="359">
        <f t="shared" si="19"/>
        <v>3.73556548</v>
      </c>
      <c r="AW82" s="359">
        <f t="shared" si="19"/>
        <v>4.2574160399999998</v>
      </c>
      <c r="AX82" s="359">
        <f t="shared" si="19"/>
        <v>3.7479761699999998</v>
      </c>
      <c r="AY82" s="359">
        <f t="shared" si="19"/>
        <v>15.38977519</v>
      </c>
      <c r="AZ82" s="359">
        <f t="shared" si="19"/>
        <v>3.0353859399999998</v>
      </c>
      <c r="BA82" s="359">
        <f t="shared" si="19"/>
        <v>6.3563509299999996</v>
      </c>
      <c r="BB82" s="359">
        <f t="shared" si="19"/>
        <v>6.0039621600000004</v>
      </c>
      <c r="BC82" s="359">
        <f t="shared" si="19"/>
        <v>14.8317543</v>
      </c>
      <c r="BD82" s="359">
        <f t="shared" si="19"/>
        <v>30.227453330000003</v>
      </c>
      <c r="BE82" s="359">
        <f t="shared" si="19"/>
        <v>3.0640821499999999</v>
      </c>
      <c r="BF82" s="359">
        <f t="shared" si="19"/>
        <v>9.9017035700000005</v>
      </c>
      <c r="BG82" s="359">
        <f t="shared" si="19"/>
        <v>4.8122988400000004</v>
      </c>
      <c r="BH82" s="359">
        <f t="shared" si="19"/>
        <v>14.991119340000001</v>
      </c>
      <c r="BI82" s="359">
        <f t="shared" si="19"/>
        <v>32.769203900000001</v>
      </c>
      <c r="BJ82" s="359">
        <f t="shared" si="19"/>
        <v>2.9682952199999999</v>
      </c>
      <c r="BK82" s="359">
        <f t="shared" si="19"/>
        <v>8.8651065199999994</v>
      </c>
      <c r="BL82" s="359">
        <f t="shared" si="19"/>
        <v>2.91656629</v>
      </c>
      <c r="BM82" s="359">
        <f t="shared" si="19"/>
        <v>9.73547574</v>
      </c>
      <c r="BN82" s="370">
        <f t="shared" si="19"/>
        <v>24.48544377</v>
      </c>
    </row>
    <row r="83" spans="1:66">
      <c r="A83" s="405" t="s">
        <v>135</v>
      </c>
      <c r="B83" s="359">
        <v>0.99082318999999996</v>
      </c>
      <c r="C83" s="359">
        <v>0.15292093000000001</v>
      </c>
      <c r="D83" s="359">
        <v>0</v>
      </c>
      <c r="E83" s="359">
        <v>0.66980510000000004</v>
      </c>
      <c r="F83" s="359">
        <v>1.8135492200000001</v>
      </c>
      <c r="G83" s="359">
        <v>0.12627380999999999</v>
      </c>
      <c r="H83" s="359">
        <v>0.91807764000000003</v>
      </c>
      <c r="I83" s="359">
        <v>0.88802349999999997</v>
      </c>
      <c r="J83" s="359">
        <v>0</v>
      </c>
      <c r="K83" s="359">
        <v>1.93237495</v>
      </c>
      <c r="L83" s="359">
        <v>1.73280536</v>
      </c>
      <c r="M83" s="359">
        <v>0.69159999999999999</v>
      </c>
      <c r="N83" s="359">
        <v>2.0401929999999999E-2</v>
      </c>
      <c r="O83" s="359">
        <v>0.41982966999999999</v>
      </c>
      <c r="P83" s="359">
        <v>2.8646369599999999</v>
      </c>
      <c r="Q83" s="359">
        <v>2.1512582600000001</v>
      </c>
      <c r="R83" s="359">
        <v>0.62296984</v>
      </c>
      <c r="S83" s="359">
        <v>0.96460000000000001</v>
      </c>
      <c r="T83" s="359">
        <v>0.3352</v>
      </c>
      <c r="U83" s="359">
        <v>4.0740280999999996</v>
      </c>
      <c r="V83" s="359">
        <v>0.53767209999999999</v>
      </c>
      <c r="W83" s="359">
        <v>3.6286069999999997E-2</v>
      </c>
      <c r="X83" s="359">
        <v>9.0999999999999998E-2</v>
      </c>
      <c r="Y83" s="359">
        <v>0</v>
      </c>
      <c r="Z83" s="359">
        <v>0.66495817000000002</v>
      </c>
      <c r="AA83" s="359">
        <v>0.89180000000000004</v>
      </c>
      <c r="AB83" s="359">
        <v>2.4335852199999999</v>
      </c>
      <c r="AC83" s="359">
        <v>1.51667759</v>
      </c>
      <c r="AD83" s="359">
        <v>0.66516498000000002</v>
      </c>
      <c r="AE83" s="359">
        <v>5.50722779</v>
      </c>
      <c r="AF83" s="359">
        <v>0.15495264</v>
      </c>
      <c r="AG83" s="359">
        <v>0.14924456</v>
      </c>
      <c r="AH83" s="359">
        <v>2.68595959</v>
      </c>
      <c r="AI83" s="359">
        <v>0.69268065000000001</v>
      </c>
      <c r="AJ83" s="359">
        <v>3.6828374400000001</v>
      </c>
      <c r="AK83" s="359">
        <v>3.9798047200000002</v>
      </c>
      <c r="AL83" s="359">
        <v>0.28647844</v>
      </c>
      <c r="AM83" s="359">
        <v>0.14944579</v>
      </c>
      <c r="AN83" s="359">
        <v>0</v>
      </c>
      <c r="AO83" s="359">
        <v>4.4157289500000001</v>
      </c>
      <c r="AP83" s="359">
        <v>6.6525280000000006E-2</v>
      </c>
      <c r="AQ83" s="359">
        <v>0</v>
      </c>
      <c r="AR83" s="359">
        <v>0.12740000000000001</v>
      </c>
      <c r="AS83" s="359">
        <v>0</v>
      </c>
      <c r="AT83" s="359">
        <v>0.19392528000000001</v>
      </c>
      <c r="AU83" s="359">
        <v>0</v>
      </c>
      <c r="AV83" s="359">
        <v>-7.203E-5</v>
      </c>
      <c r="AW83" s="359">
        <v>0</v>
      </c>
      <c r="AX83" s="359">
        <v>0</v>
      </c>
      <c r="AY83" s="359">
        <v>-7.203E-5</v>
      </c>
      <c r="AZ83" s="359">
        <v>0</v>
      </c>
      <c r="BA83" s="359">
        <v>0</v>
      </c>
      <c r="BB83" s="359">
        <v>1.6454069</v>
      </c>
      <c r="BC83" s="359">
        <v>0.18137420000000001</v>
      </c>
      <c r="BD83" s="359">
        <v>1.8267811</v>
      </c>
      <c r="BE83" s="359">
        <v>1.7797779999999999E-2</v>
      </c>
      <c r="BF83" s="359">
        <v>0</v>
      </c>
      <c r="BG83" s="359">
        <v>0.41837731</v>
      </c>
      <c r="BH83" s="359">
        <v>0.37758332999999999</v>
      </c>
      <c r="BI83" s="359">
        <v>0.81375841999999998</v>
      </c>
      <c r="BJ83" s="359">
        <v>0.12119122</v>
      </c>
      <c r="BK83" s="359">
        <v>0.65110953000000005</v>
      </c>
      <c r="BL83" s="359">
        <v>8.3334000000000005E-2</v>
      </c>
      <c r="BM83" s="359">
        <v>6.8432000000000007E-2</v>
      </c>
      <c r="BN83" s="370">
        <v>0.92406675000000005</v>
      </c>
    </row>
    <row r="84" spans="1:66">
      <c r="A84" s="405" t="s">
        <v>136</v>
      </c>
      <c r="B84" s="359">
        <v>2.1310463999999998</v>
      </c>
      <c r="C84" s="359">
        <v>2.1013423599999999</v>
      </c>
      <c r="D84" s="359">
        <v>2.8489986599999999</v>
      </c>
      <c r="E84" s="359">
        <v>2.2683656800000001</v>
      </c>
      <c r="F84" s="359">
        <v>9.3497530999999992</v>
      </c>
      <c r="G84" s="359">
        <v>2.1458171300000002</v>
      </c>
      <c r="H84" s="359">
        <v>2.1362165800000001</v>
      </c>
      <c r="I84" s="359">
        <v>2.1680997999999998</v>
      </c>
      <c r="J84" s="359">
        <v>2.67224554</v>
      </c>
      <c r="K84" s="359">
        <v>9.1223790499999993</v>
      </c>
      <c r="L84" s="359">
        <v>3.3990045000000002</v>
      </c>
      <c r="M84" s="359">
        <v>2.1373930300000001</v>
      </c>
      <c r="N84" s="359">
        <v>2.0559008900000002</v>
      </c>
      <c r="O84" s="359">
        <v>5.1135008900000001</v>
      </c>
      <c r="P84" s="359">
        <v>12.70579931</v>
      </c>
      <c r="Q84" s="359">
        <v>2.0561832299999998</v>
      </c>
      <c r="R84" s="359">
        <v>6.0113687699999998</v>
      </c>
      <c r="S84" s="359">
        <v>2.0649521100000001</v>
      </c>
      <c r="T84" s="359">
        <v>2.0661305699999999</v>
      </c>
      <c r="U84" s="359">
        <v>12.19863468</v>
      </c>
      <c r="V84" s="359">
        <v>7.6739274899999996</v>
      </c>
      <c r="W84" s="359">
        <v>2.8940223500000002</v>
      </c>
      <c r="X84" s="359">
        <v>3.0811375700000001</v>
      </c>
      <c r="Y84" s="359">
        <v>2.9070287299999999</v>
      </c>
      <c r="Z84" s="359">
        <v>16.55611614</v>
      </c>
      <c r="AA84" s="359">
        <v>2.8940227900000002</v>
      </c>
      <c r="AB84" s="359">
        <v>2.9022978699999999</v>
      </c>
      <c r="AC84" s="359">
        <v>3.3037532600000001</v>
      </c>
      <c r="AD84" s="359">
        <v>3.3797906100000001</v>
      </c>
      <c r="AE84" s="359">
        <v>12.47986453</v>
      </c>
      <c r="AF84" s="359">
        <v>4.4756599100000001</v>
      </c>
      <c r="AG84" s="359">
        <v>3.0193009900000001</v>
      </c>
      <c r="AH84" s="359">
        <v>3.2582047900000002</v>
      </c>
      <c r="AI84" s="359">
        <v>2.8940227900000002</v>
      </c>
      <c r="AJ84" s="359">
        <v>13.647188480000001</v>
      </c>
      <c r="AK84" s="359">
        <v>2.8940218999999998</v>
      </c>
      <c r="AL84" s="359">
        <v>2.8940218999999998</v>
      </c>
      <c r="AM84" s="359">
        <v>2.9776281199999999</v>
      </c>
      <c r="AN84" s="359">
        <v>4.1279983400000004</v>
      </c>
      <c r="AO84" s="359">
        <v>12.89367026</v>
      </c>
      <c r="AP84" s="359">
        <v>5.0647057799999997</v>
      </c>
      <c r="AQ84" s="359">
        <v>5.6777923599999998</v>
      </c>
      <c r="AR84" s="359">
        <v>4.3094038499999998</v>
      </c>
      <c r="AS84" s="359">
        <v>5.6442143400000004</v>
      </c>
      <c r="AT84" s="359">
        <v>20.696116329999999</v>
      </c>
      <c r="AU84" s="359">
        <v>3.6488174999999998</v>
      </c>
      <c r="AV84" s="359">
        <v>3.7356375100000001</v>
      </c>
      <c r="AW84" s="359">
        <v>4.2574160399999998</v>
      </c>
      <c r="AX84" s="359">
        <v>3.7479761699999998</v>
      </c>
      <c r="AY84" s="359">
        <v>15.38984722</v>
      </c>
      <c r="AZ84" s="359">
        <v>3.0353859399999998</v>
      </c>
      <c r="BA84" s="359">
        <v>6.3563509299999996</v>
      </c>
      <c r="BB84" s="359">
        <v>4.3585552600000002</v>
      </c>
      <c r="BC84" s="359">
        <v>14.6503801</v>
      </c>
      <c r="BD84" s="359">
        <v>28.400672230000001</v>
      </c>
      <c r="BE84" s="359">
        <v>3.04628437</v>
      </c>
      <c r="BF84" s="359">
        <v>9.9017035700000005</v>
      </c>
      <c r="BG84" s="359">
        <v>4.3939215300000001</v>
      </c>
      <c r="BH84" s="359">
        <v>14.613536010000001</v>
      </c>
      <c r="BI84" s="359">
        <v>31.955445480000002</v>
      </c>
      <c r="BJ84" s="359">
        <v>2.8471039999999999</v>
      </c>
      <c r="BK84" s="359">
        <v>8.2139969900000001</v>
      </c>
      <c r="BL84" s="359">
        <v>2.8332322900000002</v>
      </c>
      <c r="BM84" s="359">
        <v>9.6670437400000004</v>
      </c>
      <c r="BN84" s="370">
        <v>23.561377019999998</v>
      </c>
    </row>
    <row r="85" spans="1:66">
      <c r="A85" s="404" t="s">
        <v>71</v>
      </c>
      <c r="B85" s="359">
        <v>0.33734183000000001</v>
      </c>
      <c r="C85" s="359">
        <v>2.73787242</v>
      </c>
      <c r="D85" s="359">
        <v>0.28062002000000003</v>
      </c>
      <c r="E85" s="359">
        <v>2.4692485999999998</v>
      </c>
      <c r="F85" s="359">
        <v>5.8250828700000001</v>
      </c>
      <c r="G85" s="359">
        <v>0.38260743000000003</v>
      </c>
      <c r="H85" s="359">
        <v>2.3586065199999999</v>
      </c>
      <c r="I85" s="359">
        <v>6.1343910000000001E-2</v>
      </c>
      <c r="J85" s="359">
        <v>2.1722369399999999</v>
      </c>
      <c r="K85" s="359">
        <v>4.9747947999999997</v>
      </c>
      <c r="L85" s="359">
        <v>0.18738850000000001</v>
      </c>
      <c r="M85" s="359">
        <v>1.8441805200000001</v>
      </c>
      <c r="N85" s="359">
        <v>1.8837E-2</v>
      </c>
      <c r="O85" s="359">
        <v>2.13822483</v>
      </c>
      <c r="P85" s="359">
        <v>4.18863085</v>
      </c>
      <c r="Q85" s="359">
        <v>3.4725099999999998E-3</v>
      </c>
      <c r="R85" s="359">
        <v>4.6082568999999998</v>
      </c>
      <c r="S85" s="359">
        <v>4.2528376799999998</v>
      </c>
      <c r="T85" s="359">
        <v>8.8169747600000008</v>
      </c>
      <c r="U85" s="359">
        <v>17.681541849999999</v>
      </c>
      <c r="V85" s="359">
        <v>4.1999889999999998E-2</v>
      </c>
      <c r="W85" s="359">
        <v>12.985098170000001</v>
      </c>
      <c r="X85" s="359">
        <v>4.43613283</v>
      </c>
      <c r="Y85" s="359">
        <v>11.45354652</v>
      </c>
      <c r="Z85" s="359">
        <v>28.916777410000002</v>
      </c>
      <c r="AA85" s="359">
        <v>4.54069273</v>
      </c>
      <c r="AB85" s="359">
        <v>8.5428797500000009</v>
      </c>
      <c r="AC85" s="359">
        <v>8.8977234299999992</v>
      </c>
      <c r="AD85" s="359">
        <v>9.0795966000000004</v>
      </c>
      <c r="AE85" s="359">
        <v>31.060892509999999</v>
      </c>
      <c r="AF85" s="359">
        <v>4.9325223400000002</v>
      </c>
      <c r="AG85" s="359">
        <v>1.3349999999999999E-5</v>
      </c>
      <c r="AH85" s="359">
        <v>7.1899999999999999E-5</v>
      </c>
      <c r="AI85" s="359">
        <v>8.1810000000000004E-5</v>
      </c>
      <c r="AJ85" s="359">
        <v>4.9326894000000001</v>
      </c>
      <c r="AK85" s="359">
        <v>0.10972707</v>
      </c>
      <c r="AL85" s="359">
        <v>7.9530000000000006E-5</v>
      </c>
      <c r="AM85" s="359">
        <v>4.7209999999999997E-5</v>
      </c>
      <c r="AN85" s="359">
        <v>0</v>
      </c>
      <c r="AO85" s="359">
        <v>0.10985381</v>
      </c>
      <c r="AP85" s="359">
        <v>0.23008666999999999</v>
      </c>
      <c r="AQ85" s="359">
        <v>0.24322695999999999</v>
      </c>
      <c r="AR85" s="359">
        <v>4.8857032499999997</v>
      </c>
      <c r="AS85" s="359">
        <v>5.5945943199999997</v>
      </c>
      <c r="AT85" s="359">
        <v>10.953611199999999</v>
      </c>
      <c r="AU85" s="359">
        <v>6.1864839999999997E-2</v>
      </c>
      <c r="AV85" s="359">
        <v>1.60499283</v>
      </c>
      <c r="AW85" s="359">
        <v>0.55094741999999997</v>
      </c>
      <c r="AX85" s="359">
        <v>2.3891659299999999</v>
      </c>
      <c r="AY85" s="359">
        <v>4.6069710199999996</v>
      </c>
      <c r="AZ85" s="359">
        <v>2.20885965</v>
      </c>
      <c r="BA85" s="359">
        <v>2.54743568</v>
      </c>
      <c r="BB85" s="359">
        <v>2.2804182399999999</v>
      </c>
      <c r="BC85" s="359">
        <v>2.4101040299999998</v>
      </c>
      <c r="BD85" s="359">
        <v>9.4468175999999993</v>
      </c>
      <c r="BE85" s="359">
        <v>2.7492267899999998</v>
      </c>
      <c r="BF85" s="359">
        <v>2.8439067599999999</v>
      </c>
      <c r="BG85" s="359">
        <v>2.2867920399999999</v>
      </c>
      <c r="BH85" s="359">
        <v>7.2436529999999999E-2</v>
      </c>
      <c r="BI85" s="359">
        <v>7.9523621200000001</v>
      </c>
      <c r="BJ85" s="359">
        <v>1.71223239</v>
      </c>
      <c r="BK85" s="359">
        <v>1.3026335200000001</v>
      </c>
      <c r="BL85" s="359">
        <v>3.54349391</v>
      </c>
      <c r="BM85" s="359">
        <v>0.27836133000000002</v>
      </c>
      <c r="BN85" s="370">
        <v>6.8367211499999998</v>
      </c>
    </row>
    <row r="86" spans="1:66">
      <c r="A86" s="406"/>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59"/>
      <c r="AL86" s="359"/>
      <c r="AM86" s="359"/>
      <c r="AN86" s="359"/>
      <c r="AO86" s="359"/>
      <c r="AP86" s="359"/>
      <c r="AQ86" s="359"/>
      <c r="AR86" s="359"/>
      <c r="AS86" s="359"/>
      <c r="AT86" s="359"/>
      <c r="AU86" s="359"/>
      <c r="AV86" s="359"/>
      <c r="AW86" s="359"/>
      <c r="AX86" s="359"/>
      <c r="AY86" s="359"/>
      <c r="AZ86" s="359"/>
      <c r="BA86" s="359"/>
      <c r="BB86" s="359"/>
      <c r="BC86" s="359"/>
      <c r="BD86" s="359"/>
      <c r="BE86" s="359"/>
      <c r="BF86" s="359"/>
      <c r="BG86" s="359"/>
      <c r="BH86" s="359"/>
      <c r="BI86" s="359"/>
      <c r="BJ86" s="359"/>
      <c r="BK86" s="359"/>
      <c r="BL86" s="359"/>
      <c r="BM86" s="359"/>
      <c r="BN86" s="370"/>
    </row>
    <row r="87" spans="1:66">
      <c r="A87" s="397" t="s">
        <v>73</v>
      </c>
      <c r="B87" s="359">
        <v>1.0251775400000001</v>
      </c>
      <c r="C87" s="359">
        <v>0.87607036000000005</v>
      </c>
      <c r="D87" s="359">
        <v>1.66763595</v>
      </c>
      <c r="E87" s="359">
        <v>2.1455442800000002</v>
      </c>
      <c r="F87" s="359">
        <v>5.7144281299999999</v>
      </c>
      <c r="G87" s="359">
        <v>1.0190102400000001</v>
      </c>
      <c r="H87" s="359">
        <v>1.33124157</v>
      </c>
      <c r="I87" s="359">
        <v>2.1391493100000001</v>
      </c>
      <c r="J87" s="359">
        <v>1.23811256</v>
      </c>
      <c r="K87" s="359">
        <v>5.7275136800000004</v>
      </c>
      <c r="L87" s="359">
        <v>1.14709434</v>
      </c>
      <c r="M87" s="359">
        <v>0.92247931000000005</v>
      </c>
      <c r="N87" s="359">
        <v>0.88721475999999999</v>
      </c>
      <c r="O87" s="359">
        <v>0.92302097000000005</v>
      </c>
      <c r="P87" s="359">
        <v>3.8798093800000002</v>
      </c>
      <c r="Q87" s="359">
        <v>1.02613705</v>
      </c>
      <c r="R87" s="359">
        <v>1.31587221</v>
      </c>
      <c r="S87" s="359">
        <v>1.53201287</v>
      </c>
      <c r="T87" s="359">
        <v>2.3002400500000002</v>
      </c>
      <c r="U87" s="359">
        <v>6.1742621800000004</v>
      </c>
      <c r="V87" s="359">
        <v>2.8189127699999998</v>
      </c>
      <c r="W87" s="359">
        <v>2.2200034899999999</v>
      </c>
      <c r="X87" s="359">
        <v>1.56364674</v>
      </c>
      <c r="Y87" s="359">
        <v>1.83343649</v>
      </c>
      <c r="Z87" s="359">
        <v>8.4359994900000004</v>
      </c>
      <c r="AA87" s="359">
        <v>3.4832736799999999</v>
      </c>
      <c r="AB87" s="359">
        <v>2.1186631999999999</v>
      </c>
      <c r="AC87" s="359">
        <v>0.87678062999999995</v>
      </c>
      <c r="AD87" s="359">
        <v>2.7543248600000001</v>
      </c>
      <c r="AE87" s="359">
        <v>9.2330423699999997</v>
      </c>
      <c r="AF87" s="359">
        <v>2.6184678199999998</v>
      </c>
      <c r="AG87" s="359">
        <v>2.60542718</v>
      </c>
      <c r="AH87" s="359">
        <v>1.51382102</v>
      </c>
      <c r="AI87" s="359">
        <v>2.0977379699999998</v>
      </c>
      <c r="AJ87" s="359">
        <v>8.8354539899999995</v>
      </c>
      <c r="AK87" s="359">
        <v>0.32137701000000002</v>
      </c>
      <c r="AL87" s="359">
        <v>0.44045971</v>
      </c>
      <c r="AM87" s="359">
        <v>0.73022215999999995</v>
      </c>
      <c r="AN87" s="359">
        <v>0.28367192000000002</v>
      </c>
      <c r="AO87" s="359">
        <v>1.7757308000000001</v>
      </c>
      <c r="AP87" s="359">
        <v>6.4540810000000004E-2</v>
      </c>
      <c r="AQ87" s="359">
        <v>2.1541190000000002E-2</v>
      </c>
      <c r="AR87" s="359">
        <v>5.0496100000000004E-3</v>
      </c>
      <c r="AS87" s="359">
        <v>0</v>
      </c>
      <c r="AT87" s="359">
        <v>9.1131610000000002E-2</v>
      </c>
      <c r="AU87" s="359">
        <v>0</v>
      </c>
      <c r="AV87" s="359">
        <v>0</v>
      </c>
      <c r="AW87" s="359">
        <v>0</v>
      </c>
      <c r="AX87" s="359">
        <v>0</v>
      </c>
      <c r="AY87" s="359">
        <v>0</v>
      </c>
      <c r="AZ87" s="359">
        <v>0</v>
      </c>
      <c r="BA87" s="359">
        <v>0</v>
      </c>
      <c r="BB87" s="359">
        <v>0</v>
      </c>
      <c r="BC87" s="359">
        <v>0</v>
      </c>
      <c r="BD87" s="359">
        <v>0</v>
      </c>
      <c r="BE87" s="359">
        <v>0</v>
      </c>
      <c r="BF87" s="359">
        <v>0</v>
      </c>
      <c r="BG87" s="359">
        <v>0</v>
      </c>
      <c r="BH87" s="359">
        <v>3.6810719999999998E-2</v>
      </c>
      <c r="BI87" s="359">
        <v>3.6810719999999998E-2</v>
      </c>
      <c r="BJ87" s="359">
        <v>1.958E-2</v>
      </c>
      <c r="BK87" s="359">
        <v>0</v>
      </c>
      <c r="BL87" s="359">
        <v>0</v>
      </c>
      <c r="BM87" s="359">
        <v>0</v>
      </c>
      <c r="BN87" s="370">
        <v>1.958E-2</v>
      </c>
    </row>
    <row r="88" spans="1:66">
      <c r="A88" s="397" t="s">
        <v>138</v>
      </c>
      <c r="B88" s="359">
        <v>0.24003197000000001</v>
      </c>
      <c r="C88" s="359">
        <v>0.70589493999999997</v>
      </c>
      <c r="D88" s="359">
        <v>0.46078632000000003</v>
      </c>
      <c r="E88" s="359">
        <v>0.50405904000000001</v>
      </c>
      <c r="F88" s="359">
        <v>1.9107722700000001</v>
      </c>
      <c r="G88" s="359">
        <v>0.54300009999999999</v>
      </c>
      <c r="H88" s="359">
        <v>0.70157537999999997</v>
      </c>
      <c r="I88" s="359">
        <v>0.59523150999999996</v>
      </c>
      <c r="J88" s="359">
        <v>0.58618353999999995</v>
      </c>
      <c r="K88" s="359">
        <v>2.42599053</v>
      </c>
      <c r="L88" s="359">
        <v>1.2699581799999999</v>
      </c>
      <c r="M88" s="359">
        <v>1.1509112399999999</v>
      </c>
      <c r="N88" s="359">
        <v>0.70108307999999997</v>
      </c>
      <c r="O88" s="359">
        <v>0.32781970999999999</v>
      </c>
      <c r="P88" s="359">
        <v>3.4497722099999999</v>
      </c>
      <c r="Q88" s="359">
        <v>9.9337100000000001E-3</v>
      </c>
      <c r="R88" s="359">
        <v>0.60853776999999998</v>
      </c>
      <c r="S88" s="359">
        <v>0.44744963999999998</v>
      </c>
      <c r="T88" s="359">
        <v>0.26015671000000001</v>
      </c>
      <c r="U88" s="359">
        <v>1.32607783</v>
      </c>
      <c r="V88" s="359">
        <v>0.91906301000000001</v>
      </c>
      <c r="W88" s="359">
        <v>0.74055360000000003</v>
      </c>
      <c r="X88" s="359">
        <v>0.73464978999999997</v>
      </c>
      <c r="Y88" s="359">
        <v>0.66798199000000003</v>
      </c>
      <c r="Z88" s="359">
        <v>3.0622483900000002</v>
      </c>
      <c r="AA88" s="359">
        <v>0.76755737000000002</v>
      </c>
      <c r="AB88" s="359">
        <v>0.64353515999999999</v>
      </c>
      <c r="AC88" s="359">
        <v>1.01818309</v>
      </c>
      <c r="AD88" s="359">
        <v>1.4305096500000001</v>
      </c>
      <c r="AE88" s="359">
        <v>3.8597852700000002</v>
      </c>
      <c r="AF88" s="359">
        <v>1.15529149</v>
      </c>
      <c r="AG88" s="359">
        <v>1.4851739799999999</v>
      </c>
      <c r="AH88" s="359">
        <v>1.1063653600000001</v>
      </c>
      <c r="AI88" s="359">
        <v>0.42595161999999998</v>
      </c>
      <c r="AJ88" s="359">
        <v>4.1727824499999997</v>
      </c>
      <c r="AK88" s="359">
        <v>0.12752740000000001</v>
      </c>
      <c r="AL88" s="359">
        <v>0</v>
      </c>
      <c r="AM88" s="359">
        <v>0</v>
      </c>
      <c r="AN88" s="359">
        <v>0.22882152</v>
      </c>
      <c r="AO88" s="359">
        <v>0.35634892000000001</v>
      </c>
      <c r="AP88" s="359">
        <v>9.0999999999999998E-2</v>
      </c>
      <c r="AQ88" s="359">
        <v>0</v>
      </c>
      <c r="AR88" s="359">
        <v>0</v>
      </c>
      <c r="AS88" s="359">
        <v>0</v>
      </c>
      <c r="AT88" s="359">
        <v>9.0999999999999998E-2</v>
      </c>
      <c r="AU88" s="359">
        <v>0</v>
      </c>
      <c r="AV88" s="359">
        <v>0</v>
      </c>
      <c r="AW88" s="359">
        <v>0</v>
      </c>
      <c r="AX88" s="359">
        <v>0</v>
      </c>
      <c r="AY88" s="359">
        <v>0</v>
      </c>
      <c r="AZ88" s="359">
        <v>0</v>
      </c>
      <c r="BA88" s="359">
        <v>0</v>
      </c>
      <c r="BB88" s="359">
        <v>0</v>
      </c>
      <c r="BC88" s="359">
        <v>0</v>
      </c>
      <c r="BD88" s="359">
        <v>0</v>
      </c>
      <c r="BE88" s="359">
        <v>0</v>
      </c>
      <c r="BF88" s="359">
        <v>0</v>
      </c>
      <c r="BG88" s="359">
        <v>0</v>
      </c>
      <c r="BH88" s="359">
        <v>0</v>
      </c>
      <c r="BI88" s="359">
        <v>0</v>
      </c>
      <c r="BJ88" s="359">
        <v>0</v>
      </c>
      <c r="BK88" s="359">
        <v>0</v>
      </c>
      <c r="BL88" s="359">
        <v>0</v>
      </c>
      <c r="BM88" s="359">
        <v>0</v>
      </c>
      <c r="BN88" s="370">
        <v>0</v>
      </c>
    </row>
    <row r="89" spans="1:66">
      <c r="A89" s="407"/>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c r="AJ89" s="360"/>
      <c r="AK89" s="360"/>
      <c r="AL89" s="360"/>
      <c r="AM89" s="360"/>
      <c r="AN89" s="360"/>
      <c r="AO89" s="360"/>
      <c r="AP89" s="360"/>
      <c r="AQ89" s="360"/>
      <c r="AR89" s="360"/>
      <c r="AS89" s="360"/>
      <c r="AT89" s="360"/>
      <c r="AU89" s="360"/>
      <c r="AV89" s="360"/>
      <c r="AW89" s="360"/>
      <c r="AX89" s="360"/>
      <c r="AY89" s="360"/>
      <c r="AZ89" s="360"/>
      <c r="BA89" s="360"/>
      <c r="BB89" s="360"/>
      <c r="BC89" s="360"/>
      <c r="BD89" s="360"/>
      <c r="BE89" s="360"/>
      <c r="BF89" s="360"/>
      <c r="BG89" s="360"/>
      <c r="BH89" s="360"/>
      <c r="BI89" s="360"/>
      <c r="BJ89" s="360"/>
      <c r="BK89" s="360"/>
      <c r="BL89" s="360"/>
      <c r="BM89" s="360"/>
      <c r="BN89" s="371"/>
    </row>
    <row r="90" spans="1:66" ht="13.5">
      <c r="A90" s="396" t="s">
        <v>139</v>
      </c>
      <c r="B90" s="363">
        <f t="shared" ref="B90:BN90" si="20">SUM(B91,B96)-SUM(B94,B99)</f>
        <v>-24.558722949999996</v>
      </c>
      <c r="C90" s="363">
        <f t="shared" si="20"/>
        <v>-14.950153350000008</v>
      </c>
      <c r="D90" s="363">
        <f t="shared" si="20"/>
        <v>-9.9699425500000061</v>
      </c>
      <c r="E90" s="363">
        <f t="shared" si="20"/>
        <v>-25.123299380000006</v>
      </c>
      <c r="F90" s="363">
        <f t="shared" si="20"/>
        <v>-74.602118229999988</v>
      </c>
      <c r="G90" s="363">
        <f t="shared" si="20"/>
        <v>0.77454307</v>
      </c>
      <c r="H90" s="363">
        <f t="shared" si="20"/>
        <v>-22.097115410000008</v>
      </c>
      <c r="I90" s="363">
        <f t="shared" si="20"/>
        <v>-38.613889840000006</v>
      </c>
      <c r="J90" s="363">
        <f t="shared" si="20"/>
        <v>-4.7583462999999995</v>
      </c>
      <c r="K90" s="363">
        <f t="shared" si="20"/>
        <v>-64.694808480000006</v>
      </c>
      <c r="L90" s="363">
        <f t="shared" si="20"/>
        <v>-22.617333289999998</v>
      </c>
      <c r="M90" s="363">
        <f t="shared" si="20"/>
        <v>-33.188773389999994</v>
      </c>
      <c r="N90" s="363">
        <f t="shared" si="20"/>
        <v>-15.785464650000009</v>
      </c>
      <c r="O90" s="363">
        <f t="shared" si="20"/>
        <v>1.0445739600000081</v>
      </c>
      <c r="P90" s="363">
        <f t="shared" si="20"/>
        <v>-70.546997369999985</v>
      </c>
      <c r="Q90" s="363">
        <f t="shared" si="20"/>
        <v>-23.014918049999999</v>
      </c>
      <c r="R90" s="363">
        <f t="shared" si="20"/>
        <v>-7.5624553700000092</v>
      </c>
      <c r="S90" s="363">
        <f t="shared" si="20"/>
        <v>-29.037015479999994</v>
      </c>
      <c r="T90" s="363">
        <f t="shared" si="20"/>
        <v>-10.984732359999995</v>
      </c>
      <c r="U90" s="363">
        <f t="shared" si="20"/>
        <v>-70.599121260000004</v>
      </c>
      <c r="V90" s="363">
        <f t="shared" si="20"/>
        <v>-17.317157909999999</v>
      </c>
      <c r="W90" s="363">
        <f t="shared" si="20"/>
        <v>-19.836896700000008</v>
      </c>
      <c r="X90" s="363">
        <f t="shared" si="20"/>
        <v>-32.22082065</v>
      </c>
      <c r="Y90" s="363">
        <f t="shared" si="20"/>
        <v>-28.394810329999995</v>
      </c>
      <c r="Z90" s="363">
        <f t="shared" si="20"/>
        <v>-97.76968558999998</v>
      </c>
      <c r="AA90" s="363">
        <f t="shared" si="20"/>
        <v>-32.026317469999995</v>
      </c>
      <c r="AB90" s="363">
        <f t="shared" si="20"/>
        <v>-18.827558170000007</v>
      </c>
      <c r="AC90" s="363">
        <f t="shared" si="20"/>
        <v>-31.541877769999999</v>
      </c>
      <c r="AD90" s="363">
        <f t="shared" si="20"/>
        <v>-24.175424880000001</v>
      </c>
      <c r="AE90" s="363">
        <f t="shared" si="20"/>
        <v>-106.57117829000001</v>
      </c>
      <c r="AF90" s="363">
        <f t="shared" si="20"/>
        <v>-46.734368000000003</v>
      </c>
      <c r="AG90" s="363">
        <f t="shared" si="20"/>
        <v>-22.787659010000006</v>
      </c>
      <c r="AH90" s="363">
        <f t="shared" si="20"/>
        <v>22.775845299999986</v>
      </c>
      <c r="AI90" s="363">
        <f t="shared" si="20"/>
        <v>294.22927618</v>
      </c>
      <c r="AJ90" s="363">
        <f t="shared" si="20"/>
        <v>247.48309447000005</v>
      </c>
      <c r="AK90" s="363">
        <f t="shared" si="20"/>
        <v>292.92205835999999</v>
      </c>
      <c r="AL90" s="363">
        <f t="shared" si="20"/>
        <v>273.70607476999999</v>
      </c>
      <c r="AM90" s="363">
        <f t="shared" si="20"/>
        <v>143.78416222999999</v>
      </c>
      <c r="AN90" s="363">
        <f t="shared" si="20"/>
        <v>224.79547267000001</v>
      </c>
      <c r="AO90" s="363">
        <f t="shared" si="20"/>
        <v>935.20776803000012</v>
      </c>
      <c r="AP90" s="363">
        <f t="shared" si="20"/>
        <v>18.059543660000003</v>
      </c>
      <c r="AQ90" s="363">
        <f t="shared" si="20"/>
        <v>-26.921479619999992</v>
      </c>
      <c r="AR90" s="363">
        <f t="shared" si="20"/>
        <v>-24.071678390000002</v>
      </c>
      <c r="AS90" s="363">
        <f t="shared" si="20"/>
        <v>88.021643760000018</v>
      </c>
      <c r="AT90" s="363">
        <f t="shared" si="20"/>
        <v>55.08802940999999</v>
      </c>
      <c r="AU90" s="363">
        <f t="shared" si="20"/>
        <v>-48.417793359999997</v>
      </c>
      <c r="AV90" s="363">
        <f t="shared" si="20"/>
        <v>27.084150419999993</v>
      </c>
      <c r="AW90" s="363">
        <f t="shared" si="20"/>
        <v>-14.585018759999997</v>
      </c>
      <c r="AX90" s="363">
        <f t="shared" si="20"/>
        <v>-9.7414800700000086</v>
      </c>
      <c r="AY90" s="363">
        <f t="shared" si="20"/>
        <v>-45.660141769999996</v>
      </c>
      <c r="AZ90" s="363">
        <f t="shared" si="20"/>
        <v>-30.57684914</v>
      </c>
      <c r="BA90" s="363">
        <f t="shared" si="20"/>
        <v>-1.0570202399999999</v>
      </c>
      <c r="BB90" s="363">
        <f t="shared" si="20"/>
        <v>-51.111604320000012</v>
      </c>
      <c r="BC90" s="363">
        <f t="shared" si="20"/>
        <v>-22.869811469999995</v>
      </c>
      <c r="BD90" s="363">
        <f t="shared" si="20"/>
        <v>-105.61528516999999</v>
      </c>
      <c r="BE90" s="363">
        <f t="shared" si="20"/>
        <v>-8.3944273499999866</v>
      </c>
      <c r="BF90" s="363">
        <f t="shared" si="20"/>
        <v>-34.13241880999999</v>
      </c>
      <c r="BG90" s="363">
        <f t="shared" si="20"/>
        <v>-40.29876187</v>
      </c>
      <c r="BH90" s="363">
        <f t="shared" si="20"/>
        <v>-33.104448009999999</v>
      </c>
      <c r="BI90" s="363">
        <f t="shared" si="20"/>
        <v>-115.93005603999995</v>
      </c>
      <c r="BJ90" s="363">
        <f t="shared" si="20"/>
        <v>-16.193873369999984</v>
      </c>
      <c r="BK90" s="363">
        <f t="shared" si="20"/>
        <v>-46.159449160000023</v>
      </c>
      <c r="BL90" s="363">
        <f t="shared" si="20"/>
        <v>-46.93858445</v>
      </c>
      <c r="BM90" s="363">
        <f t="shared" si="20"/>
        <v>-39.24618796999998</v>
      </c>
      <c r="BN90" s="374">
        <f t="shared" si="20"/>
        <v>-148.53809495000004</v>
      </c>
    </row>
    <row r="91" spans="1:66">
      <c r="A91" s="400" t="s">
        <v>140</v>
      </c>
      <c r="B91" s="359">
        <f t="shared" ref="B91:BN91" si="21">SUM(B92:B93)</f>
        <v>1.0005952499999999</v>
      </c>
      <c r="C91" s="359">
        <f t="shared" si="21"/>
        <v>2.5143607299999999</v>
      </c>
      <c r="D91" s="359">
        <f t="shared" si="21"/>
        <v>13.17723816</v>
      </c>
      <c r="E91" s="359">
        <f t="shared" si="21"/>
        <v>0.81129492999999997</v>
      </c>
      <c r="F91" s="359">
        <f t="shared" si="21"/>
        <v>17.503489070000001</v>
      </c>
      <c r="G91" s="359">
        <f t="shared" si="21"/>
        <v>3.0159718600000001</v>
      </c>
      <c r="H91" s="359">
        <f t="shared" si="21"/>
        <v>3.2014484599999999</v>
      </c>
      <c r="I91" s="359">
        <f t="shared" si="21"/>
        <v>1.3195141700000002</v>
      </c>
      <c r="J91" s="359">
        <f t="shared" si="21"/>
        <v>1.12776481</v>
      </c>
      <c r="K91" s="359">
        <f t="shared" si="21"/>
        <v>8.6646993000000005</v>
      </c>
      <c r="L91" s="359">
        <f t="shared" si="21"/>
        <v>2.2027008499999998</v>
      </c>
      <c r="M91" s="359">
        <f t="shared" si="21"/>
        <v>2.4786873700000003</v>
      </c>
      <c r="N91" s="359">
        <f t="shared" si="21"/>
        <v>2.8945825900000002</v>
      </c>
      <c r="O91" s="359">
        <f t="shared" si="21"/>
        <v>2.21449271</v>
      </c>
      <c r="P91" s="359">
        <f t="shared" si="21"/>
        <v>9.7904635199999994</v>
      </c>
      <c r="Q91" s="359">
        <f t="shared" si="21"/>
        <v>2.2299898300000001</v>
      </c>
      <c r="R91" s="359">
        <f t="shared" si="21"/>
        <v>1.79229752</v>
      </c>
      <c r="S91" s="359">
        <f t="shared" si="21"/>
        <v>1.8904367500000001</v>
      </c>
      <c r="T91" s="359">
        <f t="shared" si="21"/>
        <v>1.9032165400000001</v>
      </c>
      <c r="U91" s="359">
        <f t="shared" si="21"/>
        <v>7.81594064</v>
      </c>
      <c r="V91" s="359">
        <f t="shared" si="21"/>
        <v>5.5239155899999997</v>
      </c>
      <c r="W91" s="359">
        <f t="shared" si="21"/>
        <v>0.73946932999999992</v>
      </c>
      <c r="X91" s="359">
        <f t="shared" si="21"/>
        <v>0.88914641000000005</v>
      </c>
      <c r="Y91" s="359">
        <f t="shared" si="21"/>
        <v>1.57004477</v>
      </c>
      <c r="Z91" s="359">
        <f t="shared" si="21"/>
        <v>8.7225761000000013</v>
      </c>
      <c r="AA91" s="359">
        <f t="shared" si="21"/>
        <v>4.8182581799999999</v>
      </c>
      <c r="AB91" s="359">
        <f t="shared" si="21"/>
        <v>0.24148709000000002</v>
      </c>
      <c r="AC91" s="359">
        <f t="shared" si="21"/>
        <v>0.75321899999999997</v>
      </c>
      <c r="AD91" s="359">
        <f t="shared" si="21"/>
        <v>0.70942873000000006</v>
      </c>
      <c r="AE91" s="359">
        <f t="shared" si="21"/>
        <v>6.5223930000000001</v>
      </c>
      <c r="AF91" s="359">
        <f t="shared" si="21"/>
        <v>1.4853743300000002</v>
      </c>
      <c r="AG91" s="359">
        <f t="shared" si="21"/>
        <v>2.0464766799999996</v>
      </c>
      <c r="AH91" s="359">
        <f t="shared" si="21"/>
        <v>7.7036095299999996</v>
      </c>
      <c r="AI91" s="359">
        <f t="shared" si="21"/>
        <v>40.548184550000002</v>
      </c>
      <c r="AJ91" s="359">
        <f t="shared" si="21"/>
        <v>51.78364509</v>
      </c>
      <c r="AK91" s="359">
        <f t="shared" si="21"/>
        <v>4.2243856700000002</v>
      </c>
      <c r="AL91" s="359">
        <f t="shared" si="21"/>
        <v>4.1196102300000002</v>
      </c>
      <c r="AM91" s="359">
        <f t="shared" si="21"/>
        <v>5.9454947499999999</v>
      </c>
      <c r="AN91" s="359">
        <f t="shared" si="21"/>
        <v>38.883193869999999</v>
      </c>
      <c r="AO91" s="359">
        <f t="shared" si="21"/>
        <v>53.172684520000004</v>
      </c>
      <c r="AP91" s="359">
        <f t="shared" si="21"/>
        <v>14.06391777</v>
      </c>
      <c r="AQ91" s="359">
        <f t="shared" si="21"/>
        <v>1.9743119800000002</v>
      </c>
      <c r="AR91" s="359">
        <f t="shared" si="21"/>
        <v>1.20888632</v>
      </c>
      <c r="AS91" s="359">
        <f t="shared" si="21"/>
        <v>0.94660635999999998</v>
      </c>
      <c r="AT91" s="359">
        <f t="shared" si="21"/>
        <v>18.193722430000001</v>
      </c>
      <c r="AU91" s="359">
        <f t="shared" si="21"/>
        <v>10.77706871</v>
      </c>
      <c r="AV91" s="359">
        <f t="shared" si="21"/>
        <v>6.3716616000000004</v>
      </c>
      <c r="AW91" s="359">
        <f t="shared" si="21"/>
        <v>0.87927846999999992</v>
      </c>
      <c r="AX91" s="359">
        <f t="shared" si="21"/>
        <v>13.68088346</v>
      </c>
      <c r="AY91" s="359">
        <f t="shared" si="21"/>
        <v>31.708892240000001</v>
      </c>
      <c r="AZ91" s="359">
        <f t="shared" si="21"/>
        <v>3.9995726199999999</v>
      </c>
      <c r="BA91" s="359">
        <f t="shared" si="21"/>
        <v>9.5929895999999992</v>
      </c>
      <c r="BB91" s="359">
        <f t="shared" si="21"/>
        <v>0.78749376999999998</v>
      </c>
      <c r="BC91" s="359">
        <f t="shared" si="21"/>
        <v>1.3239238099999999</v>
      </c>
      <c r="BD91" s="359">
        <f t="shared" si="21"/>
        <v>15.703979800000001</v>
      </c>
      <c r="BE91" s="359">
        <f t="shared" si="21"/>
        <v>9.5154324500000005</v>
      </c>
      <c r="BF91" s="359">
        <f t="shared" si="21"/>
        <v>2.4607507800000001</v>
      </c>
      <c r="BG91" s="359">
        <f t="shared" si="21"/>
        <v>1.5166793399999998</v>
      </c>
      <c r="BH91" s="359">
        <f t="shared" si="21"/>
        <v>3.7851241999999998</v>
      </c>
      <c r="BI91" s="359">
        <f t="shared" si="21"/>
        <v>17.277986770000002</v>
      </c>
      <c r="BJ91" s="359">
        <f t="shared" si="21"/>
        <v>3.2359412500000002</v>
      </c>
      <c r="BK91" s="359">
        <f t="shared" si="21"/>
        <v>1.6136164</v>
      </c>
      <c r="BL91" s="359">
        <f t="shared" si="21"/>
        <v>0.59282559999999995</v>
      </c>
      <c r="BM91" s="359">
        <f t="shared" si="21"/>
        <v>5.5751177300000005</v>
      </c>
      <c r="BN91" s="370">
        <f t="shared" si="21"/>
        <v>11.017500979999999</v>
      </c>
    </row>
    <row r="92" spans="1:66">
      <c r="A92" s="404" t="s">
        <v>141</v>
      </c>
      <c r="B92" s="380">
        <v>0.39679763000000001</v>
      </c>
      <c r="C92" s="380">
        <v>1.4674163600000001</v>
      </c>
      <c r="D92" s="380">
        <v>0.32601607999999999</v>
      </c>
      <c r="E92" s="380">
        <v>0.29317459000000001</v>
      </c>
      <c r="F92" s="380">
        <v>2.4834046600000002</v>
      </c>
      <c r="G92" s="380">
        <v>1.39889569</v>
      </c>
      <c r="H92" s="380">
        <v>0.76666774999999998</v>
      </c>
      <c r="I92" s="380">
        <v>0.26692310000000002</v>
      </c>
      <c r="J92" s="380">
        <v>0.15586733999999999</v>
      </c>
      <c r="K92" s="380">
        <v>2.5883538800000001</v>
      </c>
      <c r="L92" s="380">
        <v>0.13472444</v>
      </c>
      <c r="M92" s="380">
        <v>4.6566240000000002E-2</v>
      </c>
      <c r="N92" s="380">
        <v>0</v>
      </c>
      <c r="O92" s="380">
        <v>7.9281000000000004E-2</v>
      </c>
      <c r="P92" s="380">
        <v>0.26057168000000003</v>
      </c>
      <c r="Q92" s="380">
        <v>8.7539999999999996E-3</v>
      </c>
      <c r="R92" s="380">
        <v>0.29055311</v>
      </c>
      <c r="S92" s="380">
        <v>5.97577E-3</v>
      </c>
      <c r="T92" s="380">
        <v>6.3674300000000003E-3</v>
      </c>
      <c r="U92" s="380">
        <v>0.31165030999999999</v>
      </c>
      <c r="V92" s="380">
        <v>6.3724000000000003E-3</v>
      </c>
      <c r="W92" s="380">
        <v>9.5586000000000004E-3</v>
      </c>
      <c r="X92" s="380">
        <v>3.9852760000000001E-2</v>
      </c>
      <c r="Y92" s="380">
        <v>0.13294838</v>
      </c>
      <c r="Z92" s="380">
        <v>0.18873213999999999</v>
      </c>
      <c r="AA92" s="380">
        <v>1.490667E-2</v>
      </c>
      <c r="AB92" s="380">
        <v>5.42327E-3</v>
      </c>
      <c r="AC92" s="380">
        <v>1.7867870000000001E-2</v>
      </c>
      <c r="AD92" s="380">
        <v>5.3400000000000001E-3</v>
      </c>
      <c r="AE92" s="380">
        <v>4.3537810000000003E-2</v>
      </c>
      <c r="AF92" s="380">
        <v>7.0844000000000002E-3</v>
      </c>
      <c r="AG92" s="380">
        <v>7.8002599999999998E-3</v>
      </c>
      <c r="AH92" s="380">
        <v>0</v>
      </c>
      <c r="AI92" s="380">
        <v>0</v>
      </c>
      <c r="AJ92" s="380">
        <v>1.4884659999999999E-2</v>
      </c>
      <c r="AK92" s="380">
        <v>1.321636</v>
      </c>
      <c r="AL92" s="380">
        <v>0</v>
      </c>
      <c r="AM92" s="380">
        <v>0.01</v>
      </c>
      <c r="AN92" s="380">
        <v>2.2875510000000002E-2</v>
      </c>
      <c r="AO92" s="380">
        <v>1.35451151</v>
      </c>
      <c r="AP92" s="380">
        <v>5.4102480000000001E-2</v>
      </c>
      <c r="AQ92" s="380">
        <v>7.4600570000000005E-2</v>
      </c>
      <c r="AR92" s="380">
        <v>0</v>
      </c>
      <c r="AS92" s="380">
        <v>0.101151</v>
      </c>
      <c r="AT92" s="380">
        <v>0.22985405</v>
      </c>
      <c r="AU92" s="380">
        <v>0</v>
      </c>
      <c r="AV92" s="380">
        <v>0</v>
      </c>
      <c r="AW92" s="380">
        <v>0.33944830999999998</v>
      </c>
      <c r="AX92" s="380">
        <v>0</v>
      </c>
      <c r="AY92" s="380">
        <v>0.33944830999999998</v>
      </c>
      <c r="AZ92" s="380">
        <v>0.76218649000000005</v>
      </c>
      <c r="BA92" s="380">
        <v>0</v>
      </c>
      <c r="BB92" s="380">
        <v>2.1735170000000002E-2</v>
      </c>
      <c r="BC92" s="380">
        <v>0</v>
      </c>
      <c r="BD92" s="380">
        <v>0.78392165999999996</v>
      </c>
      <c r="BE92" s="380">
        <v>4.2414E-2</v>
      </c>
      <c r="BF92" s="380">
        <v>5.4780160000000001E-2</v>
      </c>
      <c r="BG92" s="380">
        <v>2.8873590000000001E-2</v>
      </c>
      <c r="BH92" s="380">
        <v>0</v>
      </c>
      <c r="BI92" s="380">
        <v>0.12606775000000001</v>
      </c>
      <c r="BJ92" s="380">
        <v>3.56E-2</v>
      </c>
      <c r="BK92" s="380">
        <v>4.0223429999999998E-2</v>
      </c>
      <c r="BL92" s="380">
        <v>2.7027900000000001E-2</v>
      </c>
      <c r="BM92" s="380">
        <v>5.3823000000000003E-2</v>
      </c>
      <c r="BN92" s="382">
        <v>0.15667433</v>
      </c>
    </row>
    <row r="93" spans="1:66">
      <c r="A93" s="404" t="s">
        <v>75</v>
      </c>
      <c r="B93" s="380">
        <v>0.60379762000000003</v>
      </c>
      <c r="C93" s="380">
        <v>1.0469443700000001</v>
      </c>
      <c r="D93" s="380">
        <v>12.851222079999999</v>
      </c>
      <c r="E93" s="380">
        <v>0.51812033999999996</v>
      </c>
      <c r="F93" s="380">
        <v>15.020084410000001</v>
      </c>
      <c r="G93" s="380">
        <v>1.61707617</v>
      </c>
      <c r="H93" s="380">
        <v>2.4347807100000001</v>
      </c>
      <c r="I93" s="380">
        <v>1.0525910700000001</v>
      </c>
      <c r="J93" s="380">
        <v>0.97189747000000004</v>
      </c>
      <c r="K93" s="380">
        <v>6.07634542</v>
      </c>
      <c r="L93" s="380">
        <v>2.06797641</v>
      </c>
      <c r="M93" s="380">
        <v>2.4321211300000001</v>
      </c>
      <c r="N93" s="380">
        <v>2.8945825900000002</v>
      </c>
      <c r="O93" s="380">
        <v>2.1352117100000001</v>
      </c>
      <c r="P93" s="380">
        <v>9.5298918399999994</v>
      </c>
      <c r="Q93" s="380">
        <v>2.2212358299999999</v>
      </c>
      <c r="R93" s="380">
        <v>1.5017444099999999</v>
      </c>
      <c r="S93" s="380">
        <v>1.8844609800000001</v>
      </c>
      <c r="T93" s="380">
        <v>1.89684911</v>
      </c>
      <c r="U93" s="380">
        <v>7.5042903299999999</v>
      </c>
      <c r="V93" s="380">
        <v>5.5175431899999996</v>
      </c>
      <c r="W93" s="380">
        <v>0.72991072999999995</v>
      </c>
      <c r="X93" s="380">
        <v>0.84929365000000001</v>
      </c>
      <c r="Y93" s="380">
        <v>1.43709639</v>
      </c>
      <c r="Z93" s="380">
        <v>8.5338439600000005</v>
      </c>
      <c r="AA93" s="380">
        <v>4.8033515099999997</v>
      </c>
      <c r="AB93" s="380">
        <v>0.23606382000000001</v>
      </c>
      <c r="AC93" s="380">
        <v>0.73535112999999996</v>
      </c>
      <c r="AD93" s="380">
        <v>0.70408873000000005</v>
      </c>
      <c r="AE93" s="380">
        <v>6.47885519</v>
      </c>
      <c r="AF93" s="380">
        <v>1.4782899300000001</v>
      </c>
      <c r="AG93" s="380">
        <v>2.0386764199999998</v>
      </c>
      <c r="AH93" s="380">
        <v>7.7036095299999996</v>
      </c>
      <c r="AI93" s="380">
        <v>40.548184550000002</v>
      </c>
      <c r="AJ93" s="380">
        <v>51.76876043</v>
      </c>
      <c r="AK93" s="380">
        <v>2.9027496699999999</v>
      </c>
      <c r="AL93" s="380">
        <v>4.1196102300000002</v>
      </c>
      <c r="AM93" s="380">
        <v>5.9354947500000002</v>
      </c>
      <c r="AN93" s="380">
        <v>38.860318360000001</v>
      </c>
      <c r="AO93" s="380">
        <v>51.818173010000002</v>
      </c>
      <c r="AP93" s="380">
        <v>14.009815290000001</v>
      </c>
      <c r="AQ93" s="380">
        <v>1.8997114100000001</v>
      </c>
      <c r="AR93" s="380">
        <v>1.20888632</v>
      </c>
      <c r="AS93" s="380">
        <v>0.84545535999999999</v>
      </c>
      <c r="AT93" s="380">
        <v>17.963868380000001</v>
      </c>
      <c r="AU93" s="380">
        <v>10.77706871</v>
      </c>
      <c r="AV93" s="380">
        <v>6.3716616000000004</v>
      </c>
      <c r="AW93" s="380">
        <v>0.53983015999999995</v>
      </c>
      <c r="AX93" s="380">
        <v>13.68088346</v>
      </c>
      <c r="AY93" s="380">
        <v>31.369443929999999</v>
      </c>
      <c r="AZ93" s="380">
        <v>3.23738613</v>
      </c>
      <c r="BA93" s="380">
        <v>9.5929895999999992</v>
      </c>
      <c r="BB93" s="380">
        <v>0.76575859999999996</v>
      </c>
      <c r="BC93" s="380">
        <v>1.3239238099999999</v>
      </c>
      <c r="BD93" s="380">
        <v>14.92005814</v>
      </c>
      <c r="BE93" s="380">
        <v>9.4730184499999996</v>
      </c>
      <c r="BF93" s="380">
        <v>2.4059706200000002</v>
      </c>
      <c r="BG93" s="380">
        <v>1.4878057499999999</v>
      </c>
      <c r="BH93" s="380">
        <v>3.7851241999999998</v>
      </c>
      <c r="BI93" s="380">
        <v>17.151919020000001</v>
      </c>
      <c r="BJ93" s="380">
        <v>3.2003412500000001</v>
      </c>
      <c r="BK93" s="380">
        <v>1.57339297</v>
      </c>
      <c r="BL93" s="380">
        <v>0.56579769999999996</v>
      </c>
      <c r="BM93" s="380">
        <v>5.5212947300000002</v>
      </c>
      <c r="BN93" s="382">
        <v>10.86082665</v>
      </c>
    </row>
    <row r="94" spans="1:66">
      <c r="A94" s="400" t="s">
        <v>142</v>
      </c>
      <c r="B94" s="359">
        <v>4.0121828800000001</v>
      </c>
      <c r="C94" s="359">
        <v>3.7694839400000002</v>
      </c>
      <c r="D94" s="359">
        <v>4.3714727</v>
      </c>
      <c r="E94" s="359">
        <v>4.7795587700000004</v>
      </c>
      <c r="F94" s="359">
        <v>16.932698290000001</v>
      </c>
      <c r="G94" s="359">
        <v>4.5136179600000004</v>
      </c>
      <c r="H94" s="359">
        <v>6.3027592500000003</v>
      </c>
      <c r="I94" s="359">
        <v>4.94863885</v>
      </c>
      <c r="J94" s="359">
        <v>8.6770313100000003</v>
      </c>
      <c r="K94" s="359">
        <v>24.442047370000001</v>
      </c>
      <c r="L94" s="359">
        <v>5.8823438599999998</v>
      </c>
      <c r="M94" s="359">
        <v>6.6563654699999999</v>
      </c>
      <c r="N94" s="359">
        <v>8.7716726499999993</v>
      </c>
      <c r="O94" s="359">
        <v>9.2833881399999996</v>
      </c>
      <c r="P94" s="359">
        <v>30.593770119999999</v>
      </c>
      <c r="Q94" s="359">
        <v>9.3106790900000007</v>
      </c>
      <c r="R94" s="359">
        <v>4.6079194399999999</v>
      </c>
      <c r="S94" s="359">
        <v>8.4599965200000007</v>
      </c>
      <c r="T94" s="359">
        <v>6.5551744300000001</v>
      </c>
      <c r="U94" s="359">
        <v>28.933769479999999</v>
      </c>
      <c r="V94" s="359">
        <v>8.8249241099999995</v>
      </c>
      <c r="W94" s="359">
        <v>5.4348896499999997</v>
      </c>
      <c r="X94" s="359">
        <v>6.6507394900000003</v>
      </c>
      <c r="Y94" s="359">
        <v>8.4590661300000001</v>
      </c>
      <c r="Z94" s="359">
        <v>29.36961938</v>
      </c>
      <c r="AA94" s="359">
        <v>7.0237717899999996</v>
      </c>
      <c r="AB94" s="359">
        <v>6.4287205399999996</v>
      </c>
      <c r="AC94" s="359">
        <v>11.768593409999999</v>
      </c>
      <c r="AD94" s="359">
        <v>11.16932605</v>
      </c>
      <c r="AE94" s="359">
        <v>36.390411790000002</v>
      </c>
      <c r="AF94" s="359">
        <v>12.618376830000001</v>
      </c>
      <c r="AG94" s="359">
        <v>9.5968109100000003</v>
      </c>
      <c r="AH94" s="359">
        <v>10.35950703</v>
      </c>
      <c r="AI94" s="359">
        <v>13.051980970000001</v>
      </c>
      <c r="AJ94" s="359">
        <v>45.626675740000003</v>
      </c>
      <c r="AK94" s="359">
        <v>8.9161219299999992</v>
      </c>
      <c r="AL94" s="359">
        <v>0.85189079999999995</v>
      </c>
      <c r="AM94" s="359">
        <v>2.7911329600000001</v>
      </c>
      <c r="AN94" s="359">
        <v>2.6610322900000001</v>
      </c>
      <c r="AO94" s="359">
        <v>15.220177980000001</v>
      </c>
      <c r="AP94" s="359">
        <v>14.127187879999999</v>
      </c>
      <c r="AQ94" s="359">
        <v>11.72867529</v>
      </c>
      <c r="AR94" s="359">
        <v>13.793892039999999</v>
      </c>
      <c r="AS94" s="359">
        <v>8.8579722899999993</v>
      </c>
      <c r="AT94" s="359">
        <v>48.507727500000001</v>
      </c>
      <c r="AU94" s="359">
        <v>2.9857430699999998</v>
      </c>
      <c r="AV94" s="359">
        <v>6.8606092700000003</v>
      </c>
      <c r="AW94" s="359">
        <v>8.1056775900000009</v>
      </c>
      <c r="AX94" s="359">
        <v>2.8308644100000002</v>
      </c>
      <c r="AY94" s="359">
        <v>20.782894339999999</v>
      </c>
      <c r="AZ94" s="359">
        <v>5.3780079399999998</v>
      </c>
      <c r="BA94" s="359">
        <v>5.7402802499999996</v>
      </c>
      <c r="BB94" s="359">
        <v>10.3367618</v>
      </c>
      <c r="BC94" s="359">
        <v>7.6199019300000002</v>
      </c>
      <c r="BD94" s="359">
        <v>29.07495192</v>
      </c>
      <c r="BE94" s="359">
        <v>6.3746836299999998</v>
      </c>
      <c r="BF94" s="359">
        <v>7.3572800599999999</v>
      </c>
      <c r="BG94" s="359">
        <v>11.663320540000001</v>
      </c>
      <c r="BH94" s="359">
        <v>12.557361820000001</v>
      </c>
      <c r="BI94" s="359">
        <v>37.952646049999998</v>
      </c>
      <c r="BJ94" s="359">
        <v>10.49956233</v>
      </c>
      <c r="BK94" s="359">
        <v>9.8242696699999996</v>
      </c>
      <c r="BL94" s="359">
        <v>12.41605412</v>
      </c>
      <c r="BM94" s="359">
        <v>11.983949109999999</v>
      </c>
      <c r="BN94" s="370">
        <v>44.723835229999999</v>
      </c>
    </row>
    <row r="95" spans="1:66">
      <c r="A95" s="406"/>
      <c r="BN95" s="382"/>
    </row>
    <row r="96" spans="1:66">
      <c r="A96" s="400" t="s">
        <v>143</v>
      </c>
      <c r="B96" s="359">
        <f t="shared" ref="B96:BN96" si="22">SUM(B97:B98)</f>
        <v>25.900216199999999</v>
      </c>
      <c r="C96" s="359">
        <f t="shared" si="22"/>
        <v>31.298442820000002</v>
      </c>
      <c r="D96" s="359">
        <f t="shared" si="22"/>
        <v>25.81814966</v>
      </c>
      <c r="E96" s="359">
        <f t="shared" si="22"/>
        <v>22.553288759999997</v>
      </c>
      <c r="F96" s="359">
        <f t="shared" si="22"/>
        <v>105.57009744</v>
      </c>
      <c r="G96" s="359">
        <f t="shared" si="22"/>
        <v>39.023334679999998</v>
      </c>
      <c r="H96" s="359">
        <f t="shared" si="22"/>
        <v>24.0955282</v>
      </c>
      <c r="I96" s="359">
        <f t="shared" si="22"/>
        <v>22.987484630000001</v>
      </c>
      <c r="J96" s="359">
        <f t="shared" si="22"/>
        <v>41.75994867</v>
      </c>
      <c r="K96" s="359">
        <f t="shared" si="22"/>
        <v>127.86629617999999</v>
      </c>
      <c r="L96" s="359">
        <f t="shared" si="22"/>
        <v>33.633467639999999</v>
      </c>
      <c r="M96" s="359">
        <f t="shared" si="22"/>
        <v>27.443065269999998</v>
      </c>
      <c r="N96" s="359">
        <f t="shared" si="22"/>
        <v>31.531046369999999</v>
      </c>
      <c r="O96" s="359">
        <f t="shared" si="22"/>
        <v>48.802292310000006</v>
      </c>
      <c r="P96" s="359">
        <f t="shared" si="22"/>
        <v>141.40987158999999</v>
      </c>
      <c r="Q96" s="359">
        <f t="shared" si="22"/>
        <v>31.08874557</v>
      </c>
      <c r="R96" s="359">
        <f t="shared" si="22"/>
        <v>39.223378689999997</v>
      </c>
      <c r="S96" s="359">
        <f t="shared" si="22"/>
        <v>25.914106650000001</v>
      </c>
      <c r="T96" s="359">
        <f t="shared" si="22"/>
        <v>36.859044099999998</v>
      </c>
      <c r="U96" s="359">
        <f t="shared" si="22"/>
        <v>133.08527501</v>
      </c>
      <c r="V96" s="359">
        <f t="shared" si="22"/>
        <v>31.110783349999998</v>
      </c>
      <c r="W96" s="359">
        <f t="shared" si="22"/>
        <v>28.789929410000003</v>
      </c>
      <c r="X96" s="359">
        <f t="shared" si="22"/>
        <v>25.00676657</v>
      </c>
      <c r="Y96" s="359">
        <f t="shared" si="22"/>
        <v>26.85729542</v>
      </c>
      <c r="Z96" s="359">
        <f t="shared" si="22"/>
        <v>111.76477475</v>
      </c>
      <c r="AA96" s="359">
        <f t="shared" si="22"/>
        <v>27.744630970000003</v>
      </c>
      <c r="AB96" s="359">
        <f t="shared" si="22"/>
        <v>31.548848029999998</v>
      </c>
      <c r="AC96" s="359">
        <f t="shared" si="22"/>
        <v>26.09351908</v>
      </c>
      <c r="AD96" s="359">
        <f t="shared" si="22"/>
        <v>36.535279100000004</v>
      </c>
      <c r="AE96" s="359">
        <f t="shared" si="22"/>
        <v>121.92227717999999</v>
      </c>
      <c r="AF96" s="359">
        <f t="shared" si="22"/>
        <v>27.080792029999998</v>
      </c>
      <c r="AG96" s="359">
        <f t="shared" si="22"/>
        <v>37.363266599999996</v>
      </c>
      <c r="AH96" s="359">
        <f t="shared" si="22"/>
        <v>65.801825829999999</v>
      </c>
      <c r="AI96" s="359">
        <f t="shared" si="22"/>
        <v>311.81213099999997</v>
      </c>
      <c r="AJ96" s="359">
        <f t="shared" si="22"/>
        <v>442.05801546000004</v>
      </c>
      <c r="AK96" s="359">
        <f t="shared" si="22"/>
        <v>357.14764692</v>
      </c>
      <c r="AL96" s="359">
        <f t="shared" si="22"/>
        <v>371.5666827</v>
      </c>
      <c r="AM96" s="359">
        <f t="shared" si="22"/>
        <v>192.38805574</v>
      </c>
      <c r="AN96" s="359">
        <f t="shared" si="22"/>
        <v>250.16419791999999</v>
      </c>
      <c r="AO96" s="359">
        <f t="shared" si="22"/>
        <v>1171.2665832800001</v>
      </c>
      <c r="AP96" s="359">
        <f t="shared" si="22"/>
        <v>65.460270080000001</v>
      </c>
      <c r="AQ96" s="359">
        <f t="shared" si="22"/>
        <v>55.430177</v>
      </c>
      <c r="AR96" s="359">
        <f t="shared" si="22"/>
        <v>53.63574268</v>
      </c>
      <c r="AS96" s="359">
        <f t="shared" si="22"/>
        <v>177.26720248000001</v>
      </c>
      <c r="AT96" s="359">
        <f t="shared" si="22"/>
        <v>351.79339224</v>
      </c>
      <c r="AU96" s="359">
        <f t="shared" si="22"/>
        <v>37.408243580000004</v>
      </c>
      <c r="AV96" s="359">
        <f t="shared" si="22"/>
        <v>79.345917259999993</v>
      </c>
      <c r="AW96" s="359">
        <f t="shared" si="22"/>
        <v>38.109294509999998</v>
      </c>
      <c r="AX96" s="359">
        <f t="shared" si="22"/>
        <v>68.697380129999999</v>
      </c>
      <c r="AY96" s="359">
        <f t="shared" si="22"/>
        <v>223.56083547999998</v>
      </c>
      <c r="AZ96" s="359">
        <f t="shared" si="22"/>
        <v>51.79723439</v>
      </c>
      <c r="BA96" s="359">
        <f t="shared" si="22"/>
        <v>43.840302039999997</v>
      </c>
      <c r="BB96" s="359">
        <f t="shared" si="22"/>
        <v>32.372969159999997</v>
      </c>
      <c r="BC96" s="359">
        <f t="shared" si="22"/>
        <v>52.324099670000003</v>
      </c>
      <c r="BD96" s="359">
        <f t="shared" si="22"/>
        <v>180.33460525999999</v>
      </c>
      <c r="BE96" s="359">
        <f t="shared" si="22"/>
        <v>47.29309611</v>
      </c>
      <c r="BF96" s="359">
        <f t="shared" si="22"/>
        <v>49.901775479999998</v>
      </c>
      <c r="BG96" s="359">
        <f t="shared" si="22"/>
        <v>30.845624979999997</v>
      </c>
      <c r="BH96" s="359">
        <f t="shared" si="22"/>
        <v>63.860770379999998</v>
      </c>
      <c r="BI96" s="359">
        <f t="shared" si="22"/>
        <v>191.90126695000001</v>
      </c>
      <c r="BJ96" s="359">
        <f t="shared" si="22"/>
        <v>59.147225570000003</v>
      </c>
      <c r="BK96" s="359">
        <f t="shared" si="22"/>
        <v>63.474818819999996</v>
      </c>
      <c r="BL96" s="359">
        <f t="shared" si="22"/>
        <v>49.389757960000004</v>
      </c>
      <c r="BM96" s="359">
        <f t="shared" si="22"/>
        <v>49.825974470000006</v>
      </c>
      <c r="BN96" s="370">
        <f t="shared" si="22"/>
        <v>221.83777681999999</v>
      </c>
    </row>
    <row r="97" spans="1:66">
      <c r="A97" s="404" t="s">
        <v>144</v>
      </c>
      <c r="B97" s="380">
        <v>0.34143349000000001</v>
      </c>
      <c r="C97" s="380">
        <v>0.33056222000000002</v>
      </c>
      <c r="D97" s="380">
        <v>9.2906409999999995E-2</v>
      </c>
      <c r="E97" s="380">
        <v>0.48689566000000001</v>
      </c>
      <c r="F97" s="380">
        <v>1.25179778</v>
      </c>
      <c r="G97" s="380">
        <v>0.45710656</v>
      </c>
      <c r="H97" s="380">
        <v>0.67005373999999995</v>
      </c>
      <c r="I97" s="380">
        <v>0.51645881000000005</v>
      </c>
      <c r="J97" s="380">
        <v>0.18861673000000001</v>
      </c>
      <c r="K97" s="380">
        <v>1.8322358400000001</v>
      </c>
      <c r="L97" s="380">
        <v>0.41307450000000001</v>
      </c>
      <c r="M97" s="380">
        <v>0.69921754000000003</v>
      </c>
      <c r="N97" s="380">
        <v>0.41988737999999998</v>
      </c>
      <c r="O97" s="380">
        <v>0.60970007999999998</v>
      </c>
      <c r="P97" s="380">
        <v>2.1418794999999999</v>
      </c>
      <c r="Q97" s="380">
        <v>1.0864307</v>
      </c>
      <c r="R97" s="380">
        <v>0.54466727000000004</v>
      </c>
      <c r="S97" s="380">
        <v>0.32233061000000002</v>
      </c>
      <c r="T97" s="380">
        <v>0.59669998000000002</v>
      </c>
      <c r="U97" s="380">
        <v>2.5501285600000001</v>
      </c>
      <c r="V97" s="380">
        <v>0.45873313999999998</v>
      </c>
      <c r="W97" s="380">
        <v>0.45764454999999998</v>
      </c>
      <c r="X97" s="380">
        <v>0.56444596000000002</v>
      </c>
      <c r="Y97" s="380">
        <v>0.49946554999999998</v>
      </c>
      <c r="Z97" s="380">
        <v>1.9802892000000001</v>
      </c>
      <c r="AA97" s="380">
        <v>0.26119797</v>
      </c>
      <c r="AB97" s="380">
        <v>0.32986973000000003</v>
      </c>
      <c r="AC97" s="380">
        <v>0.43353694999999998</v>
      </c>
      <c r="AD97" s="380">
        <v>0.16015592000000001</v>
      </c>
      <c r="AE97" s="380">
        <v>1.1847605699999999</v>
      </c>
      <c r="AF97" s="380">
        <v>0.48883871000000001</v>
      </c>
      <c r="AG97" s="380">
        <v>0.48004983000000001</v>
      </c>
      <c r="AH97" s="380">
        <v>0.84883019999999998</v>
      </c>
      <c r="AI97" s="380">
        <v>1.35982325</v>
      </c>
      <c r="AJ97" s="380">
        <v>3.1775419899999999</v>
      </c>
      <c r="AK97" s="380">
        <v>0.95495260999999998</v>
      </c>
      <c r="AL97" s="380">
        <v>0.55661411000000005</v>
      </c>
      <c r="AM97" s="380">
        <v>0.48196540999999998</v>
      </c>
      <c r="AN97" s="380">
        <v>0.53782748000000002</v>
      </c>
      <c r="AO97" s="380">
        <v>2.53135961</v>
      </c>
      <c r="AP97" s="380">
        <v>1.42296698</v>
      </c>
      <c r="AQ97" s="380">
        <v>1.26651829</v>
      </c>
      <c r="AR97" s="380">
        <v>1.3063333100000001</v>
      </c>
      <c r="AS97" s="380">
        <v>0.59778160999999996</v>
      </c>
      <c r="AT97" s="380">
        <v>4.5936001900000001</v>
      </c>
      <c r="AU97" s="380">
        <v>1.3597064999999999</v>
      </c>
      <c r="AV97" s="380">
        <v>1.3932356699999999</v>
      </c>
      <c r="AW97" s="380">
        <v>4.1779493199999997</v>
      </c>
      <c r="AX97" s="380">
        <v>5.5201538299999999</v>
      </c>
      <c r="AY97" s="380">
        <v>12.45104532</v>
      </c>
      <c r="AZ97" s="380">
        <v>4.8292454999999999</v>
      </c>
      <c r="BA97" s="380">
        <v>5.4633468399999998</v>
      </c>
      <c r="BB97" s="380">
        <v>6.1773724100000003</v>
      </c>
      <c r="BC97" s="380">
        <v>5.78879243</v>
      </c>
      <c r="BD97" s="380">
        <v>22.25875718</v>
      </c>
      <c r="BE97" s="380">
        <v>6.8335958100000003</v>
      </c>
      <c r="BF97" s="380">
        <v>5.5612893799999998</v>
      </c>
      <c r="BG97" s="380">
        <v>4.7041791499999999</v>
      </c>
      <c r="BH97" s="380">
        <v>4.9391691700000004</v>
      </c>
      <c r="BI97" s="380">
        <v>22.038233510000001</v>
      </c>
      <c r="BJ97" s="380">
        <v>5.9467280300000001</v>
      </c>
      <c r="BK97" s="380">
        <v>6.1236238199999997</v>
      </c>
      <c r="BL97" s="380">
        <v>5.8611026900000001</v>
      </c>
      <c r="BM97" s="380">
        <v>5.7777261900000001</v>
      </c>
      <c r="BN97" s="382">
        <v>23.70918073</v>
      </c>
    </row>
    <row r="98" spans="1:66">
      <c r="A98" s="404" t="s">
        <v>79</v>
      </c>
      <c r="B98" s="380">
        <v>25.558782709999999</v>
      </c>
      <c r="C98" s="380">
        <v>30.967880600000001</v>
      </c>
      <c r="D98" s="380">
        <v>25.725243249999998</v>
      </c>
      <c r="E98" s="380">
        <v>22.066393099999999</v>
      </c>
      <c r="F98" s="380">
        <v>104.31829965999999</v>
      </c>
      <c r="G98" s="380">
        <v>38.566228119999998</v>
      </c>
      <c r="H98" s="380">
        <v>23.42547446</v>
      </c>
      <c r="I98" s="380">
        <v>22.471025820000001</v>
      </c>
      <c r="J98" s="380">
        <v>41.57133194</v>
      </c>
      <c r="K98" s="380">
        <v>126.03406034</v>
      </c>
      <c r="L98" s="380">
        <v>33.220393139999999</v>
      </c>
      <c r="M98" s="380">
        <v>26.743847729999999</v>
      </c>
      <c r="N98" s="380">
        <v>31.11115899</v>
      </c>
      <c r="O98" s="380">
        <v>48.192592230000002</v>
      </c>
      <c r="P98" s="380">
        <v>139.26799209000001</v>
      </c>
      <c r="Q98" s="380">
        <v>30.002314869999999</v>
      </c>
      <c r="R98" s="380">
        <v>38.678711419999999</v>
      </c>
      <c r="S98" s="380">
        <v>25.591776039999999</v>
      </c>
      <c r="T98" s="380">
        <v>36.262344120000002</v>
      </c>
      <c r="U98" s="380">
        <v>130.53514645000001</v>
      </c>
      <c r="V98" s="380">
        <v>30.652050209999999</v>
      </c>
      <c r="W98" s="380">
        <v>28.332284860000001</v>
      </c>
      <c r="X98" s="380">
        <v>24.442320609999999</v>
      </c>
      <c r="Y98" s="380">
        <v>26.35782987</v>
      </c>
      <c r="Z98" s="380">
        <v>109.78448555</v>
      </c>
      <c r="AA98" s="380">
        <v>27.483433000000002</v>
      </c>
      <c r="AB98" s="380">
        <v>31.2189783</v>
      </c>
      <c r="AC98" s="380">
        <v>25.65998213</v>
      </c>
      <c r="AD98" s="380">
        <v>36.375123180000003</v>
      </c>
      <c r="AE98" s="380">
        <v>120.73751661</v>
      </c>
      <c r="AF98" s="380">
        <v>26.591953319999998</v>
      </c>
      <c r="AG98" s="380">
        <v>36.883216769999997</v>
      </c>
      <c r="AH98" s="380">
        <v>64.952995630000004</v>
      </c>
      <c r="AI98" s="380">
        <v>310.45230774999999</v>
      </c>
      <c r="AJ98" s="380">
        <v>438.88047347000003</v>
      </c>
      <c r="AK98" s="380">
        <v>356.19269430999998</v>
      </c>
      <c r="AL98" s="380">
        <v>371.01006859</v>
      </c>
      <c r="AM98" s="380">
        <v>191.90609033000001</v>
      </c>
      <c r="AN98" s="380">
        <v>249.62637043999999</v>
      </c>
      <c r="AO98" s="380">
        <v>1168.7352236700001</v>
      </c>
      <c r="AP98" s="380">
        <v>64.037303100000003</v>
      </c>
      <c r="AQ98" s="380">
        <v>54.16365871</v>
      </c>
      <c r="AR98" s="380">
        <v>52.32940937</v>
      </c>
      <c r="AS98" s="380">
        <v>176.66942087000001</v>
      </c>
      <c r="AT98" s="380">
        <v>347.19979204999999</v>
      </c>
      <c r="AU98" s="380">
        <v>36.048537080000003</v>
      </c>
      <c r="AV98" s="380">
        <v>77.952681589999997</v>
      </c>
      <c r="AW98" s="380">
        <v>33.931345190000002</v>
      </c>
      <c r="AX98" s="380">
        <v>63.177226300000001</v>
      </c>
      <c r="AY98" s="380">
        <v>211.10979015999999</v>
      </c>
      <c r="AZ98" s="380">
        <v>46.967988890000001</v>
      </c>
      <c r="BA98" s="380">
        <v>38.376955199999998</v>
      </c>
      <c r="BB98" s="380">
        <v>26.19559675</v>
      </c>
      <c r="BC98" s="380">
        <v>46.535307240000002</v>
      </c>
      <c r="BD98" s="380">
        <v>158.07584807999999</v>
      </c>
      <c r="BE98" s="380">
        <v>40.459500300000002</v>
      </c>
      <c r="BF98" s="380">
        <v>44.3404861</v>
      </c>
      <c r="BG98" s="380">
        <v>26.141445829999999</v>
      </c>
      <c r="BH98" s="380">
        <v>58.921601209999999</v>
      </c>
      <c r="BI98" s="380">
        <v>169.86303344000001</v>
      </c>
      <c r="BJ98" s="380">
        <v>53.200497540000001</v>
      </c>
      <c r="BK98" s="380">
        <v>57.351194999999997</v>
      </c>
      <c r="BL98" s="380">
        <v>43.528655270000002</v>
      </c>
      <c r="BM98" s="380">
        <v>44.048248280000003</v>
      </c>
      <c r="BN98" s="382">
        <v>198.12859609</v>
      </c>
    </row>
    <row r="99" spans="1:66">
      <c r="A99" s="400" t="s">
        <v>145</v>
      </c>
      <c r="B99" s="359">
        <f t="shared" ref="B99:BN99" si="23">SUM(B100:B101)</f>
        <v>47.447351519999998</v>
      </c>
      <c r="C99" s="359">
        <f t="shared" si="23"/>
        <v>44.993472960000005</v>
      </c>
      <c r="D99" s="359">
        <f t="shared" si="23"/>
        <v>44.593857670000006</v>
      </c>
      <c r="E99" s="359">
        <f t="shared" si="23"/>
        <v>43.708324300000001</v>
      </c>
      <c r="F99" s="359">
        <f t="shared" si="23"/>
        <v>180.74300645</v>
      </c>
      <c r="G99" s="359">
        <f t="shared" si="23"/>
        <v>36.751145510000001</v>
      </c>
      <c r="H99" s="359">
        <f t="shared" si="23"/>
        <v>43.091332820000005</v>
      </c>
      <c r="I99" s="359">
        <f t="shared" si="23"/>
        <v>57.972249790000006</v>
      </c>
      <c r="J99" s="359">
        <f t="shared" si="23"/>
        <v>38.969028469999998</v>
      </c>
      <c r="K99" s="359">
        <f t="shared" si="23"/>
        <v>176.78375659</v>
      </c>
      <c r="L99" s="359">
        <f t="shared" si="23"/>
        <v>52.571157919999997</v>
      </c>
      <c r="M99" s="359">
        <f t="shared" si="23"/>
        <v>56.454160559999998</v>
      </c>
      <c r="N99" s="359">
        <f t="shared" si="23"/>
        <v>41.439420960000007</v>
      </c>
      <c r="O99" s="359">
        <f t="shared" si="23"/>
        <v>40.68882292</v>
      </c>
      <c r="P99" s="359">
        <f t="shared" si="23"/>
        <v>191.15356236</v>
      </c>
      <c r="Q99" s="359">
        <f t="shared" si="23"/>
        <v>47.022974359999999</v>
      </c>
      <c r="R99" s="359">
        <f t="shared" si="23"/>
        <v>43.970212140000001</v>
      </c>
      <c r="S99" s="359">
        <f t="shared" si="23"/>
        <v>48.381562359999997</v>
      </c>
      <c r="T99" s="359">
        <f t="shared" si="23"/>
        <v>43.191818569999995</v>
      </c>
      <c r="U99" s="359">
        <f t="shared" si="23"/>
        <v>182.56656743000002</v>
      </c>
      <c r="V99" s="359">
        <f t="shared" si="23"/>
        <v>45.126932740000001</v>
      </c>
      <c r="W99" s="359">
        <f t="shared" si="23"/>
        <v>43.931405790000007</v>
      </c>
      <c r="X99" s="359">
        <f t="shared" si="23"/>
        <v>51.465994139999999</v>
      </c>
      <c r="Y99" s="359">
        <f t="shared" si="23"/>
        <v>48.363084389999997</v>
      </c>
      <c r="Z99" s="359">
        <f t="shared" si="23"/>
        <v>188.88741705999999</v>
      </c>
      <c r="AA99" s="359">
        <f t="shared" si="23"/>
        <v>57.565434830000001</v>
      </c>
      <c r="AB99" s="359">
        <f t="shared" si="23"/>
        <v>44.189172750000004</v>
      </c>
      <c r="AC99" s="359">
        <f t="shared" si="23"/>
        <v>46.62002244</v>
      </c>
      <c r="AD99" s="359">
        <f t="shared" si="23"/>
        <v>50.250806660000002</v>
      </c>
      <c r="AE99" s="359">
        <f t="shared" si="23"/>
        <v>198.62543668000001</v>
      </c>
      <c r="AF99" s="359">
        <f t="shared" si="23"/>
        <v>62.682157529999998</v>
      </c>
      <c r="AG99" s="359">
        <f t="shared" si="23"/>
        <v>52.600591379999997</v>
      </c>
      <c r="AH99" s="359">
        <f t="shared" si="23"/>
        <v>40.370083030000004</v>
      </c>
      <c r="AI99" s="359">
        <f t="shared" si="23"/>
        <v>45.079058399999994</v>
      </c>
      <c r="AJ99" s="359">
        <f t="shared" si="23"/>
        <v>200.73189033999998</v>
      </c>
      <c r="AK99" s="359">
        <f t="shared" si="23"/>
        <v>59.533852300000007</v>
      </c>
      <c r="AL99" s="359">
        <f t="shared" si="23"/>
        <v>101.12832736</v>
      </c>
      <c r="AM99" s="359">
        <f t="shared" si="23"/>
        <v>51.758255300000002</v>
      </c>
      <c r="AN99" s="359">
        <f t="shared" si="23"/>
        <v>61.590886830000002</v>
      </c>
      <c r="AO99" s="359">
        <f t="shared" si="23"/>
        <v>274.01132179000001</v>
      </c>
      <c r="AP99" s="359">
        <f t="shared" si="23"/>
        <v>47.33745631</v>
      </c>
      <c r="AQ99" s="359">
        <f t="shared" si="23"/>
        <v>72.597293309999998</v>
      </c>
      <c r="AR99" s="359">
        <f t="shared" si="23"/>
        <v>65.122415349999997</v>
      </c>
      <c r="AS99" s="359">
        <f t="shared" si="23"/>
        <v>81.334192790000003</v>
      </c>
      <c r="AT99" s="359">
        <f t="shared" si="23"/>
        <v>266.39135776000001</v>
      </c>
      <c r="AU99" s="359">
        <f t="shared" si="23"/>
        <v>93.617362580000005</v>
      </c>
      <c r="AV99" s="359">
        <f t="shared" si="23"/>
        <v>51.772819169999998</v>
      </c>
      <c r="AW99" s="359">
        <f t="shared" si="23"/>
        <v>45.467914149999999</v>
      </c>
      <c r="AX99" s="359">
        <f t="shared" si="23"/>
        <v>89.288879250000008</v>
      </c>
      <c r="AY99" s="359">
        <f t="shared" si="23"/>
        <v>280.14697515</v>
      </c>
      <c r="AZ99" s="359">
        <f t="shared" si="23"/>
        <v>80.995648209999999</v>
      </c>
      <c r="BA99" s="359">
        <f t="shared" si="23"/>
        <v>48.750031629999995</v>
      </c>
      <c r="BB99" s="359">
        <f t="shared" si="23"/>
        <v>73.935305450000001</v>
      </c>
      <c r="BC99" s="359">
        <f t="shared" si="23"/>
        <v>68.897933019999996</v>
      </c>
      <c r="BD99" s="359">
        <f t="shared" si="23"/>
        <v>272.57891831000001</v>
      </c>
      <c r="BE99" s="359">
        <f t="shared" si="23"/>
        <v>58.828272279999993</v>
      </c>
      <c r="BF99" s="359">
        <f t="shared" si="23"/>
        <v>79.137665009999992</v>
      </c>
      <c r="BG99" s="359">
        <f t="shared" si="23"/>
        <v>60.997745649999999</v>
      </c>
      <c r="BH99" s="359">
        <f t="shared" si="23"/>
        <v>88.192980770000005</v>
      </c>
      <c r="BI99" s="359">
        <f t="shared" si="23"/>
        <v>287.15666370999998</v>
      </c>
      <c r="BJ99" s="359">
        <f t="shared" si="23"/>
        <v>68.077477859999988</v>
      </c>
      <c r="BK99" s="359">
        <f t="shared" si="23"/>
        <v>101.42361471000001</v>
      </c>
      <c r="BL99" s="359">
        <f t="shared" si="23"/>
        <v>84.505113890000004</v>
      </c>
      <c r="BM99" s="359">
        <f t="shared" si="23"/>
        <v>82.66333105999999</v>
      </c>
      <c r="BN99" s="370">
        <f t="shared" si="23"/>
        <v>336.66953752000001</v>
      </c>
    </row>
    <row r="100" spans="1:66">
      <c r="A100" s="404" t="s">
        <v>144</v>
      </c>
      <c r="B100" s="380">
        <v>6.4079633300000003</v>
      </c>
      <c r="C100" s="380">
        <v>6.8707287199999998</v>
      </c>
      <c r="D100" s="380">
        <v>8.8118996700000007</v>
      </c>
      <c r="E100" s="380">
        <v>10.73963356</v>
      </c>
      <c r="F100" s="380">
        <v>32.830225280000001</v>
      </c>
      <c r="G100" s="380">
        <v>8.2097666999999994</v>
      </c>
      <c r="H100" s="380">
        <v>8.3727020599999999</v>
      </c>
      <c r="I100" s="380">
        <v>8.3737828400000005</v>
      </c>
      <c r="J100" s="380">
        <v>8.7294704400000001</v>
      </c>
      <c r="K100" s="380">
        <v>33.685722040000002</v>
      </c>
      <c r="L100" s="380">
        <v>9.8892765800000006</v>
      </c>
      <c r="M100" s="380">
        <v>8.8346643100000009</v>
      </c>
      <c r="N100" s="380">
        <v>7.2472967500000003</v>
      </c>
      <c r="O100" s="380">
        <v>10.63193738</v>
      </c>
      <c r="P100" s="380">
        <v>36.603175020000002</v>
      </c>
      <c r="Q100" s="380">
        <v>9.3753679499999993</v>
      </c>
      <c r="R100" s="380">
        <v>8.4865091800000005</v>
      </c>
      <c r="S100" s="380">
        <v>6.6439759699999996</v>
      </c>
      <c r="T100" s="380">
        <v>7.2946830599999997</v>
      </c>
      <c r="U100" s="380">
        <v>31.80053616</v>
      </c>
      <c r="V100" s="380">
        <v>6.9141457900000001</v>
      </c>
      <c r="W100" s="380">
        <v>5.3706133100000004</v>
      </c>
      <c r="X100" s="380">
        <v>5.9949500200000001</v>
      </c>
      <c r="Y100" s="380">
        <v>6.6584375700000002</v>
      </c>
      <c r="Z100" s="380">
        <v>24.93814669</v>
      </c>
      <c r="AA100" s="380">
        <v>7.1674758299999999</v>
      </c>
      <c r="AB100" s="380">
        <v>6.9453108200000004</v>
      </c>
      <c r="AC100" s="380">
        <v>6.8540659399999999</v>
      </c>
      <c r="AD100" s="380">
        <v>6.7151365299999997</v>
      </c>
      <c r="AE100" s="380">
        <v>27.681989120000001</v>
      </c>
      <c r="AF100" s="380">
        <v>10.04081944</v>
      </c>
      <c r="AG100" s="380">
        <v>6.7200010900000002</v>
      </c>
      <c r="AH100" s="380">
        <v>6.6242943099999998</v>
      </c>
      <c r="AI100" s="380">
        <v>8.7815359300000004</v>
      </c>
      <c r="AJ100" s="380">
        <v>32.166650769999997</v>
      </c>
      <c r="AK100" s="380">
        <v>9.3031275200000003</v>
      </c>
      <c r="AL100" s="380">
        <v>9.5261562499999997</v>
      </c>
      <c r="AM100" s="380">
        <v>9.5168090700000008</v>
      </c>
      <c r="AN100" s="380">
        <v>11.8431338</v>
      </c>
      <c r="AO100" s="380">
        <v>40.189226640000001</v>
      </c>
      <c r="AP100" s="380">
        <v>11.14422332</v>
      </c>
      <c r="AQ100" s="380">
        <v>12.351687180000001</v>
      </c>
      <c r="AR100" s="380">
        <v>12.468239329999999</v>
      </c>
      <c r="AS100" s="380">
        <v>10.00901453</v>
      </c>
      <c r="AT100" s="380">
        <v>45.973164359999998</v>
      </c>
      <c r="AU100" s="380">
        <v>12.84837772</v>
      </c>
      <c r="AV100" s="380">
        <v>6.5915275299999996</v>
      </c>
      <c r="AW100" s="380">
        <v>16.149657380000001</v>
      </c>
      <c r="AX100" s="380">
        <v>17.16338554</v>
      </c>
      <c r="AY100" s="380">
        <v>52.752948170000003</v>
      </c>
      <c r="AZ100" s="380">
        <v>15.878776589999999</v>
      </c>
      <c r="BA100" s="380">
        <v>15.94435133</v>
      </c>
      <c r="BB100" s="380">
        <v>17.16116817</v>
      </c>
      <c r="BC100" s="380">
        <v>18.8662928</v>
      </c>
      <c r="BD100" s="380">
        <v>67.850588889999997</v>
      </c>
      <c r="BE100" s="380">
        <v>19.346991939999999</v>
      </c>
      <c r="BF100" s="380">
        <v>17.776017159999999</v>
      </c>
      <c r="BG100" s="380">
        <v>17.834213590000001</v>
      </c>
      <c r="BH100" s="380">
        <v>15.61873267</v>
      </c>
      <c r="BI100" s="380">
        <v>70.575955359999995</v>
      </c>
      <c r="BJ100" s="380">
        <v>17.920058869999998</v>
      </c>
      <c r="BK100" s="380">
        <v>20.16378108</v>
      </c>
      <c r="BL100" s="380">
        <v>18.853501739999999</v>
      </c>
      <c r="BM100" s="380">
        <v>18.829585850000001</v>
      </c>
      <c r="BN100" s="382">
        <v>75.766927539999998</v>
      </c>
    </row>
    <row r="101" spans="1:66">
      <c r="A101" s="404" t="s">
        <v>79</v>
      </c>
      <c r="B101" s="380">
        <v>41.039388189999997</v>
      </c>
      <c r="C101" s="380">
        <v>38.122744240000003</v>
      </c>
      <c r="D101" s="380">
        <v>35.781958000000003</v>
      </c>
      <c r="E101" s="380">
        <v>32.96869074</v>
      </c>
      <c r="F101" s="380">
        <v>147.91278116999999</v>
      </c>
      <c r="G101" s="380">
        <v>28.541378810000001</v>
      </c>
      <c r="H101" s="380">
        <v>34.718630760000003</v>
      </c>
      <c r="I101" s="380">
        <v>49.598466950000002</v>
      </c>
      <c r="J101" s="380">
        <v>30.239558030000001</v>
      </c>
      <c r="K101" s="380">
        <v>143.09803454999999</v>
      </c>
      <c r="L101" s="380">
        <v>42.681881339999997</v>
      </c>
      <c r="M101" s="380">
        <v>47.619496249999997</v>
      </c>
      <c r="N101" s="380">
        <v>34.192124210000003</v>
      </c>
      <c r="O101" s="380">
        <v>30.05688554</v>
      </c>
      <c r="P101" s="380">
        <v>154.55038733999999</v>
      </c>
      <c r="Q101" s="380">
        <v>37.647606410000002</v>
      </c>
      <c r="R101" s="380">
        <v>35.483702960000002</v>
      </c>
      <c r="S101" s="380">
        <v>41.737586389999997</v>
      </c>
      <c r="T101" s="380">
        <v>35.897135509999998</v>
      </c>
      <c r="U101" s="380">
        <v>150.76603127000001</v>
      </c>
      <c r="V101" s="380">
        <v>38.212786950000002</v>
      </c>
      <c r="W101" s="380">
        <v>38.560792480000003</v>
      </c>
      <c r="X101" s="380">
        <v>45.471044120000002</v>
      </c>
      <c r="Y101" s="380">
        <v>41.704646820000001</v>
      </c>
      <c r="Z101" s="380">
        <v>163.94927036999999</v>
      </c>
      <c r="AA101" s="380">
        <v>50.397959</v>
      </c>
      <c r="AB101" s="380">
        <v>37.243861930000001</v>
      </c>
      <c r="AC101" s="380">
        <v>39.765956500000001</v>
      </c>
      <c r="AD101" s="380">
        <v>43.53567013</v>
      </c>
      <c r="AE101" s="380">
        <v>170.94344756000001</v>
      </c>
      <c r="AF101" s="380">
        <v>52.641338089999998</v>
      </c>
      <c r="AG101" s="380">
        <v>45.880590290000001</v>
      </c>
      <c r="AH101" s="380">
        <v>33.74578872</v>
      </c>
      <c r="AI101" s="380">
        <v>36.297522469999997</v>
      </c>
      <c r="AJ101" s="380">
        <v>168.56523956999999</v>
      </c>
      <c r="AK101" s="380">
        <v>50.230724780000003</v>
      </c>
      <c r="AL101" s="380">
        <v>91.60217111</v>
      </c>
      <c r="AM101" s="380">
        <v>42.241446230000001</v>
      </c>
      <c r="AN101" s="380">
        <v>49.747753029999998</v>
      </c>
      <c r="AO101" s="380">
        <v>233.82209515</v>
      </c>
      <c r="AP101" s="380">
        <v>36.193232989999998</v>
      </c>
      <c r="AQ101" s="380">
        <v>60.245606129999999</v>
      </c>
      <c r="AR101" s="380">
        <v>52.654176020000001</v>
      </c>
      <c r="AS101" s="380">
        <v>71.325178260000001</v>
      </c>
      <c r="AT101" s="380">
        <v>220.41819340000001</v>
      </c>
      <c r="AU101" s="380">
        <v>80.768984860000003</v>
      </c>
      <c r="AV101" s="380">
        <v>45.181291639999998</v>
      </c>
      <c r="AW101" s="380">
        <v>29.318256770000001</v>
      </c>
      <c r="AX101" s="380">
        <v>72.125493710000001</v>
      </c>
      <c r="AY101" s="380">
        <v>227.39402698000001</v>
      </c>
      <c r="AZ101" s="380">
        <v>65.116871619999998</v>
      </c>
      <c r="BA101" s="380">
        <v>32.805680299999999</v>
      </c>
      <c r="BB101" s="380">
        <v>56.774137279999998</v>
      </c>
      <c r="BC101" s="380">
        <v>50.03164022</v>
      </c>
      <c r="BD101" s="380">
        <v>204.72832941999999</v>
      </c>
      <c r="BE101" s="380">
        <v>39.481280339999998</v>
      </c>
      <c r="BF101" s="380">
        <v>61.361647849999997</v>
      </c>
      <c r="BG101" s="380">
        <v>43.163532060000001</v>
      </c>
      <c r="BH101" s="380">
        <v>72.574248100000005</v>
      </c>
      <c r="BI101" s="380">
        <v>216.58070835000001</v>
      </c>
      <c r="BJ101" s="380">
        <v>50.157418989999996</v>
      </c>
      <c r="BK101" s="380">
        <v>81.259833630000003</v>
      </c>
      <c r="BL101" s="380">
        <v>65.651612150000005</v>
      </c>
      <c r="BM101" s="380">
        <v>63.833745209999996</v>
      </c>
      <c r="BN101" s="382">
        <v>260.90260998000002</v>
      </c>
    </row>
    <row r="102" spans="1:66">
      <c r="A102" s="408"/>
      <c r="BN102" s="382"/>
    </row>
    <row r="103" spans="1:66" s="385" customFormat="1" ht="13.5">
      <c r="A103" s="409" t="s">
        <v>51</v>
      </c>
      <c r="B103" s="424">
        <f t="shared" ref="B103:BN103" si="24">SUM(B105,B113)</f>
        <v>4.0031031499999994</v>
      </c>
      <c r="C103" s="424">
        <f t="shared" si="24"/>
        <v>5</v>
      </c>
      <c r="D103" s="424">
        <f t="shared" si="24"/>
        <v>4.6779999999999999</v>
      </c>
      <c r="E103" s="424">
        <f t="shared" si="24"/>
        <v>13.577998280000001</v>
      </c>
      <c r="F103" s="424">
        <f t="shared" si="24"/>
        <v>27.259101429999998</v>
      </c>
      <c r="G103" s="424">
        <f t="shared" si="24"/>
        <v>8.5893069999999998</v>
      </c>
      <c r="H103" s="424">
        <f t="shared" si="24"/>
        <v>5</v>
      </c>
      <c r="I103" s="424">
        <f t="shared" si="24"/>
        <v>3.5</v>
      </c>
      <c r="J103" s="424">
        <f t="shared" si="24"/>
        <v>3.9251398000000002</v>
      </c>
      <c r="K103" s="424">
        <f t="shared" si="24"/>
        <v>21.014446800000002</v>
      </c>
      <c r="L103" s="424">
        <f t="shared" si="24"/>
        <v>2.713241</v>
      </c>
      <c r="M103" s="424">
        <f t="shared" si="24"/>
        <v>4</v>
      </c>
      <c r="N103" s="424">
        <f t="shared" si="24"/>
        <v>3.5</v>
      </c>
      <c r="O103" s="424">
        <f t="shared" si="24"/>
        <v>5.1861329300000003</v>
      </c>
      <c r="P103" s="424">
        <f t="shared" si="24"/>
        <v>15.399373929999999</v>
      </c>
      <c r="Q103" s="424">
        <f t="shared" si="24"/>
        <v>3</v>
      </c>
      <c r="R103" s="424">
        <f t="shared" si="24"/>
        <v>2.5</v>
      </c>
      <c r="S103" s="424">
        <f t="shared" si="24"/>
        <v>5.3310999999999997E-2</v>
      </c>
      <c r="T103" s="424">
        <f t="shared" si="24"/>
        <v>1.5</v>
      </c>
      <c r="U103" s="424">
        <f t="shared" si="24"/>
        <v>7.0533109999999999</v>
      </c>
      <c r="V103" s="424">
        <f t="shared" si="24"/>
        <v>0.63717248000000004</v>
      </c>
      <c r="W103" s="424">
        <f t="shared" si="24"/>
        <v>-0.30233476999999997</v>
      </c>
      <c r="X103" s="424">
        <f t="shared" si="24"/>
        <v>-1.06647581</v>
      </c>
      <c r="Y103" s="424">
        <f t="shared" si="24"/>
        <v>0.38436404000000002</v>
      </c>
      <c r="Z103" s="424">
        <f t="shared" si="24"/>
        <v>-0.34727405999999994</v>
      </c>
      <c r="AA103" s="424">
        <f t="shared" si="24"/>
        <v>2.4431999999999999E-2</v>
      </c>
      <c r="AB103" s="424">
        <f t="shared" si="24"/>
        <v>0</v>
      </c>
      <c r="AC103" s="424">
        <f t="shared" si="24"/>
        <v>-4.5932999999999988E-2</v>
      </c>
      <c r="AD103" s="424">
        <f t="shared" si="24"/>
        <v>0.35440100000000002</v>
      </c>
      <c r="AE103" s="424">
        <f t="shared" si="24"/>
        <v>0.33289999999999997</v>
      </c>
      <c r="AF103" s="424">
        <f t="shared" si="24"/>
        <v>1.337E-2</v>
      </c>
      <c r="AG103" s="424">
        <f t="shared" si="24"/>
        <v>4.9180370000000001E-2</v>
      </c>
      <c r="AH103" s="424">
        <f t="shared" si="24"/>
        <v>0</v>
      </c>
      <c r="AI103" s="424">
        <f t="shared" si="24"/>
        <v>-0.30922091000000002</v>
      </c>
      <c r="AJ103" s="424">
        <f t="shared" si="24"/>
        <v>-0.24667053999999999</v>
      </c>
      <c r="AK103" s="424">
        <f t="shared" si="24"/>
        <v>-3.3855999999999997E-2</v>
      </c>
      <c r="AL103" s="424">
        <f t="shared" si="24"/>
        <v>-3.0155359999999999E-2</v>
      </c>
      <c r="AM103" s="424">
        <f t="shared" si="24"/>
        <v>28.611136250000001</v>
      </c>
      <c r="AN103" s="424">
        <f t="shared" si="24"/>
        <v>0.98288600000000004</v>
      </c>
      <c r="AO103" s="424">
        <f t="shared" si="24"/>
        <v>29.53001089</v>
      </c>
      <c r="AP103" s="424">
        <f t="shared" si="24"/>
        <v>0</v>
      </c>
      <c r="AQ103" s="424">
        <f t="shared" si="24"/>
        <v>6.5809657799999997</v>
      </c>
      <c r="AR103" s="424">
        <f t="shared" si="24"/>
        <v>4.5825497300000002</v>
      </c>
      <c r="AS103" s="424">
        <f t="shared" si="24"/>
        <v>8.2560335800000004</v>
      </c>
      <c r="AT103" s="424">
        <f t="shared" si="24"/>
        <v>19.41954909</v>
      </c>
      <c r="AU103" s="424">
        <f t="shared" si="24"/>
        <v>13.711993680000001</v>
      </c>
      <c r="AV103" s="424">
        <f t="shared" si="24"/>
        <v>37.693683149999998</v>
      </c>
      <c r="AW103" s="424">
        <f t="shared" si="24"/>
        <v>11.50841911</v>
      </c>
      <c r="AX103" s="424">
        <f t="shared" si="24"/>
        <v>26.488625949999999</v>
      </c>
      <c r="AY103" s="424">
        <f t="shared" si="24"/>
        <v>89.402721889999995</v>
      </c>
      <c r="AZ103" s="424">
        <f t="shared" si="24"/>
        <v>28.596242050000001</v>
      </c>
      <c r="BA103" s="424">
        <f t="shared" si="24"/>
        <v>54.643211090000001</v>
      </c>
      <c r="BB103" s="424">
        <f t="shared" si="24"/>
        <v>17.051977739999998</v>
      </c>
      <c r="BC103" s="424">
        <f t="shared" si="24"/>
        <v>1.6435160000000001E-2</v>
      </c>
      <c r="BD103" s="424">
        <f t="shared" si="24"/>
        <v>100.30786603999999</v>
      </c>
      <c r="BE103" s="424">
        <f t="shared" si="24"/>
        <v>18.453767339999999</v>
      </c>
      <c r="BF103" s="424">
        <f t="shared" si="24"/>
        <v>18.067933440000001</v>
      </c>
      <c r="BG103" s="424">
        <f t="shared" si="24"/>
        <v>23.506773299999999</v>
      </c>
      <c r="BH103" s="424">
        <f t="shared" si="24"/>
        <v>56.763933699999995</v>
      </c>
      <c r="BI103" s="424">
        <f t="shared" si="24"/>
        <v>116.79240777999999</v>
      </c>
      <c r="BJ103" s="424">
        <f t="shared" si="24"/>
        <v>102.92146393</v>
      </c>
      <c r="BK103" s="424">
        <f t="shared" si="24"/>
        <v>25.923272779999998</v>
      </c>
      <c r="BL103" s="424">
        <f t="shared" si="24"/>
        <v>28.35327715</v>
      </c>
      <c r="BM103" s="424">
        <f t="shared" si="24"/>
        <v>21.56570009</v>
      </c>
      <c r="BN103" s="367">
        <f t="shared" si="24"/>
        <v>178.76371394999998</v>
      </c>
    </row>
    <row r="104" spans="1:66" ht="13.5">
      <c r="A104" s="399"/>
      <c r="B104" s="426"/>
      <c r="C104" s="426"/>
      <c r="D104" s="426"/>
      <c r="E104" s="426"/>
      <c r="F104" s="426"/>
      <c r="G104" s="426"/>
      <c r="H104" s="426"/>
      <c r="I104" s="426"/>
      <c r="J104" s="426"/>
      <c r="K104" s="426"/>
      <c r="L104" s="426"/>
      <c r="M104" s="426"/>
      <c r="N104" s="426"/>
      <c r="O104" s="426"/>
      <c r="P104" s="426"/>
      <c r="Q104" s="426"/>
      <c r="R104" s="426"/>
      <c r="S104" s="426"/>
      <c r="T104" s="426"/>
      <c r="U104" s="426"/>
      <c r="V104" s="426"/>
      <c r="W104" s="426"/>
      <c r="X104" s="426"/>
      <c r="Y104" s="426"/>
      <c r="Z104" s="426"/>
      <c r="AA104" s="426"/>
      <c r="AB104" s="426"/>
      <c r="AC104" s="426"/>
      <c r="AD104" s="426"/>
      <c r="AE104" s="426"/>
      <c r="AF104" s="426"/>
      <c r="AG104" s="426"/>
      <c r="AH104" s="426"/>
      <c r="AI104" s="426"/>
      <c r="AJ104" s="426"/>
      <c r="AK104" s="426"/>
      <c r="AL104" s="426"/>
      <c r="AM104" s="426"/>
      <c r="AN104" s="426"/>
      <c r="AO104" s="426"/>
      <c r="AP104" s="426"/>
      <c r="AQ104" s="426"/>
      <c r="AR104" s="426"/>
      <c r="AS104" s="426"/>
      <c r="AT104" s="426"/>
      <c r="AU104" s="426"/>
      <c r="AV104" s="426"/>
      <c r="AW104" s="426"/>
      <c r="AX104" s="426"/>
      <c r="AY104" s="426"/>
      <c r="AZ104" s="426"/>
      <c r="BA104" s="426"/>
      <c r="BB104" s="426"/>
      <c r="BC104" s="426"/>
      <c r="BD104" s="426"/>
      <c r="BE104" s="426"/>
      <c r="BF104" s="426"/>
      <c r="BG104" s="426"/>
      <c r="BH104" s="426"/>
      <c r="BI104" s="426"/>
      <c r="BJ104" s="426"/>
      <c r="BK104" s="426"/>
      <c r="BL104" s="426"/>
      <c r="BM104" s="426"/>
      <c r="BN104" s="368"/>
    </row>
    <row r="105" spans="1:66" s="385" customFormat="1" ht="13.5">
      <c r="A105" s="410" t="s">
        <v>146</v>
      </c>
      <c r="B105" s="425">
        <f t="shared" ref="B105:BN105" si="25">SUM(B106,B110)-SUM(B108,B111)</f>
        <v>4.0031031499999994</v>
      </c>
      <c r="C105" s="425">
        <f t="shared" si="25"/>
        <v>5</v>
      </c>
      <c r="D105" s="425">
        <f t="shared" si="25"/>
        <v>4.6779999999999999</v>
      </c>
      <c r="E105" s="425">
        <f t="shared" si="25"/>
        <v>13.577998280000001</v>
      </c>
      <c r="F105" s="425">
        <f t="shared" si="25"/>
        <v>27.259101429999998</v>
      </c>
      <c r="G105" s="425">
        <f t="shared" si="25"/>
        <v>8.5893069999999998</v>
      </c>
      <c r="H105" s="425">
        <f t="shared" si="25"/>
        <v>5</v>
      </c>
      <c r="I105" s="425">
        <f t="shared" si="25"/>
        <v>3.5</v>
      </c>
      <c r="J105" s="425">
        <f t="shared" si="25"/>
        <v>3.9251398000000002</v>
      </c>
      <c r="K105" s="425">
        <f t="shared" si="25"/>
        <v>21.014446800000002</v>
      </c>
      <c r="L105" s="425">
        <f t="shared" si="25"/>
        <v>2.713241</v>
      </c>
      <c r="M105" s="425">
        <f t="shared" si="25"/>
        <v>4</v>
      </c>
      <c r="N105" s="425">
        <f t="shared" si="25"/>
        <v>3.5</v>
      </c>
      <c r="O105" s="425">
        <f t="shared" si="25"/>
        <v>5.1861329300000003</v>
      </c>
      <c r="P105" s="425">
        <f t="shared" si="25"/>
        <v>15.399373929999999</v>
      </c>
      <c r="Q105" s="425">
        <f t="shared" si="25"/>
        <v>3</v>
      </c>
      <c r="R105" s="425">
        <f t="shared" si="25"/>
        <v>2.5</v>
      </c>
      <c r="S105" s="425">
        <f t="shared" si="25"/>
        <v>5.3310999999999997E-2</v>
      </c>
      <c r="T105" s="425">
        <f t="shared" si="25"/>
        <v>1.5</v>
      </c>
      <c r="U105" s="425">
        <f t="shared" si="25"/>
        <v>7.0533109999999999</v>
      </c>
      <c r="V105" s="425">
        <f t="shared" si="25"/>
        <v>0.63717248000000004</v>
      </c>
      <c r="W105" s="425">
        <f t="shared" si="25"/>
        <v>-0.29596476999999999</v>
      </c>
      <c r="X105" s="425">
        <f t="shared" si="25"/>
        <v>-1.0559653099999999</v>
      </c>
      <c r="Y105" s="425">
        <f t="shared" si="25"/>
        <v>0.39694570000000001</v>
      </c>
      <c r="Z105" s="425">
        <f t="shared" si="25"/>
        <v>-0.31781189999999993</v>
      </c>
      <c r="AA105" s="425">
        <f t="shared" si="25"/>
        <v>2.4431999999999999E-2</v>
      </c>
      <c r="AB105" s="425">
        <f t="shared" si="25"/>
        <v>0</v>
      </c>
      <c r="AC105" s="425">
        <f t="shared" si="25"/>
        <v>-4.5932999999999988E-2</v>
      </c>
      <c r="AD105" s="425">
        <f t="shared" si="25"/>
        <v>0.35440100000000002</v>
      </c>
      <c r="AE105" s="425">
        <f t="shared" si="25"/>
        <v>0.33289999999999997</v>
      </c>
      <c r="AF105" s="425">
        <f t="shared" si="25"/>
        <v>1.337E-2</v>
      </c>
      <c r="AG105" s="425">
        <f t="shared" si="25"/>
        <v>4.9180370000000001E-2</v>
      </c>
      <c r="AH105" s="425">
        <f t="shared" si="25"/>
        <v>0</v>
      </c>
      <c r="AI105" s="425">
        <f t="shared" si="25"/>
        <v>-0.30922091000000002</v>
      </c>
      <c r="AJ105" s="425">
        <f t="shared" si="25"/>
        <v>-0.24667053999999999</v>
      </c>
      <c r="AK105" s="425">
        <f t="shared" si="25"/>
        <v>-3.3855999999999997E-2</v>
      </c>
      <c r="AL105" s="425">
        <f t="shared" si="25"/>
        <v>-3.0155359999999999E-2</v>
      </c>
      <c r="AM105" s="425">
        <f t="shared" si="25"/>
        <v>28.611136250000001</v>
      </c>
      <c r="AN105" s="425">
        <f t="shared" si="25"/>
        <v>0.98288600000000004</v>
      </c>
      <c r="AO105" s="425">
        <f t="shared" si="25"/>
        <v>29.53001089</v>
      </c>
      <c r="AP105" s="425">
        <f t="shared" si="25"/>
        <v>0</v>
      </c>
      <c r="AQ105" s="425">
        <f t="shared" si="25"/>
        <v>6.5809657799999997</v>
      </c>
      <c r="AR105" s="425">
        <f t="shared" si="25"/>
        <v>4.5825497300000002</v>
      </c>
      <c r="AS105" s="425">
        <f t="shared" si="25"/>
        <v>8.2560335800000004</v>
      </c>
      <c r="AT105" s="425">
        <f t="shared" si="25"/>
        <v>19.41954909</v>
      </c>
      <c r="AU105" s="425">
        <f t="shared" si="25"/>
        <v>13.711993680000001</v>
      </c>
      <c r="AV105" s="425">
        <f t="shared" si="25"/>
        <v>37.693683149999998</v>
      </c>
      <c r="AW105" s="425">
        <f t="shared" si="25"/>
        <v>11.50841911</v>
      </c>
      <c r="AX105" s="425">
        <f t="shared" si="25"/>
        <v>26.488625949999999</v>
      </c>
      <c r="AY105" s="425">
        <f t="shared" si="25"/>
        <v>89.402721889999995</v>
      </c>
      <c r="AZ105" s="425">
        <f t="shared" si="25"/>
        <v>28.596242050000001</v>
      </c>
      <c r="BA105" s="425">
        <f t="shared" si="25"/>
        <v>54.643211090000001</v>
      </c>
      <c r="BB105" s="425">
        <f t="shared" si="25"/>
        <v>17.051977739999998</v>
      </c>
      <c r="BC105" s="425">
        <f t="shared" si="25"/>
        <v>1.6435160000000001E-2</v>
      </c>
      <c r="BD105" s="425">
        <f t="shared" si="25"/>
        <v>100.30786603999999</v>
      </c>
      <c r="BE105" s="425">
        <f t="shared" si="25"/>
        <v>18.453767339999999</v>
      </c>
      <c r="BF105" s="425">
        <f t="shared" si="25"/>
        <v>18.067933440000001</v>
      </c>
      <c r="BG105" s="425">
        <f t="shared" si="25"/>
        <v>23.506773299999999</v>
      </c>
      <c r="BH105" s="425">
        <f t="shared" si="25"/>
        <v>56.763933699999995</v>
      </c>
      <c r="BI105" s="425">
        <f t="shared" si="25"/>
        <v>116.79240777999999</v>
      </c>
      <c r="BJ105" s="425">
        <f t="shared" si="25"/>
        <v>102.92146393</v>
      </c>
      <c r="BK105" s="425">
        <f t="shared" si="25"/>
        <v>25.923272779999998</v>
      </c>
      <c r="BL105" s="425">
        <f t="shared" si="25"/>
        <v>28.35327715</v>
      </c>
      <c r="BM105" s="425">
        <f t="shared" si="25"/>
        <v>21.56570009</v>
      </c>
      <c r="BN105" s="375">
        <f t="shared" si="25"/>
        <v>178.76371394999998</v>
      </c>
    </row>
    <row r="106" spans="1:66">
      <c r="A106" s="400" t="s">
        <v>140</v>
      </c>
      <c r="B106" s="359">
        <v>4</v>
      </c>
      <c r="C106" s="359">
        <v>5</v>
      </c>
      <c r="D106" s="359">
        <v>4.5</v>
      </c>
      <c r="E106" s="359">
        <v>13.976141</v>
      </c>
      <c r="F106" s="359">
        <v>27.476140999999998</v>
      </c>
      <c r="G106" s="359">
        <v>9</v>
      </c>
      <c r="H106" s="359">
        <v>5</v>
      </c>
      <c r="I106" s="359">
        <v>3.5</v>
      </c>
      <c r="J106" s="359">
        <v>4</v>
      </c>
      <c r="K106" s="359">
        <v>21.5</v>
      </c>
      <c r="L106" s="359">
        <v>2.5</v>
      </c>
      <c r="M106" s="359">
        <v>4</v>
      </c>
      <c r="N106" s="359">
        <v>3.5</v>
      </c>
      <c r="O106" s="359">
        <v>5.1861329300000003</v>
      </c>
      <c r="P106" s="359">
        <v>15.186132929999999</v>
      </c>
      <c r="Q106" s="359">
        <v>3</v>
      </c>
      <c r="R106" s="359">
        <v>2.5</v>
      </c>
      <c r="S106" s="359">
        <v>0</v>
      </c>
      <c r="T106" s="359">
        <v>1.5</v>
      </c>
      <c r="U106" s="359">
        <v>7</v>
      </c>
      <c r="V106" s="359">
        <v>0</v>
      </c>
      <c r="W106" s="359">
        <v>0</v>
      </c>
      <c r="X106" s="359">
        <v>0</v>
      </c>
      <c r="Y106" s="359">
        <v>0</v>
      </c>
      <c r="Z106" s="359">
        <v>0</v>
      </c>
      <c r="AA106" s="359">
        <v>0</v>
      </c>
      <c r="AB106" s="359">
        <v>0</v>
      </c>
      <c r="AC106" s="359">
        <v>0</v>
      </c>
      <c r="AD106" s="359">
        <v>0.26076199999999999</v>
      </c>
      <c r="AE106" s="359">
        <v>0.26076199999999999</v>
      </c>
      <c r="AF106" s="359">
        <v>0</v>
      </c>
      <c r="AG106" s="359">
        <v>0</v>
      </c>
      <c r="AH106" s="359">
        <v>0</v>
      </c>
      <c r="AI106" s="359">
        <v>0</v>
      </c>
      <c r="AJ106" s="359">
        <v>0</v>
      </c>
      <c r="AK106" s="359">
        <v>0</v>
      </c>
      <c r="AL106" s="359">
        <v>0</v>
      </c>
      <c r="AM106" s="359">
        <v>28.611136250000001</v>
      </c>
      <c r="AN106" s="359">
        <v>0.98288600000000004</v>
      </c>
      <c r="AO106" s="359">
        <v>29.594022249999998</v>
      </c>
      <c r="AP106" s="359">
        <v>0</v>
      </c>
      <c r="AQ106" s="359">
        <v>6.6243425</v>
      </c>
      <c r="AR106" s="359">
        <v>4.8059376800000004</v>
      </c>
      <c r="AS106" s="359">
        <v>8.2560335800000004</v>
      </c>
      <c r="AT106" s="359">
        <v>19.686313760000001</v>
      </c>
      <c r="AU106" s="359">
        <v>13.7011918</v>
      </c>
      <c r="AV106" s="359">
        <v>37.693683149999998</v>
      </c>
      <c r="AW106" s="359">
        <v>11.99635718</v>
      </c>
      <c r="AX106" s="359">
        <v>26.493949449999999</v>
      </c>
      <c r="AY106" s="359">
        <v>89.885181579999994</v>
      </c>
      <c r="AZ106" s="359">
        <v>28.681096220000001</v>
      </c>
      <c r="BA106" s="359">
        <v>56.293357159999999</v>
      </c>
      <c r="BB106" s="359">
        <v>17.057067839999998</v>
      </c>
      <c r="BC106" s="359">
        <v>0</v>
      </c>
      <c r="BD106" s="359">
        <v>102.03152122</v>
      </c>
      <c r="BE106" s="359">
        <v>18.502371109999999</v>
      </c>
      <c r="BF106" s="359">
        <v>18.04852155</v>
      </c>
      <c r="BG106" s="359">
        <v>23.487702559999999</v>
      </c>
      <c r="BH106" s="359">
        <v>42.714172249999997</v>
      </c>
      <c r="BI106" s="359">
        <v>102.75276746999999</v>
      </c>
      <c r="BJ106" s="359">
        <v>102.98640736999999</v>
      </c>
      <c r="BK106" s="359">
        <v>27.889811349999999</v>
      </c>
      <c r="BL106" s="359">
        <v>28.60410165</v>
      </c>
      <c r="BM106" s="359">
        <v>21.206315379999999</v>
      </c>
      <c r="BN106" s="370">
        <v>180.68663574999999</v>
      </c>
    </row>
    <row r="107" spans="1:66">
      <c r="A107" s="404" t="s">
        <v>147</v>
      </c>
      <c r="B107" s="380">
        <v>4</v>
      </c>
      <c r="C107" s="380">
        <v>5</v>
      </c>
      <c r="D107" s="380">
        <v>4.5</v>
      </c>
      <c r="E107" s="380">
        <v>13.976141</v>
      </c>
      <c r="F107" s="380">
        <v>27.476140999999998</v>
      </c>
      <c r="G107" s="380">
        <v>9</v>
      </c>
      <c r="H107" s="380">
        <v>5</v>
      </c>
      <c r="I107" s="380">
        <v>3.5</v>
      </c>
      <c r="J107" s="380">
        <v>4</v>
      </c>
      <c r="K107" s="380">
        <v>21.5</v>
      </c>
      <c r="L107" s="380">
        <v>2.5</v>
      </c>
      <c r="M107" s="380">
        <v>4</v>
      </c>
      <c r="N107" s="380">
        <v>3.5</v>
      </c>
      <c r="O107" s="380">
        <v>5.1861329300000003</v>
      </c>
      <c r="P107" s="380">
        <v>15.186132929999999</v>
      </c>
      <c r="Q107" s="380">
        <v>3</v>
      </c>
      <c r="R107" s="380">
        <v>2.5</v>
      </c>
      <c r="S107" s="380">
        <v>0</v>
      </c>
      <c r="T107" s="380">
        <v>1.5</v>
      </c>
      <c r="U107" s="380">
        <v>7</v>
      </c>
      <c r="V107" s="380">
        <v>0</v>
      </c>
      <c r="W107" s="380">
        <v>0</v>
      </c>
      <c r="X107" s="380">
        <v>0</v>
      </c>
      <c r="Y107" s="380">
        <v>0</v>
      </c>
      <c r="Z107" s="380">
        <v>0</v>
      </c>
      <c r="AA107" s="380">
        <v>0</v>
      </c>
      <c r="AB107" s="380">
        <v>0</v>
      </c>
      <c r="AC107" s="380">
        <v>0</v>
      </c>
      <c r="AD107" s="380">
        <v>0.26076199999999999</v>
      </c>
      <c r="AE107" s="380">
        <v>0.26076199999999999</v>
      </c>
      <c r="AF107" s="380">
        <v>0</v>
      </c>
      <c r="AG107" s="380">
        <v>0</v>
      </c>
      <c r="AH107" s="380">
        <v>0</v>
      </c>
      <c r="AI107" s="380">
        <v>0</v>
      </c>
      <c r="AJ107" s="380">
        <v>0</v>
      </c>
      <c r="AK107" s="380">
        <v>0</v>
      </c>
      <c r="AL107" s="380">
        <v>0</v>
      </c>
      <c r="AM107" s="380">
        <v>28.611136250000001</v>
      </c>
      <c r="AN107" s="380">
        <v>0.98288600000000004</v>
      </c>
      <c r="AO107" s="380">
        <v>29.594022249999998</v>
      </c>
      <c r="AP107" s="380">
        <v>0</v>
      </c>
      <c r="AQ107" s="380">
        <v>6.6243425</v>
      </c>
      <c r="AR107" s="380">
        <v>4.8059376800000004</v>
      </c>
      <c r="AS107" s="380">
        <v>8.2560335800000004</v>
      </c>
      <c r="AT107" s="380">
        <v>19.686313760000001</v>
      </c>
      <c r="AU107" s="380">
        <v>13.7011918</v>
      </c>
      <c r="AV107" s="380">
        <v>37.693683149999998</v>
      </c>
      <c r="AW107" s="380">
        <v>11.99635718</v>
      </c>
      <c r="AX107" s="380">
        <v>26.493949449999999</v>
      </c>
      <c r="AY107" s="380">
        <v>89.885181579999994</v>
      </c>
      <c r="AZ107" s="380">
        <v>28.681096220000001</v>
      </c>
      <c r="BA107" s="380">
        <v>56.293357159999999</v>
      </c>
      <c r="BB107" s="380">
        <v>17.057067839999998</v>
      </c>
      <c r="BC107" s="380">
        <v>0</v>
      </c>
      <c r="BD107" s="380">
        <v>102.03152122</v>
      </c>
      <c r="BE107" s="380">
        <v>18.502371109999999</v>
      </c>
      <c r="BF107" s="380">
        <v>18.04852155</v>
      </c>
      <c r="BG107" s="380">
        <v>23.487702559999999</v>
      </c>
      <c r="BH107" s="380">
        <v>42.714172249999997</v>
      </c>
      <c r="BI107" s="380">
        <v>102.75276746999999</v>
      </c>
      <c r="BJ107" s="380">
        <v>102.98640736999999</v>
      </c>
      <c r="BK107" s="380">
        <v>27.889811349999999</v>
      </c>
      <c r="BL107" s="380">
        <v>28.60410165</v>
      </c>
      <c r="BM107" s="380">
        <v>21.206315379999999</v>
      </c>
      <c r="BN107" s="382">
        <v>180.68663574999999</v>
      </c>
    </row>
    <row r="108" spans="1:66">
      <c r="A108" s="400" t="s">
        <v>142</v>
      </c>
      <c r="B108" s="359">
        <v>0</v>
      </c>
      <c r="C108" s="359">
        <v>0</v>
      </c>
      <c r="D108" s="359">
        <v>0</v>
      </c>
      <c r="E108" s="359">
        <v>0</v>
      </c>
      <c r="F108" s="359">
        <v>0</v>
      </c>
      <c r="G108" s="359">
        <v>0</v>
      </c>
      <c r="H108" s="359">
        <v>0</v>
      </c>
      <c r="I108" s="359">
        <v>0</v>
      </c>
      <c r="J108" s="359">
        <v>0</v>
      </c>
      <c r="K108" s="359">
        <v>0</v>
      </c>
      <c r="L108" s="359">
        <v>0</v>
      </c>
      <c r="M108" s="359">
        <v>0</v>
      </c>
      <c r="N108" s="359">
        <v>0</v>
      </c>
      <c r="O108" s="359">
        <v>0</v>
      </c>
      <c r="P108" s="359">
        <v>0</v>
      </c>
      <c r="Q108" s="359">
        <v>0</v>
      </c>
      <c r="R108" s="359">
        <v>0</v>
      </c>
      <c r="S108" s="359">
        <v>0</v>
      </c>
      <c r="T108" s="359">
        <v>0</v>
      </c>
      <c r="U108" s="359">
        <v>0</v>
      </c>
      <c r="V108" s="359">
        <v>0</v>
      </c>
      <c r="W108" s="359">
        <v>0</v>
      </c>
      <c r="X108" s="359">
        <v>0</v>
      </c>
      <c r="Y108" s="359">
        <v>0</v>
      </c>
      <c r="Z108" s="359">
        <v>0</v>
      </c>
      <c r="AA108" s="359">
        <v>0</v>
      </c>
      <c r="AB108" s="359">
        <v>0</v>
      </c>
      <c r="AC108" s="359">
        <v>0</v>
      </c>
      <c r="AD108" s="359">
        <v>0</v>
      </c>
      <c r="AE108" s="359">
        <v>0</v>
      </c>
      <c r="AF108" s="359">
        <v>0</v>
      </c>
      <c r="AG108" s="359">
        <v>0</v>
      </c>
      <c r="AH108" s="359">
        <v>0</v>
      </c>
      <c r="AI108" s="359">
        <v>0</v>
      </c>
      <c r="AJ108" s="359">
        <v>0</v>
      </c>
      <c r="AK108" s="359">
        <v>0</v>
      </c>
      <c r="AL108" s="359">
        <v>0</v>
      </c>
      <c r="AM108" s="359">
        <v>0</v>
      </c>
      <c r="AN108" s="359">
        <v>0</v>
      </c>
      <c r="AO108" s="359">
        <v>0</v>
      </c>
      <c r="AP108" s="359">
        <v>0</v>
      </c>
      <c r="AQ108" s="359">
        <v>0</v>
      </c>
      <c r="AR108" s="359">
        <v>0</v>
      </c>
      <c r="AS108" s="359">
        <v>0</v>
      </c>
      <c r="AT108" s="359">
        <v>0</v>
      </c>
      <c r="AU108" s="359">
        <v>0</v>
      </c>
      <c r="AV108" s="359">
        <v>0</v>
      </c>
      <c r="AW108" s="359">
        <v>0</v>
      </c>
      <c r="AX108" s="359">
        <v>0</v>
      </c>
      <c r="AY108" s="359">
        <v>0</v>
      </c>
      <c r="AZ108" s="359">
        <v>0</v>
      </c>
      <c r="BA108" s="359">
        <v>0</v>
      </c>
      <c r="BB108" s="359">
        <v>0</v>
      </c>
      <c r="BC108" s="359">
        <v>0</v>
      </c>
      <c r="BD108" s="359">
        <v>0</v>
      </c>
      <c r="BE108" s="359">
        <v>0</v>
      </c>
      <c r="BF108" s="359">
        <v>0</v>
      </c>
      <c r="BG108" s="359">
        <v>0</v>
      </c>
      <c r="BH108" s="359">
        <v>0</v>
      </c>
      <c r="BI108" s="359">
        <v>0</v>
      </c>
      <c r="BJ108" s="359">
        <v>0</v>
      </c>
      <c r="BK108" s="359">
        <v>0</v>
      </c>
      <c r="BL108" s="359">
        <v>0</v>
      </c>
      <c r="BM108" s="359">
        <v>0</v>
      </c>
      <c r="BN108" s="370">
        <v>0</v>
      </c>
    </row>
    <row r="109" spans="1:66">
      <c r="A109" s="400"/>
      <c r="B109" s="359"/>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59"/>
      <c r="AM109" s="359"/>
      <c r="AN109" s="359"/>
      <c r="AO109" s="359"/>
      <c r="AP109" s="359"/>
      <c r="AQ109" s="359"/>
      <c r="AR109" s="359"/>
      <c r="AS109" s="359"/>
      <c r="AT109" s="359"/>
      <c r="AU109" s="359"/>
      <c r="AV109" s="359"/>
      <c r="AW109" s="359"/>
      <c r="AX109" s="359"/>
      <c r="AY109" s="359"/>
      <c r="AZ109" s="359"/>
      <c r="BA109" s="359"/>
      <c r="BB109" s="359"/>
      <c r="BC109" s="359"/>
      <c r="BD109" s="359"/>
      <c r="BE109" s="359"/>
      <c r="BF109" s="359"/>
      <c r="BG109" s="359"/>
      <c r="BH109" s="359"/>
      <c r="BI109" s="359"/>
      <c r="BJ109" s="359"/>
      <c r="BK109" s="359"/>
      <c r="BL109" s="359"/>
      <c r="BM109" s="359"/>
      <c r="BN109" s="370"/>
    </row>
    <row r="110" spans="1:66">
      <c r="A110" s="400" t="s">
        <v>143</v>
      </c>
      <c r="B110" s="359">
        <v>2.6331841499999999</v>
      </c>
      <c r="C110" s="359">
        <v>0</v>
      </c>
      <c r="D110" s="359">
        <v>0.17799999999999999</v>
      </c>
      <c r="E110" s="359">
        <v>0</v>
      </c>
      <c r="F110" s="359">
        <v>2.8111841499999999</v>
      </c>
      <c r="G110" s="359">
        <v>0</v>
      </c>
      <c r="H110" s="359">
        <v>0</v>
      </c>
      <c r="I110" s="359">
        <v>0</v>
      </c>
      <c r="J110" s="359">
        <v>0</v>
      </c>
      <c r="K110" s="359">
        <v>0</v>
      </c>
      <c r="L110" s="359">
        <v>0.21324100000000001</v>
      </c>
      <c r="M110" s="359">
        <v>0</v>
      </c>
      <c r="N110" s="359">
        <v>0</v>
      </c>
      <c r="O110" s="359">
        <v>0</v>
      </c>
      <c r="P110" s="359">
        <v>0.21324100000000001</v>
      </c>
      <c r="Q110" s="359">
        <v>0</v>
      </c>
      <c r="R110" s="359">
        <v>0</v>
      </c>
      <c r="S110" s="359">
        <v>5.3310999999999997E-2</v>
      </c>
      <c r="T110" s="359">
        <v>0</v>
      </c>
      <c r="U110" s="359">
        <v>5.3310999999999997E-2</v>
      </c>
      <c r="V110" s="359">
        <v>0.63717248000000004</v>
      </c>
      <c r="W110" s="359">
        <v>0</v>
      </c>
      <c r="X110" s="359">
        <v>0</v>
      </c>
      <c r="Y110" s="359">
        <v>0.39694570000000001</v>
      </c>
      <c r="Z110" s="359">
        <v>1.0341181800000001</v>
      </c>
      <c r="AA110" s="359">
        <v>2.4431999999999999E-2</v>
      </c>
      <c r="AB110" s="359">
        <v>0</v>
      </c>
      <c r="AC110" s="359">
        <v>0.117077</v>
      </c>
      <c r="AD110" s="359">
        <v>0.10427699999999999</v>
      </c>
      <c r="AE110" s="359">
        <v>0.245786</v>
      </c>
      <c r="AF110" s="359">
        <v>2.1632999999999999E-2</v>
      </c>
      <c r="AG110" s="359">
        <v>4.9180370000000001E-2</v>
      </c>
      <c r="AH110" s="359">
        <v>0</v>
      </c>
      <c r="AI110" s="359">
        <v>0</v>
      </c>
      <c r="AJ110" s="359">
        <v>7.081337E-2</v>
      </c>
      <c r="AK110" s="359">
        <v>0</v>
      </c>
      <c r="AL110" s="359">
        <v>0</v>
      </c>
      <c r="AM110" s="359">
        <v>0</v>
      </c>
      <c r="AN110" s="359">
        <v>0</v>
      </c>
      <c r="AO110" s="359">
        <v>0</v>
      </c>
      <c r="AP110" s="359">
        <v>0</v>
      </c>
      <c r="AQ110" s="359">
        <v>0</v>
      </c>
      <c r="AR110" s="359">
        <v>0</v>
      </c>
      <c r="AS110" s="359">
        <v>0</v>
      </c>
      <c r="AT110" s="359">
        <v>0</v>
      </c>
      <c r="AU110" s="359">
        <v>1.080188E-2</v>
      </c>
      <c r="AV110" s="359">
        <v>0</v>
      </c>
      <c r="AW110" s="359">
        <v>0</v>
      </c>
      <c r="AX110" s="359">
        <v>0</v>
      </c>
      <c r="AY110" s="359">
        <v>1.080188E-2</v>
      </c>
      <c r="AZ110" s="359">
        <v>0</v>
      </c>
      <c r="BA110" s="359">
        <v>0</v>
      </c>
      <c r="BB110" s="359">
        <v>1.316465E-2</v>
      </c>
      <c r="BC110" s="359">
        <v>2.2805160000000001E-2</v>
      </c>
      <c r="BD110" s="359">
        <v>3.5969809999999998E-2</v>
      </c>
      <c r="BE110" s="359">
        <v>0.11407486</v>
      </c>
      <c r="BF110" s="359">
        <v>1.9411890000000001E-2</v>
      </c>
      <c r="BG110" s="359">
        <v>1.9070739999999999E-2</v>
      </c>
      <c r="BH110" s="359">
        <v>14.04976145</v>
      </c>
      <c r="BI110" s="359">
        <v>14.20231894</v>
      </c>
      <c r="BJ110" s="359">
        <v>6.2300000000000003E-3</v>
      </c>
      <c r="BK110" s="359">
        <v>1.9059989999999999E-2</v>
      </c>
      <c r="BL110" s="359">
        <v>0</v>
      </c>
      <c r="BM110" s="359">
        <v>0.37510950999999998</v>
      </c>
      <c r="BN110" s="370">
        <v>0.40039950000000002</v>
      </c>
    </row>
    <row r="111" spans="1:66">
      <c r="A111" s="400" t="s">
        <v>145</v>
      </c>
      <c r="B111" s="359">
        <v>2.6300810000000001</v>
      </c>
      <c r="C111" s="359">
        <v>0</v>
      </c>
      <c r="D111" s="359">
        <v>0</v>
      </c>
      <c r="E111" s="359">
        <v>0.39814272000000001</v>
      </c>
      <c r="F111" s="359">
        <v>3.0282237200000002</v>
      </c>
      <c r="G111" s="359">
        <v>0.41069299999999997</v>
      </c>
      <c r="H111" s="359">
        <v>0</v>
      </c>
      <c r="I111" s="359">
        <v>0</v>
      </c>
      <c r="J111" s="359">
        <v>7.4860200000000002E-2</v>
      </c>
      <c r="K111" s="359">
        <v>0.48555320000000002</v>
      </c>
      <c r="L111" s="359">
        <v>0</v>
      </c>
      <c r="M111" s="359">
        <v>0</v>
      </c>
      <c r="N111" s="359">
        <v>0</v>
      </c>
      <c r="O111" s="359">
        <v>0</v>
      </c>
      <c r="P111" s="359">
        <v>0</v>
      </c>
      <c r="Q111" s="359">
        <v>0</v>
      </c>
      <c r="R111" s="359">
        <v>0</v>
      </c>
      <c r="S111" s="359">
        <v>0</v>
      </c>
      <c r="T111" s="359">
        <v>0</v>
      </c>
      <c r="U111" s="359">
        <v>0</v>
      </c>
      <c r="V111" s="359">
        <v>0</v>
      </c>
      <c r="W111" s="359">
        <v>0.29596476999999999</v>
      </c>
      <c r="X111" s="359">
        <v>1.0559653099999999</v>
      </c>
      <c r="Y111" s="359">
        <v>0</v>
      </c>
      <c r="Z111" s="359">
        <v>1.35193008</v>
      </c>
      <c r="AA111" s="359">
        <v>0</v>
      </c>
      <c r="AB111" s="359">
        <v>0</v>
      </c>
      <c r="AC111" s="359">
        <v>0.16300999999999999</v>
      </c>
      <c r="AD111" s="359">
        <v>1.0638E-2</v>
      </c>
      <c r="AE111" s="359">
        <v>0.173648</v>
      </c>
      <c r="AF111" s="359">
        <v>8.2629999999999995E-3</v>
      </c>
      <c r="AG111" s="359">
        <v>0</v>
      </c>
      <c r="AH111" s="359">
        <v>0</v>
      </c>
      <c r="AI111" s="359">
        <v>0.30922091000000002</v>
      </c>
      <c r="AJ111" s="359">
        <v>0.31748390999999998</v>
      </c>
      <c r="AK111" s="359">
        <v>3.3855999999999997E-2</v>
      </c>
      <c r="AL111" s="359">
        <v>3.0155359999999999E-2</v>
      </c>
      <c r="AM111" s="359">
        <v>0</v>
      </c>
      <c r="AN111" s="359">
        <v>0</v>
      </c>
      <c r="AO111" s="359">
        <v>6.4011360000000003E-2</v>
      </c>
      <c r="AP111" s="359">
        <v>0</v>
      </c>
      <c r="AQ111" s="359">
        <v>4.3376720000000001E-2</v>
      </c>
      <c r="AR111" s="359">
        <v>0.22338795</v>
      </c>
      <c r="AS111" s="359">
        <v>0</v>
      </c>
      <c r="AT111" s="359">
        <v>0.26676466999999998</v>
      </c>
      <c r="AU111" s="359">
        <v>0</v>
      </c>
      <c r="AV111" s="359">
        <v>0</v>
      </c>
      <c r="AW111" s="359">
        <v>0.48793807</v>
      </c>
      <c r="AX111" s="359">
        <v>5.3235000000000001E-3</v>
      </c>
      <c r="AY111" s="359">
        <v>0.49326156999999998</v>
      </c>
      <c r="AZ111" s="359">
        <v>8.4854170000000007E-2</v>
      </c>
      <c r="BA111" s="359">
        <v>1.6501460699999999</v>
      </c>
      <c r="BB111" s="359">
        <v>1.825475E-2</v>
      </c>
      <c r="BC111" s="359">
        <v>6.3699999999999998E-3</v>
      </c>
      <c r="BD111" s="359">
        <v>1.7596249900000001</v>
      </c>
      <c r="BE111" s="359">
        <v>0.16267862999999999</v>
      </c>
      <c r="BF111" s="359">
        <v>0</v>
      </c>
      <c r="BG111" s="359">
        <v>0</v>
      </c>
      <c r="BH111" s="359">
        <v>0</v>
      </c>
      <c r="BI111" s="359">
        <v>0.16267862999999999</v>
      </c>
      <c r="BJ111" s="359">
        <v>7.1173440000000004E-2</v>
      </c>
      <c r="BK111" s="359">
        <v>1.9855985599999999</v>
      </c>
      <c r="BL111" s="359">
        <v>0.25082450000000001</v>
      </c>
      <c r="BM111" s="359">
        <v>1.5724800000000001E-2</v>
      </c>
      <c r="BN111" s="370">
        <v>2.3233212999999999</v>
      </c>
    </row>
    <row r="112" spans="1:66">
      <c r="A112" s="411"/>
      <c r="BN112" s="382"/>
    </row>
    <row r="113" spans="1:66" s="385" customFormat="1" ht="13.5">
      <c r="A113" s="396" t="s">
        <v>83</v>
      </c>
      <c r="B113" s="425">
        <f t="shared" ref="B113:BN113" si="26">B114-B115</f>
        <v>0</v>
      </c>
      <c r="C113" s="425">
        <f t="shared" si="26"/>
        <v>0</v>
      </c>
      <c r="D113" s="425">
        <f t="shared" si="26"/>
        <v>0</v>
      </c>
      <c r="E113" s="425">
        <f t="shared" si="26"/>
        <v>0</v>
      </c>
      <c r="F113" s="425">
        <f t="shared" si="26"/>
        <v>0</v>
      </c>
      <c r="G113" s="425">
        <f t="shared" si="26"/>
        <v>0</v>
      </c>
      <c r="H113" s="425">
        <f t="shared" si="26"/>
        <v>0</v>
      </c>
      <c r="I113" s="425">
        <f t="shared" si="26"/>
        <v>0</v>
      </c>
      <c r="J113" s="425">
        <f t="shared" si="26"/>
        <v>0</v>
      </c>
      <c r="K113" s="425">
        <f t="shared" si="26"/>
        <v>0</v>
      </c>
      <c r="L113" s="425">
        <f t="shared" si="26"/>
        <v>0</v>
      </c>
      <c r="M113" s="425">
        <f t="shared" si="26"/>
        <v>0</v>
      </c>
      <c r="N113" s="425">
        <f t="shared" si="26"/>
        <v>0</v>
      </c>
      <c r="O113" s="425">
        <f t="shared" si="26"/>
        <v>0</v>
      </c>
      <c r="P113" s="425">
        <f t="shared" si="26"/>
        <v>0</v>
      </c>
      <c r="Q113" s="425">
        <f t="shared" si="26"/>
        <v>0</v>
      </c>
      <c r="R113" s="425">
        <f t="shared" si="26"/>
        <v>0</v>
      </c>
      <c r="S113" s="425">
        <f t="shared" si="26"/>
        <v>0</v>
      </c>
      <c r="T113" s="425">
        <f t="shared" si="26"/>
        <v>0</v>
      </c>
      <c r="U113" s="425">
        <f t="shared" si="26"/>
        <v>0</v>
      </c>
      <c r="V113" s="425">
        <f t="shared" si="26"/>
        <v>0</v>
      </c>
      <c r="W113" s="425">
        <f t="shared" si="26"/>
        <v>-6.3699999999999998E-3</v>
      </c>
      <c r="X113" s="425">
        <f t="shared" si="26"/>
        <v>-1.0510500000000001E-2</v>
      </c>
      <c r="Y113" s="425">
        <f t="shared" si="26"/>
        <v>-1.258166E-2</v>
      </c>
      <c r="Z113" s="425">
        <f t="shared" si="26"/>
        <v>-2.9462160000000001E-2</v>
      </c>
      <c r="AA113" s="425">
        <f t="shared" si="26"/>
        <v>0</v>
      </c>
      <c r="AB113" s="425">
        <f t="shared" si="26"/>
        <v>0</v>
      </c>
      <c r="AC113" s="425">
        <f t="shared" si="26"/>
        <v>0</v>
      </c>
      <c r="AD113" s="425">
        <f t="shared" si="26"/>
        <v>0</v>
      </c>
      <c r="AE113" s="425">
        <f t="shared" si="26"/>
        <v>0</v>
      </c>
      <c r="AF113" s="425">
        <f t="shared" si="26"/>
        <v>0</v>
      </c>
      <c r="AG113" s="425">
        <f t="shared" si="26"/>
        <v>0</v>
      </c>
      <c r="AH113" s="425">
        <f t="shared" si="26"/>
        <v>0</v>
      </c>
      <c r="AI113" s="425">
        <f t="shared" si="26"/>
        <v>0</v>
      </c>
      <c r="AJ113" s="425">
        <f t="shared" si="26"/>
        <v>0</v>
      </c>
      <c r="AK113" s="425">
        <f t="shared" si="26"/>
        <v>0</v>
      </c>
      <c r="AL113" s="425">
        <f t="shared" si="26"/>
        <v>0</v>
      </c>
      <c r="AM113" s="425">
        <f t="shared" si="26"/>
        <v>0</v>
      </c>
      <c r="AN113" s="425">
        <f t="shared" si="26"/>
        <v>0</v>
      </c>
      <c r="AO113" s="425">
        <f t="shared" si="26"/>
        <v>0</v>
      </c>
      <c r="AP113" s="425">
        <f t="shared" si="26"/>
        <v>0</v>
      </c>
      <c r="AQ113" s="425">
        <f t="shared" si="26"/>
        <v>0</v>
      </c>
      <c r="AR113" s="425">
        <f t="shared" si="26"/>
        <v>0</v>
      </c>
      <c r="AS113" s="425">
        <f t="shared" si="26"/>
        <v>0</v>
      </c>
      <c r="AT113" s="425">
        <f t="shared" si="26"/>
        <v>0</v>
      </c>
      <c r="AU113" s="425">
        <f t="shared" si="26"/>
        <v>0</v>
      </c>
      <c r="AV113" s="425">
        <f t="shared" si="26"/>
        <v>0</v>
      </c>
      <c r="AW113" s="425">
        <f t="shared" si="26"/>
        <v>0</v>
      </c>
      <c r="AX113" s="425">
        <f t="shared" si="26"/>
        <v>0</v>
      </c>
      <c r="AY113" s="425">
        <f t="shared" si="26"/>
        <v>0</v>
      </c>
      <c r="AZ113" s="425">
        <f t="shared" si="26"/>
        <v>0</v>
      </c>
      <c r="BA113" s="425">
        <f t="shared" si="26"/>
        <v>0</v>
      </c>
      <c r="BB113" s="425">
        <f t="shared" si="26"/>
        <v>0</v>
      </c>
      <c r="BC113" s="425">
        <f t="shared" si="26"/>
        <v>0</v>
      </c>
      <c r="BD113" s="425">
        <f t="shared" si="26"/>
        <v>0</v>
      </c>
      <c r="BE113" s="425">
        <f t="shared" si="26"/>
        <v>0</v>
      </c>
      <c r="BF113" s="425">
        <f t="shared" si="26"/>
        <v>0</v>
      </c>
      <c r="BG113" s="425">
        <f t="shared" si="26"/>
        <v>0</v>
      </c>
      <c r="BH113" s="425">
        <f t="shared" si="26"/>
        <v>0</v>
      </c>
      <c r="BI113" s="425">
        <f t="shared" si="26"/>
        <v>0</v>
      </c>
      <c r="BJ113" s="425">
        <f t="shared" si="26"/>
        <v>0</v>
      </c>
      <c r="BK113" s="425">
        <f t="shared" si="26"/>
        <v>0</v>
      </c>
      <c r="BL113" s="425">
        <f t="shared" si="26"/>
        <v>0</v>
      </c>
      <c r="BM113" s="425">
        <f t="shared" si="26"/>
        <v>0</v>
      </c>
      <c r="BN113" s="375">
        <f t="shared" si="26"/>
        <v>0</v>
      </c>
    </row>
    <row r="114" spans="1:66">
      <c r="A114" s="400" t="s">
        <v>148</v>
      </c>
      <c r="B114" s="359">
        <v>0</v>
      </c>
      <c r="C114" s="359">
        <v>0</v>
      </c>
      <c r="D114" s="359">
        <v>0</v>
      </c>
      <c r="E114" s="359">
        <v>0</v>
      </c>
      <c r="F114" s="359">
        <v>0</v>
      </c>
      <c r="G114" s="359">
        <v>0</v>
      </c>
      <c r="H114" s="359">
        <v>0</v>
      </c>
      <c r="I114" s="359">
        <v>0</v>
      </c>
      <c r="J114" s="359">
        <v>0</v>
      </c>
      <c r="K114" s="359">
        <v>0</v>
      </c>
      <c r="L114" s="359">
        <v>0</v>
      </c>
      <c r="M114" s="359">
        <v>0</v>
      </c>
      <c r="N114" s="359">
        <v>0</v>
      </c>
      <c r="O114" s="359">
        <v>0</v>
      </c>
      <c r="P114" s="359">
        <v>0</v>
      </c>
      <c r="Q114" s="359">
        <v>0</v>
      </c>
      <c r="R114" s="359">
        <v>0</v>
      </c>
      <c r="S114" s="359">
        <v>0</v>
      </c>
      <c r="T114" s="359">
        <v>0</v>
      </c>
      <c r="U114" s="359">
        <v>0</v>
      </c>
      <c r="V114" s="359">
        <v>0</v>
      </c>
      <c r="W114" s="359">
        <v>0</v>
      </c>
      <c r="X114" s="359">
        <v>0</v>
      </c>
      <c r="Y114" s="359">
        <v>0</v>
      </c>
      <c r="Z114" s="359">
        <v>0</v>
      </c>
      <c r="AA114" s="359">
        <v>0</v>
      </c>
      <c r="AB114" s="359">
        <v>0</v>
      </c>
      <c r="AC114" s="359">
        <v>0</v>
      </c>
      <c r="AD114" s="359">
        <v>0</v>
      </c>
      <c r="AE114" s="359">
        <v>0</v>
      </c>
      <c r="AF114" s="359">
        <v>0</v>
      </c>
      <c r="AG114" s="359">
        <v>0</v>
      </c>
      <c r="AH114" s="359">
        <v>0</v>
      </c>
      <c r="AI114" s="359">
        <v>0</v>
      </c>
      <c r="AJ114" s="359">
        <v>0</v>
      </c>
      <c r="AK114" s="359">
        <v>0</v>
      </c>
      <c r="AL114" s="359">
        <v>0</v>
      </c>
      <c r="AM114" s="359">
        <v>0</v>
      </c>
      <c r="AN114" s="359">
        <v>0</v>
      </c>
      <c r="AO114" s="359">
        <v>0</v>
      </c>
      <c r="AP114" s="359">
        <v>0</v>
      </c>
      <c r="AQ114" s="359">
        <v>0</v>
      </c>
      <c r="AR114" s="359">
        <v>0</v>
      </c>
      <c r="AS114" s="359">
        <v>0</v>
      </c>
      <c r="AT114" s="359">
        <v>0</v>
      </c>
      <c r="AU114" s="359">
        <v>0</v>
      </c>
      <c r="AV114" s="359">
        <v>0</v>
      </c>
      <c r="AW114" s="359">
        <v>0</v>
      </c>
      <c r="AX114" s="359">
        <v>0</v>
      </c>
      <c r="AY114" s="359">
        <v>0</v>
      </c>
      <c r="AZ114" s="359">
        <v>0</v>
      </c>
      <c r="BA114" s="359">
        <v>0</v>
      </c>
      <c r="BB114" s="359">
        <v>0</v>
      </c>
      <c r="BC114" s="359">
        <v>0</v>
      </c>
      <c r="BD114" s="359">
        <v>0</v>
      </c>
      <c r="BE114" s="359">
        <v>0</v>
      </c>
      <c r="BF114" s="359">
        <v>0</v>
      </c>
      <c r="BG114" s="359">
        <v>0</v>
      </c>
      <c r="BH114" s="359">
        <v>0</v>
      </c>
      <c r="BI114" s="359">
        <v>0</v>
      </c>
      <c r="BJ114" s="359">
        <v>0</v>
      </c>
      <c r="BK114" s="359">
        <v>0</v>
      </c>
      <c r="BL114" s="359">
        <v>0</v>
      </c>
      <c r="BM114" s="359">
        <v>0</v>
      </c>
      <c r="BN114" s="370">
        <v>0</v>
      </c>
    </row>
    <row r="115" spans="1:66">
      <c r="A115" s="400" t="s">
        <v>149</v>
      </c>
      <c r="B115" s="359">
        <v>0</v>
      </c>
      <c r="C115" s="359">
        <v>0</v>
      </c>
      <c r="D115" s="359">
        <v>0</v>
      </c>
      <c r="E115" s="359">
        <v>0</v>
      </c>
      <c r="F115" s="359">
        <v>0</v>
      </c>
      <c r="G115" s="359">
        <v>0</v>
      </c>
      <c r="H115" s="359">
        <v>0</v>
      </c>
      <c r="I115" s="359">
        <v>0</v>
      </c>
      <c r="J115" s="359">
        <v>0</v>
      </c>
      <c r="K115" s="359">
        <v>0</v>
      </c>
      <c r="L115" s="359">
        <v>0</v>
      </c>
      <c r="M115" s="359">
        <v>0</v>
      </c>
      <c r="N115" s="359">
        <v>0</v>
      </c>
      <c r="O115" s="359">
        <v>0</v>
      </c>
      <c r="P115" s="359">
        <v>0</v>
      </c>
      <c r="Q115" s="359">
        <v>0</v>
      </c>
      <c r="R115" s="359">
        <v>0</v>
      </c>
      <c r="S115" s="359">
        <v>0</v>
      </c>
      <c r="T115" s="359">
        <v>0</v>
      </c>
      <c r="U115" s="359">
        <v>0</v>
      </c>
      <c r="V115" s="359">
        <v>0</v>
      </c>
      <c r="W115" s="359">
        <v>6.3699999999999998E-3</v>
      </c>
      <c r="X115" s="359">
        <v>1.0510500000000001E-2</v>
      </c>
      <c r="Y115" s="359">
        <v>1.258166E-2</v>
      </c>
      <c r="Z115" s="359">
        <v>2.9462160000000001E-2</v>
      </c>
      <c r="AA115" s="359">
        <v>0</v>
      </c>
      <c r="AB115" s="359">
        <v>0</v>
      </c>
      <c r="AC115" s="359">
        <v>0</v>
      </c>
      <c r="AD115" s="359">
        <v>0</v>
      </c>
      <c r="AE115" s="359">
        <v>0</v>
      </c>
      <c r="AF115" s="359">
        <v>0</v>
      </c>
      <c r="AG115" s="359">
        <v>0</v>
      </c>
      <c r="AH115" s="359">
        <v>0</v>
      </c>
      <c r="AI115" s="359">
        <v>0</v>
      </c>
      <c r="AJ115" s="359">
        <v>0</v>
      </c>
      <c r="AK115" s="359">
        <v>0</v>
      </c>
      <c r="AL115" s="359">
        <v>0</v>
      </c>
      <c r="AM115" s="359">
        <v>0</v>
      </c>
      <c r="AN115" s="359">
        <v>0</v>
      </c>
      <c r="AO115" s="359">
        <v>0</v>
      </c>
      <c r="AP115" s="359">
        <v>0</v>
      </c>
      <c r="AQ115" s="359">
        <v>0</v>
      </c>
      <c r="AR115" s="359">
        <v>0</v>
      </c>
      <c r="AS115" s="359">
        <v>0</v>
      </c>
      <c r="AT115" s="359">
        <v>0</v>
      </c>
      <c r="AU115" s="359">
        <v>0</v>
      </c>
      <c r="AV115" s="359">
        <v>0</v>
      </c>
      <c r="AW115" s="359">
        <v>0</v>
      </c>
      <c r="AX115" s="359">
        <v>0</v>
      </c>
      <c r="AY115" s="359">
        <v>0</v>
      </c>
      <c r="AZ115" s="359">
        <v>0</v>
      </c>
      <c r="BA115" s="359">
        <v>0</v>
      </c>
      <c r="BB115" s="359">
        <v>0</v>
      </c>
      <c r="BC115" s="359">
        <v>0</v>
      </c>
      <c r="BD115" s="359">
        <v>0</v>
      </c>
      <c r="BE115" s="359">
        <v>0</v>
      </c>
      <c r="BF115" s="359">
        <v>0</v>
      </c>
      <c r="BG115" s="359">
        <v>0</v>
      </c>
      <c r="BH115" s="359">
        <v>0</v>
      </c>
      <c r="BI115" s="359">
        <v>0</v>
      </c>
      <c r="BJ115" s="359">
        <v>0</v>
      </c>
      <c r="BK115" s="359">
        <v>0</v>
      </c>
      <c r="BL115" s="359">
        <v>0</v>
      </c>
      <c r="BM115" s="359">
        <v>0</v>
      </c>
      <c r="BN115" s="370">
        <v>0</v>
      </c>
    </row>
    <row r="116" spans="1:66" ht="13.5">
      <c r="A116" s="412"/>
      <c r="B116" s="427"/>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427"/>
      <c r="AJ116" s="427"/>
      <c r="AK116" s="427"/>
      <c r="AL116" s="427"/>
      <c r="AM116" s="427"/>
      <c r="AN116" s="427"/>
      <c r="AO116" s="427"/>
      <c r="AP116" s="427"/>
      <c r="AQ116" s="427"/>
      <c r="AR116" s="427"/>
      <c r="AS116" s="427"/>
      <c r="AT116" s="427"/>
      <c r="AU116" s="427"/>
      <c r="AV116" s="427"/>
      <c r="AW116" s="427"/>
      <c r="AX116" s="427"/>
      <c r="AY116" s="427"/>
      <c r="AZ116" s="427"/>
      <c r="BA116" s="427"/>
      <c r="BB116" s="427"/>
      <c r="BC116" s="427"/>
      <c r="BD116" s="427"/>
      <c r="BE116" s="427"/>
      <c r="BF116" s="427"/>
      <c r="BG116" s="427"/>
      <c r="BH116" s="427"/>
      <c r="BI116" s="427"/>
      <c r="BJ116" s="427"/>
      <c r="BK116" s="427"/>
      <c r="BL116" s="427"/>
      <c r="BM116" s="427"/>
      <c r="BN116" s="376"/>
    </row>
    <row r="117" spans="1:66" s="385" customFormat="1" ht="13.5">
      <c r="A117" s="413" t="s">
        <v>53</v>
      </c>
      <c r="B117" s="364">
        <f t="shared" ref="B117:BN117" si="27">SUM(B119,B131,B145,B169)</f>
        <v>37.072211460000005</v>
      </c>
      <c r="C117" s="364">
        <f t="shared" si="27"/>
        <v>16.762460810000007</v>
      </c>
      <c r="D117" s="364">
        <f t="shared" si="27"/>
        <v>-29.759467310000012</v>
      </c>
      <c r="E117" s="364">
        <f t="shared" si="27"/>
        <v>40.679223160000006</v>
      </c>
      <c r="F117" s="364">
        <f t="shared" si="27"/>
        <v>64.754428119999986</v>
      </c>
      <c r="G117" s="364">
        <f t="shared" si="27"/>
        <v>223.46226276000004</v>
      </c>
      <c r="H117" s="364">
        <f t="shared" si="27"/>
        <v>11.657767520000004</v>
      </c>
      <c r="I117" s="364">
        <f t="shared" si="27"/>
        <v>16.940442830000009</v>
      </c>
      <c r="J117" s="364">
        <f t="shared" si="27"/>
        <v>60.592552870000006</v>
      </c>
      <c r="K117" s="364">
        <f t="shared" si="27"/>
        <v>312.65302597999994</v>
      </c>
      <c r="L117" s="364">
        <f t="shared" si="27"/>
        <v>30.346871260000011</v>
      </c>
      <c r="M117" s="364">
        <f t="shared" si="27"/>
        <v>1.5339633000000035</v>
      </c>
      <c r="N117" s="364">
        <f t="shared" si="27"/>
        <v>-2.791257229999994</v>
      </c>
      <c r="O117" s="364">
        <f t="shared" si="27"/>
        <v>31.667478150000001</v>
      </c>
      <c r="P117" s="364">
        <f t="shared" si="27"/>
        <v>60.757055479999984</v>
      </c>
      <c r="Q117" s="364">
        <f t="shared" si="27"/>
        <v>-5.1392340100000169</v>
      </c>
      <c r="R117" s="364">
        <f t="shared" si="27"/>
        <v>-50.236730260000016</v>
      </c>
      <c r="S117" s="364">
        <f t="shared" si="27"/>
        <v>-26.436907489999999</v>
      </c>
      <c r="T117" s="364">
        <f t="shared" si="27"/>
        <v>-73.137775599999983</v>
      </c>
      <c r="U117" s="364">
        <f t="shared" si="27"/>
        <v>-154.95064735999998</v>
      </c>
      <c r="V117" s="364">
        <f t="shared" si="27"/>
        <v>120.03226685999999</v>
      </c>
      <c r="W117" s="364">
        <f t="shared" si="27"/>
        <v>-18.860287400000004</v>
      </c>
      <c r="X117" s="364">
        <f t="shared" si="27"/>
        <v>-5.3956594200000012</v>
      </c>
      <c r="Y117" s="364">
        <f t="shared" si="27"/>
        <v>-17.086856990000001</v>
      </c>
      <c r="Z117" s="364">
        <f t="shared" si="27"/>
        <v>78.689463049999986</v>
      </c>
      <c r="AA117" s="364">
        <f t="shared" si="27"/>
        <v>64.425592429999995</v>
      </c>
      <c r="AB117" s="364">
        <f t="shared" si="27"/>
        <v>-66.363974670000005</v>
      </c>
      <c r="AC117" s="364">
        <f t="shared" si="27"/>
        <v>-80.367709310000009</v>
      </c>
      <c r="AD117" s="364">
        <f t="shared" si="27"/>
        <v>-30.959889430000004</v>
      </c>
      <c r="AE117" s="364">
        <f t="shared" si="27"/>
        <v>-113.26598097999999</v>
      </c>
      <c r="AF117" s="364">
        <f t="shared" si="27"/>
        <v>43.610847579999998</v>
      </c>
      <c r="AG117" s="364">
        <f t="shared" si="27"/>
        <v>14.066941429999993</v>
      </c>
      <c r="AH117" s="364">
        <f t="shared" si="27"/>
        <v>-13.736084840000004</v>
      </c>
      <c r="AI117" s="364">
        <f t="shared" si="27"/>
        <v>0.48594950999999753</v>
      </c>
      <c r="AJ117" s="364">
        <f t="shared" si="27"/>
        <v>44.427653679999992</v>
      </c>
      <c r="AK117" s="364">
        <f t="shared" si="27"/>
        <v>63.764901599999988</v>
      </c>
      <c r="AL117" s="364">
        <f t="shared" si="27"/>
        <v>-0.66925682999999836</v>
      </c>
      <c r="AM117" s="364">
        <f t="shared" si="27"/>
        <v>-47.961159629999969</v>
      </c>
      <c r="AN117" s="364">
        <f t="shared" si="27"/>
        <v>123.26455776999998</v>
      </c>
      <c r="AO117" s="364">
        <f t="shared" si="27"/>
        <v>138.39904291000005</v>
      </c>
      <c r="AP117" s="364">
        <f t="shared" si="27"/>
        <v>-15.468515890000013</v>
      </c>
      <c r="AQ117" s="364">
        <f t="shared" si="27"/>
        <v>-168.40808656000002</v>
      </c>
      <c r="AR117" s="364">
        <f t="shared" si="27"/>
        <v>-124.66358507999999</v>
      </c>
      <c r="AS117" s="364">
        <f t="shared" si="27"/>
        <v>72.928942689999985</v>
      </c>
      <c r="AT117" s="364">
        <f t="shared" si="27"/>
        <v>-235.61124484000001</v>
      </c>
      <c r="AU117" s="364">
        <f t="shared" si="27"/>
        <v>0.58431732999999753</v>
      </c>
      <c r="AV117" s="364">
        <f t="shared" si="27"/>
        <v>-54.516620929999959</v>
      </c>
      <c r="AW117" s="364">
        <f t="shared" si="27"/>
        <v>-102.83835719000001</v>
      </c>
      <c r="AX117" s="364">
        <f t="shared" si="27"/>
        <v>-99.504232529999996</v>
      </c>
      <c r="AY117" s="364">
        <f t="shared" si="27"/>
        <v>-256.27489332000005</v>
      </c>
      <c r="AZ117" s="364">
        <f t="shared" si="27"/>
        <v>-163.38990274</v>
      </c>
      <c r="BA117" s="364">
        <f t="shared" si="27"/>
        <v>-18.415158059999996</v>
      </c>
      <c r="BB117" s="364">
        <f t="shared" si="27"/>
        <v>-111.13314916999998</v>
      </c>
      <c r="BC117" s="364">
        <f t="shared" si="27"/>
        <v>11.908101989999992</v>
      </c>
      <c r="BD117" s="364">
        <f t="shared" si="27"/>
        <v>-281.03010797999997</v>
      </c>
      <c r="BE117" s="364">
        <f t="shared" si="27"/>
        <v>21.72826843</v>
      </c>
      <c r="BF117" s="364">
        <f t="shared" si="27"/>
        <v>-6.2773445099999954</v>
      </c>
      <c r="BG117" s="364">
        <f t="shared" si="27"/>
        <v>16.908897650000029</v>
      </c>
      <c r="BH117" s="364">
        <f t="shared" si="27"/>
        <v>55.303164840000008</v>
      </c>
      <c r="BI117" s="364">
        <f t="shared" si="27"/>
        <v>87.662986409999988</v>
      </c>
      <c r="BJ117" s="364">
        <f t="shared" si="27"/>
        <v>116.82358472</v>
      </c>
      <c r="BK117" s="364">
        <f t="shared" si="27"/>
        <v>10.88448324999999</v>
      </c>
      <c r="BL117" s="364">
        <f t="shared" si="27"/>
        <v>-59.238228419999999</v>
      </c>
      <c r="BM117" s="364">
        <f t="shared" si="27"/>
        <v>-78.779884420000002</v>
      </c>
      <c r="BN117" s="377">
        <f t="shared" si="27"/>
        <v>-10.310044869999984</v>
      </c>
    </row>
    <row r="118" spans="1:66" ht="13.5">
      <c r="A118" s="414"/>
      <c r="B118" s="426"/>
      <c r="C118" s="426"/>
      <c r="D118" s="426"/>
      <c r="E118" s="426"/>
      <c r="F118" s="426"/>
      <c r="G118" s="426"/>
      <c r="H118" s="426"/>
      <c r="I118" s="426"/>
      <c r="J118" s="426"/>
      <c r="K118" s="426"/>
      <c r="L118" s="426"/>
      <c r="M118" s="426"/>
      <c r="N118" s="426"/>
      <c r="O118" s="426"/>
      <c r="P118" s="426"/>
      <c r="Q118" s="426"/>
      <c r="R118" s="426"/>
      <c r="S118" s="426"/>
      <c r="T118" s="426"/>
      <c r="U118" s="426"/>
      <c r="V118" s="426"/>
      <c r="W118" s="426"/>
      <c r="X118" s="426"/>
      <c r="Y118" s="426"/>
      <c r="Z118" s="426"/>
      <c r="AA118" s="426"/>
      <c r="AB118" s="426"/>
      <c r="AC118" s="426"/>
      <c r="AD118" s="426"/>
      <c r="AE118" s="426"/>
      <c r="AF118" s="426"/>
      <c r="AG118" s="426"/>
      <c r="AH118" s="426"/>
      <c r="AI118" s="426"/>
      <c r="AJ118" s="426"/>
      <c r="AK118" s="426"/>
      <c r="AL118" s="426"/>
      <c r="AM118" s="426"/>
      <c r="AN118" s="426"/>
      <c r="AO118" s="426"/>
      <c r="AP118" s="426"/>
      <c r="AQ118" s="426"/>
      <c r="AR118" s="426"/>
      <c r="AS118" s="426"/>
      <c r="AT118" s="426"/>
      <c r="AU118" s="426"/>
      <c r="AV118" s="426"/>
      <c r="AW118" s="426"/>
      <c r="AX118" s="426"/>
      <c r="AY118" s="426"/>
      <c r="AZ118" s="426"/>
      <c r="BA118" s="426"/>
      <c r="BB118" s="426"/>
      <c r="BC118" s="426"/>
      <c r="BD118" s="426"/>
      <c r="BE118" s="426"/>
      <c r="BF118" s="426"/>
      <c r="BG118" s="426"/>
      <c r="BH118" s="426"/>
      <c r="BI118" s="426"/>
      <c r="BJ118" s="426"/>
      <c r="BK118" s="426"/>
      <c r="BL118" s="426"/>
      <c r="BM118" s="426"/>
      <c r="BN118" s="368"/>
    </row>
    <row r="119" spans="1:66" ht="13.5">
      <c r="A119" s="415" t="s">
        <v>85</v>
      </c>
      <c r="B119" s="363">
        <f t="shared" ref="B119:BN119" si="28">SUM(B120-B125)</f>
        <v>-7.2495729299999994</v>
      </c>
      <c r="C119" s="363">
        <f t="shared" si="28"/>
        <v>-4.8190045099999992</v>
      </c>
      <c r="D119" s="363">
        <f t="shared" si="28"/>
        <v>-12.64526921</v>
      </c>
      <c r="E119" s="363">
        <f t="shared" si="28"/>
        <v>108.37511173</v>
      </c>
      <c r="F119" s="363">
        <f t="shared" si="28"/>
        <v>83.661265080000007</v>
      </c>
      <c r="G119" s="363">
        <f t="shared" si="28"/>
        <v>-8.9496714400000013</v>
      </c>
      <c r="H119" s="363">
        <f t="shared" si="28"/>
        <v>-12.34921845</v>
      </c>
      <c r="I119" s="363">
        <f t="shared" si="28"/>
        <v>-23.211818820000001</v>
      </c>
      <c r="J119" s="363">
        <f t="shared" si="28"/>
        <v>8.2406601800000008</v>
      </c>
      <c r="K119" s="363">
        <f t="shared" si="28"/>
        <v>-36.270048530000004</v>
      </c>
      <c r="L119" s="363">
        <f t="shared" si="28"/>
        <v>-23.674965439999998</v>
      </c>
      <c r="M119" s="363">
        <f t="shared" si="28"/>
        <v>-24.072028749999998</v>
      </c>
      <c r="N119" s="363">
        <f t="shared" si="28"/>
        <v>-26.898070539999999</v>
      </c>
      <c r="O119" s="363">
        <f t="shared" si="28"/>
        <v>9.6324151199999992</v>
      </c>
      <c r="P119" s="363">
        <f t="shared" si="28"/>
        <v>-65.012649609999997</v>
      </c>
      <c r="Q119" s="363">
        <f t="shared" si="28"/>
        <v>-46.843213750000004</v>
      </c>
      <c r="R119" s="363">
        <f t="shared" si="28"/>
        <v>-11.079909519999999</v>
      </c>
      <c r="S119" s="363">
        <f t="shared" si="28"/>
        <v>-33.62542131</v>
      </c>
      <c r="T119" s="363">
        <f t="shared" si="28"/>
        <v>-1.4136302299999999</v>
      </c>
      <c r="U119" s="363">
        <f t="shared" si="28"/>
        <v>-92.962174809999993</v>
      </c>
      <c r="V119" s="363">
        <f t="shared" si="28"/>
        <v>4.4563277699999988</v>
      </c>
      <c r="W119" s="363">
        <f t="shared" si="28"/>
        <v>-16.62955212</v>
      </c>
      <c r="X119" s="363">
        <f t="shared" si="28"/>
        <v>-19.885866480000001</v>
      </c>
      <c r="Y119" s="363">
        <f t="shared" si="28"/>
        <v>-29.973215320000001</v>
      </c>
      <c r="Z119" s="363">
        <f t="shared" si="28"/>
        <v>-62.032306150000011</v>
      </c>
      <c r="AA119" s="363">
        <f t="shared" si="28"/>
        <v>-35.704471969999993</v>
      </c>
      <c r="AB119" s="363">
        <f t="shared" si="28"/>
        <v>-20.399765930000001</v>
      </c>
      <c r="AC119" s="363">
        <f t="shared" si="28"/>
        <v>-37.888206520000004</v>
      </c>
      <c r="AD119" s="363">
        <f t="shared" si="28"/>
        <v>0.80475618000000004</v>
      </c>
      <c r="AE119" s="363">
        <f t="shared" si="28"/>
        <v>-93.18768824</v>
      </c>
      <c r="AF119" s="363">
        <f t="shared" si="28"/>
        <v>-31.953671029999999</v>
      </c>
      <c r="AG119" s="363">
        <f t="shared" si="28"/>
        <v>-20.829572840000001</v>
      </c>
      <c r="AH119" s="363">
        <f t="shared" si="28"/>
        <v>-49.054982299999999</v>
      </c>
      <c r="AI119" s="363">
        <f t="shared" si="28"/>
        <v>-9.2670882100000007</v>
      </c>
      <c r="AJ119" s="363">
        <f t="shared" si="28"/>
        <v>-111.10531438000001</v>
      </c>
      <c r="AK119" s="363">
        <f t="shared" si="28"/>
        <v>-5.2666298199999995</v>
      </c>
      <c r="AL119" s="363">
        <f t="shared" si="28"/>
        <v>-10.185286920000001</v>
      </c>
      <c r="AM119" s="363">
        <f t="shared" si="28"/>
        <v>-16.400626859999999</v>
      </c>
      <c r="AN119" s="363">
        <f t="shared" si="28"/>
        <v>124.63937704</v>
      </c>
      <c r="AO119" s="363">
        <f t="shared" si="28"/>
        <v>92.786833440000009</v>
      </c>
      <c r="AP119" s="363">
        <f t="shared" si="28"/>
        <v>-23.441407380000001</v>
      </c>
      <c r="AQ119" s="363">
        <f t="shared" si="28"/>
        <v>-19.32790601</v>
      </c>
      <c r="AR119" s="363">
        <f t="shared" si="28"/>
        <v>-47.704633440000002</v>
      </c>
      <c r="AS119" s="363">
        <f t="shared" si="28"/>
        <v>-39.488463400000001</v>
      </c>
      <c r="AT119" s="363">
        <f t="shared" si="28"/>
        <v>-129.96241023000002</v>
      </c>
      <c r="AU119" s="363">
        <f t="shared" si="28"/>
        <v>-15.456456630000002</v>
      </c>
      <c r="AV119" s="363">
        <f t="shared" si="28"/>
        <v>6.1975072500000001</v>
      </c>
      <c r="AW119" s="363">
        <f t="shared" si="28"/>
        <v>-1.2152851499999999</v>
      </c>
      <c r="AX119" s="363">
        <f t="shared" si="28"/>
        <v>-27.15025194</v>
      </c>
      <c r="AY119" s="363">
        <f t="shared" si="28"/>
        <v>-37.624486470000001</v>
      </c>
      <c r="AZ119" s="363">
        <f t="shared" si="28"/>
        <v>-11.45774014</v>
      </c>
      <c r="BA119" s="363">
        <f t="shared" si="28"/>
        <v>-7.0794870599999999</v>
      </c>
      <c r="BB119" s="363">
        <f t="shared" si="28"/>
        <v>-11.3097146</v>
      </c>
      <c r="BC119" s="363">
        <f t="shared" si="28"/>
        <v>-6.7787103800000006</v>
      </c>
      <c r="BD119" s="363">
        <f t="shared" si="28"/>
        <v>-36.625652180000003</v>
      </c>
      <c r="BE119" s="363">
        <f t="shared" si="28"/>
        <v>7.1779842299999999</v>
      </c>
      <c r="BF119" s="363">
        <f t="shared" si="28"/>
        <v>-6.5705414199999996</v>
      </c>
      <c r="BG119" s="363">
        <f t="shared" si="28"/>
        <v>-15.83227527</v>
      </c>
      <c r="BH119" s="363">
        <f t="shared" si="28"/>
        <v>-12.052525169999999</v>
      </c>
      <c r="BI119" s="363">
        <f t="shared" si="28"/>
        <v>-27.277357629999997</v>
      </c>
      <c r="BJ119" s="363">
        <f t="shared" si="28"/>
        <v>34.448542920000001</v>
      </c>
      <c r="BK119" s="363">
        <f t="shared" si="28"/>
        <v>-38.533443690000006</v>
      </c>
      <c r="BL119" s="363">
        <f t="shared" si="28"/>
        <v>-44.575874079999998</v>
      </c>
      <c r="BM119" s="363">
        <f t="shared" si="28"/>
        <v>-32.113934229999998</v>
      </c>
      <c r="BN119" s="374">
        <f t="shared" si="28"/>
        <v>-80.774709080000008</v>
      </c>
    </row>
    <row r="120" spans="1:66">
      <c r="A120" s="397" t="s">
        <v>150</v>
      </c>
      <c r="B120" s="359">
        <f t="shared" ref="B120:BN120" si="29">B121</f>
        <v>1.5876972999999999</v>
      </c>
      <c r="C120" s="359">
        <f t="shared" si="29"/>
        <v>1.2325428899999999</v>
      </c>
      <c r="D120" s="359">
        <f t="shared" si="29"/>
        <v>-0.86807509000000005</v>
      </c>
      <c r="E120" s="359">
        <f t="shared" si="29"/>
        <v>-6.1943729999999864E-2</v>
      </c>
      <c r="F120" s="359">
        <f t="shared" si="29"/>
        <v>1.8902213700000003</v>
      </c>
      <c r="G120" s="359">
        <f t="shared" si="29"/>
        <v>0.71648455999999994</v>
      </c>
      <c r="H120" s="359">
        <f t="shared" si="29"/>
        <v>-2.7977736499999999</v>
      </c>
      <c r="I120" s="359">
        <f t="shared" si="29"/>
        <v>-0.32311107999999988</v>
      </c>
      <c r="J120" s="359">
        <f t="shared" si="29"/>
        <v>1.2276046900000002</v>
      </c>
      <c r="K120" s="359">
        <f t="shared" si="29"/>
        <v>-1.1767954800000002</v>
      </c>
      <c r="L120" s="359">
        <f t="shared" si="29"/>
        <v>0.74628222</v>
      </c>
      <c r="M120" s="359">
        <f t="shared" si="29"/>
        <v>1.4866539299999999</v>
      </c>
      <c r="N120" s="359">
        <f t="shared" si="29"/>
        <v>0.40587990000000002</v>
      </c>
      <c r="O120" s="359">
        <f t="shared" si="29"/>
        <v>0.89672539000000007</v>
      </c>
      <c r="P120" s="359">
        <f t="shared" si="29"/>
        <v>3.5355414400000003</v>
      </c>
      <c r="Q120" s="359">
        <f t="shared" si="29"/>
        <v>0.89488615999999999</v>
      </c>
      <c r="R120" s="359">
        <f t="shared" si="29"/>
        <v>1.0203896399999999</v>
      </c>
      <c r="S120" s="359">
        <f t="shared" si="29"/>
        <v>2.85621423</v>
      </c>
      <c r="T120" s="359">
        <f t="shared" si="29"/>
        <v>-2.59936561</v>
      </c>
      <c r="U120" s="359">
        <f t="shared" si="29"/>
        <v>2.1721244200000003</v>
      </c>
      <c r="V120" s="359">
        <f t="shared" si="29"/>
        <v>1.1283678799999999</v>
      </c>
      <c r="W120" s="359">
        <f t="shared" si="29"/>
        <v>0.74183160000000004</v>
      </c>
      <c r="X120" s="359">
        <f t="shared" si="29"/>
        <v>-2.3965859999999978E-2</v>
      </c>
      <c r="Y120" s="359">
        <f t="shared" si="29"/>
        <v>-0.25442000000000004</v>
      </c>
      <c r="Z120" s="359">
        <f t="shared" si="29"/>
        <v>1.5918136199999999</v>
      </c>
      <c r="AA120" s="359">
        <f t="shared" si="29"/>
        <v>2.3945598700000001</v>
      </c>
      <c r="AB120" s="359">
        <f t="shared" si="29"/>
        <v>-8.8439410000000107E-2</v>
      </c>
      <c r="AC120" s="359">
        <f t="shared" si="29"/>
        <v>1.25009247</v>
      </c>
      <c r="AD120" s="359">
        <f t="shared" si="29"/>
        <v>1.18693099</v>
      </c>
      <c r="AE120" s="359">
        <f t="shared" si="29"/>
        <v>4.7431439199999996</v>
      </c>
      <c r="AF120" s="359">
        <f t="shared" si="29"/>
        <v>0.77604130000000004</v>
      </c>
      <c r="AG120" s="359">
        <f t="shared" si="29"/>
        <v>-0.40835209</v>
      </c>
      <c r="AH120" s="359">
        <f t="shared" si="29"/>
        <v>0.83009577999999995</v>
      </c>
      <c r="AI120" s="359">
        <f t="shared" si="29"/>
        <v>2.7013523400000001</v>
      </c>
      <c r="AJ120" s="359">
        <f t="shared" si="29"/>
        <v>3.8991373300000003</v>
      </c>
      <c r="AK120" s="359">
        <f t="shared" si="29"/>
        <v>2.5330669500000003</v>
      </c>
      <c r="AL120" s="359">
        <f t="shared" si="29"/>
        <v>1.6334656900000002</v>
      </c>
      <c r="AM120" s="359">
        <f t="shared" si="29"/>
        <v>2.3897430599999998</v>
      </c>
      <c r="AN120" s="359">
        <f t="shared" si="29"/>
        <v>0.46255832000000002</v>
      </c>
      <c r="AO120" s="359">
        <f t="shared" si="29"/>
        <v>7.0188340199999999</v>
      </c>
      <c r="AP120" s="359">
        <f t="shared" si="29"/>
        <v>1.3506043699999999</v>
      </c>
      <c r="AQ120" s="359">
        <f t="shared" si="29"/>
        <v>1.3228939799999999</v>
      </c>
      <c r="AR120" s="359">
        <f t="shared" si="29"/>
        <v>2.03016504</v>
      </c>
      <c r="AS120" s="359">
        <f t="shared" si="29"/>
        <v>-2.4417484199999997</v>
      </c>
      <c r="AT120" s="359">
        <f t="shared" si="29"/>
        <v>2.2619149700000003</v>
      </c>
      <c r="AU120" s="359">
        <f t="shared" si="29"/>
        <v>1.16762813</v>
      </c>
      <c r="AV120" s="359">
        <f t="shared" si="29"/>
        <v>2.0357466400000002</v>
      </c>
      <c r="AW120" s="359">
        <f t="shared" si="29"/>
        <v>0.15493997000000004</v>
      </c>
      <c r="AX120" s="359">
        <f t="shared" si="29"/>
        <v>-1.3030477300000001</v>
      </c>
      <c r="AY120" s="359">
        <f t="shared" si="29"/>
        <v>2.0552670099999997</v>
      </c>
      <c r="AZ120" s="359">
        <f t="shared" si="29"/>
        <v>2.6409672400000002</v>
      </c>
      <c r="BA120" s="359">
        <f t="shared" si="29"/>
        <v>2.3127103400000002</v>
      </c>
      <c r="BB120" s="359">
        <f t="shared" si="29"/>
        <v>3.5288781499999997</v>
      </c>
      <c r="BC120" s="359">
        <f t="shared" si="29"/>
        <v>2.89085619</v>
      </c>
      <c r="BD120" s="359">
        <f t="shared" si="29"/>
        <v>11.373411919999999</v>
      </c>
      <c r="BE120" s="359">
        <f t="shared" si="29"/>
        <v>4.8351053200000003</v>
      </c>
      <c r="BF120" s="359">
        <f t="shared" si="29"/>
        <v>-1.95830964</v>
      </c>
      <c r="BG120" s="359">
        <f t="shared" si="29"/>
        <v>-1.2556302400000001</v>
      </c>
      <c r="BH120" s="359">
        <f t="shared" si="29"/>
        <v>1.6772161800000001</v>
      </c>
      <c r="BI120" s="359">
        <f t="shared" si="29"/>
        <v>3.2983816200000007</v>
      </c>
      <c r="BJ120" s="359">
        <f t="shared" si="29"/>
        <v>3.66210002</v>
      </c>
      <c r="BK120" s="359">
        <f t="shared" si="29"/>
        <v>-1.1436966499999999</v>
      </c>
      <c r="BL120" s="359">
        <f t="shared" si="29"/>
        <v>0.82374962000000007</v>
      </c>
      <c r="BM120" s="359">
        <f t="shared" si="29"/>
        <v>-3.08854111</v>
      </c>
      <c r="BN120" s="370">
        <f t="shared" si="29"/>
        <v>0.25361187999999935</v>
      </c>
    </row>
    <row r="121" spans="1:66">
      <c r="A121" s="416" t="s">
        <v>151</v>
      </c>
      <c r="B121" s="361">
        <f t="shared" ref="B121:BN121" si="30">SUM(B122:B124)</f>
        <v>1.5876972999999999</v>
      </c>
      <c r="C121" s="361">
        <f t="shared" si="30"/>
        <v>1.2325428899999999</v>
      </c>
      <c r="D121" s="361">
        <f t="shared" si="30"/>
        <v>-0.86807509000000005</v>
      </c>
      <c r="E121" s="361">
        <f t="shared" si="30"/>
        <v>-6.1943729999999864E-2</v>
      </c>
      <c r="F121" s="361">
        <f t="shared" si="30"/>
        <v>1.8902213700000003</v>
      </c>
      <c r="G121" s="361">
        <f t="shared" si="30"/>
        <v>0.71648455999999994</v>
      </c>
      <c r="H121" s="361">
        <f t="shared" si="30"/>
        <v>-2.7977736499999999</v>
      </c>
      <c r="I121" s="361">
        <f t="shared" si="30"/>
        <v>-0.32311107999999988</v>
      </c>
      <c r="J121" s="361">
        <f t="shared" si="30"/>
        <v>1.2276046900000002</v>
      </c>
      <c r="K121" s="361">
        <f t="shared" si="30"/>
        <v>-1.1767954800000002</v>
      </c>
      <c r="L121" s="361">
        <f t="shared" si="30"/>
        <v>0.74628222</v>
      </c>
      <c r="M121" s="361">
        <f t="shared" si="30"/>
        <v>1.4866539299999999</v>
      </c>
      <c r="N121" s="361">
        <f t="shared" si="30"/>
        <v>0.40587990000000002</v>
      </c>
      <c r="O121" s="361">
        <f t="shared" si="30"/>
        <v>0.89672539000000007</v>
      </c>
      <c r="P121" s="361">
        <f t="shared" si="30"/>
        <v>3.5355414400000003</v>
      </c>
      <c r="Q121" s="361">
        <f t="shared" si="30"/>
        <v>0.89488615999999999</v>
      </c>
      <c r="R121" s="361">
        <f t="shared" si="30"/>
        <v>1.0203896399999999</v>
      </c>
      <c r="S121" s="361">
        <f t="shared" si="30"/>
        <v>2.85621423</v>
      </c>
      <c r="T121" s="361">
        <f t="shared" si="30"/>
        <v>-2.59936561</v>
      </c>
      <c r="U121" s="361">
        <f t="shared" si="30"/>
        <v>2.1721244200000003</v>
      </c>
      <c r="V121" s="361">
        <f t="shared" si="30"/>
        <v>1.1283678799999999</v>
      </c>
      <c r="W121" s="361">
        <f t="shared" si="30"/>
        <v>0.74183160000000004</v>
      </c>
      <c r="X121" s="361">
        <f t="shared" si="30"/>
        <v>-2.3965859999999978E-2</v>
      </c>
      <c r="Y121" s="361">
        <f t="shared" si="30"/>
        <v>-0.25442000000000004</v>
      </c>
      <c r="Z121" s="361">
        <f t="shared" si="30"/>
        <v>1.5918136199999999</v>
      </c>
      <c r="AA121" s="361">
        <f t="shared" si="30"/>
        <v>2.3945598700000001</v>
      </c>
      <c r="AB121" s="361">
        <f t="shared" si="30"/>
        <v>-8.8439410000000107E-2</v>
      </c>
      <c r="AC121" s="361">
        <f t="shared" si="30"/>
        <v>1.25009247</v>
      </c>
      <c r="AD121" s="361">
        <f t="shared" si="30"/>
        <v>1.18693099</v>
      </c>
      <c r="AE121" s="361">
        <f t="shared" si="30"/>
        <v>4.7431439199999996</v>
      </c>
      <c r="AF121" s="361">
        <f t="shared" si="30"/>
        <v>0.77604130000000004</v>
      </c>
      <c r="AG121" s="361">
        <f t="shared" si="30"/>
        <v>-0.40835209</v>
      </c>
      <c r="AH121" s="361">
        <f t="shared" si="30"/>
        <v>0.83009577999999995</v>
      </c>
      <c r="AI121" s="361">
        <f t="shared" si="30"/>
        <v>2.7013523400000001</v>
      </c>
      <c r="AJ121" s="361">
        <f t="shared" si="30"/>
        <v>3.8991373300000003</v>
      </c>
      <c r="AK121" s="361">
        <f t="shared" si="30"/>
        <v>2.5330669500000003</v>
      </c>
      <c r="AL121" s="361">
        <f t="shared" si="30"/>
        <v>1.6334656900000002</v>
      </c>
      <c r="AM121" s="361">
        <f t="shared" si="30"/>
        <v>2.3897430599999998</v>
      </c>
      <c r="AN121" s="361">
        <f t="shared" si="30"/>
        <v>0.46255832000000002</v>
      </c>
      <c r="AO121" s="361">
        <f t="shared" si="30"/>
        <v>7.0188340199999999</v>
      </c>
      <c r="AP121" s="361">
        <f t="shared" si="30"/>
        <v>1.3506043699999999</v>
      </c>
      <c r="AQ121" s="361">
        <f t="shared" si="30"/>
        <v>1.3228939799999999</v>
      </c>
      <c r="AR121" s="361">
        <f t="shared" si="30"/>
        <v>2.03016504</v>
      </c>
      <c r="AS121" s="361">
        <f t="shared" si="30"/>
        <v>-2.4417484199999997</v>
      </c>
      <c r="AT121" s="361">
        <f t="shared" si="30"/>
        <v>2.2619149700000003</v>
      </c>
      <c r="AU121" s="361">
        <f t="shared" si="30"/>
        <v>1.16762813</v>
      </c>
      <c r="AV121" s="361">
        <f t="shared" si="30"/>
        <v>2.0357466400000002</v>
      </c>
      <c r="AW121" s="361">
        <f t="shared" si="30"/>
        <v>0.15493997000000004</v>
      </c>
      <c r="AX121" s="361">
        <f t="shared" si="30"/>
        <v>-1.3030477300000001</v>
      </c>
      <c r="AY121" s="361">
        <f t="shared" si="30"/>
        <v>2.0552670099999997</v>
      </c>
      <c r="AZ121" s="361">
        <f t="shared" si="30"/>
        <v>2.6409672400000002</v>
      </c>
      <c r="BA121" s="361">
        <f t="shared" si="30"/>
        <v>2.3127103400000002</v>
      </c>
      <c r="BB121" s="361">
        <f t="shared" si="30"/>
        <v>3.5288781499999997</v>
      </c>
      <c r="BC121" s="361">
        <f t="shared" si="30"/>
        <v>2.89085619</v>
      </c>
      <c r="BD121" s="361">
        <f t="shared" si="30"/>
        <v>11.373411919999999</v>
      </c>
      <c r="BE121" s="361">
        <f t="shared" si="30"/>
        <v>4.8351053200000003</v>
      </c>
      <c r="BF121" s="361">
        <f t="shared" si="30"/>
        <v>-1.95830964</v>
      </c>
      <c r="BG121" s="361">
        <f t="shared" si="30"/>
        <v>-1.2556302400000001</v>
      </c>
      <c r="BH121" s="361">
        <f t="shared" si="30"/>
        <v>1.6772161800000001</v>
      </c>
      <c r="BI121" s="361">
        <f t="shared" si="30"/>
        <v>3.2983816200000007</v>
      </c>
      <c r="BJ121" s="361">
        <f t="shared" si="30"/>
        <v>3.66210002</v>
      </c>
      <c r="BK121" s="361">
        <f t="shared" si="30"/>
        <v>-1.1436966499999999</v>
      </c>
      <c r="BL121" s="361">
        <f t="shared" si="30"/>
        <v>0.82374962000000007</v>
      </c>
      <c r="BM121" s="361">
        <f t="shared" si="30"/>
        <v>-3.08854111</v>
      </c>
      <c r="BN121" s="372">
        <f t="shared" si="30"/>
        <v>0.25361187999999935</v>
      </c>
    </row>
    <row r="122" spans="1:66">
      <c r="A122" s="417" t="s">
        <v>152</v>
      </c>
      <c r="B122" s="361">
        <v>1.5626480899999999</v>
      </c>
      <c r="C122" s="361">
        <v>1.17947666</v>
      </c>
      <c r="D122" s="361">
        <v>-0.41535784999999997</v>
      </c>
      <c r="E122" s="361">
        <v>1.36615003</v>
      </c>
      <c r="F122" s="361">
        <v>3.69291693</v>
      </c>
      <c r="G122" s="361">
        <v>0.82455836999999998</v>
      </c>
      <c r="H122" s="361">
        <v>-3.33434184</v>
      </c>
      <c r="I122" s="361">
        <v>3.36896226</v>
      </c>
      <c r="J122" s="361">
        <v>0.75853844000000004</v>
      </c>
      <c r="K122" s="361">
        <v>1.61771723</v>
      </c>
      <c r="L122" s="361">
        <v>-3.0686000000000001E-2</v>
      </c>
      <c r="M122" s="361">
        <v>1.4858765899999999</v>
      </c>
      <c r="N122" s="361">
        <v>0.44957279</v>
      </c>
      <c r="O122" s="361">
        <v>0.76471800000000001</v>
      </c>
      <c r="P122" s="361">
        <v>2.6694813800000001</v>
      </c>
      <c r="Q122" s="361">
        <v>-6.0982580000000002E-2</v>
      </c>
      <c r="R122" s="361">
        <v>0.76935949999999997</v>
      </c>
      <c r="S122" s="361">
        <v>2.0902994000000001</v>
      </c>
      <c r="T122" s="361">
        <v>0.30733795000000003</v>
      </c>
      <c r="U122" s="361">
        <v>3.1060142700000002</v>
      </c>
      <c r="V122" s="361">
        <v>0.73709999999999998</v>
      </c>
      <c r="W122" s="361">
        <v>0.34383999999999998</v>
      </c>
      <c r="X122" s="361">
        <v>0.12523300000000001</v>
      </c>
      <c r="Y122" s="361">
        <v>1.0100700000000001E-3</v>
      </c>
      <c r="Z122" s="361">
        <v>1.2071830699999999</v>
      </c>
      <c r="AA122" s="361">
        <v>1.9405694499999999</v>
      </c>
      <c r="AB122" s="361">
        <v>0.68334041999999995</v>
      </c>
      <c r="AC122" s="361">
        <v>1.1817597500000001</v>
      </c>
      <c r="AD122" s="361">
        <v>2.095898</v>
      </c>
      <c r="AE122" s="361">
        <v>5.9015676199999998</v>
      </c>
      <c r="AF122" s="361">
        <v>0.8650544</v>
      </c>
      <c r="AG122" s="361">
        <v>1.149144E-2</v>
      </c>
      <c r="AH122" s="361">
        <v>0.13650000000000001</v>
      </c>
      <c r="AI122" s="361">
        <v>0.99644999999999995</v>
      </c>
      <c r="AJ122" s="361">
        <v>2.00949584</v>
      </c>
      <c r="AK122" s="361">
        <v>1.6984959500000001</v>
      </c>
      <c r="AL122" s="361">
        <v>1.8415822100000001</v>
      </c>
      <c r="AM122" s="361">
        <v>2.6841189999999999</v>
      </c>
      <c r="AN122" s="361">
        <v>0.63845494000000003</v>
      </c>
      <c r="AO122" s="361">
        <v>6.8626521</v>
      </c>
      <c r="AP122" s="361">
        <v>1.3149408499999999</v>
      </c>
      <c r="AQ122" s="361">
        <v>0.98711705999999999</v>
      </c>
      <c r="AR122" s="361">
        <v>1.9744413000000001</v>
      </c>
      <c r="AS122" s="361">
        <v>-1.9838586499999999</v>
      </c>
      <c r="AT122" s="361">
        <v>2.2926405600000002</v>
      </c>
      <c r="AU122" s="361">
        <v>1.1654111300000001</v>
      </c>
      <c r="AV122" s="361">
        <v>0.79569802999999995</v>
      </c>
      <c r="AW122" s="361">
        <v>-0.60777981999999997</v>
      </c>
      <c r="AX122" s="361">
        <v>-1.7349300000000002E-2</v>
      </c>
      <c r="AY122" s="361">
        <v>1.3359800399999999</v>
      </c>
      <c r="AZ122" s="361">
        <v>1.0517188500000001</v>
      </c>
      <c r="BA122" s="361">
        <v>2.3761603400000002</v>
      </c>
      <c r="BB122" s="361">
        <v>0.98904758999999998</v>
      </c>
      <c r="BC122" s="361">
        <v>-0.56428162999999998</v>
      </c>
      <c r="BD122" s="361">
        <v>3.8526451499999999</v>
      </c>
      <c r="BE122" s="361">
        <v>8.7907234400000007</v>
      </c>
      <c r="BF122" s="361">
        <v>-1.9699844799999999</v>
      </c>
      <c r="BG122" s="361">
        <v>8.9542739999999996E-2</v>
      </c>
      <c r="BH122" s="361">
        <v>1.8166422200000001</v>
      </c>
      <c r="BI122" s="361">
        <v>8.7269239200000008</v>
      </c>
      <c r="BJ122" s="361">
        <v>2.07379319</v>
      </c>
      <c r="BK122" s="361">
        <v>-1.1808550499999999</v>
      </c>
      <c r="BL122" s="361">
        <v>3.15485142</v>
      </c>
      <c r="BM122" s="361">
        <v>0.25711427999999997</v>
      </c>
      <c r="BN122" s="372">
        <v>4.3049038399999997</v>
      </c>
    </row>
    <row r="123" spans="1:66">
      <c r="A123" s="417" t="s">
        <v>133</v>
      </c>
      <c r="B123" s="361">
        <v>0</v>
      </c>
      <c r="C123" s="361">
        <v>0</v>
      </c>
      <c r="D123" s="361">
        <v>0</v>
      </c>
      <c r="E123" s="361">
        <v>0.58153653000000005</v>
      </c>
      <c r="F123" s="361">
        <v>0.58153653000000005</v>
      </c>
      <c r="G123" s="361">
        <v>0</v>
      </c>
      <c r="H123" s="361">
        <v>0.53656819</v>
      </c>
      <c r="I123" s="361">
        <v>-0.67344108999999996</v>
      </c>
      <c r="J123" s="361">
        <v>-0.47603574999999998</v>
      </c>
      <c r="K123" s="361">
        <v>-0.61290865000000005</v>
      </c>
      <c r="L123" s="361">
        <v>0</v>
      </c>
      <c r="M123" s="361">
        <v>0</v>
      </c>
      <c r="N123" s="361">
        <v>0</v>
      </c>
      <c r="O123" s="361">
        <v>0</v>
      </c>
      <c r="P123" s="361">
        <v>0</v>
      </c>
      <c r="Q123" s="361">
        <v>0</v>
      </c>
      <c r="R123" s="361">
        <v>0</v>
      </c>
      <c r="S123" s="361">
        <v>0</v>
      </c>
      <c r="T123" s="361">
        <v>0</v>
      </c>
      <c r="U123" s="361">
        <v>0</v>
      </c>
      <c r="V123" s="361">
        <v>0</v>
      </c>
      <c r="W123" s="361">
        <v>0</v>
      </c>
      <c r="X123" s="361">
        <v>0</v>
      </c>
      <c r="Y123" s="361">
        <v>0</v>
      </c>
      <c r="Z123" s="361">
        <v>0</v>
      </c>
      <c r="AA123" s="361">
        <v>0</v>
      </c>
      <c r="AB123" s="361">
        <v>0</v>
      </c>
      <c r="AC123" s="361">
        <v>0</v>
      </c>
      <c r="AD123" s="361">
        <v>0</v>
      </c>
      <c r="AE123" s="361">
        <v>0</v>
      </c>
      <c r="AF123" s="361">
        <v>0</v>
      </c>
      <c r="AG123" s="361">
        <v>0</v>
      </c>
      <c r="AH123" s="361">
        <v>0</v>
      </c>
      <c r="AI123" s="361">
        <v>0</v>
      </c>
      <c r="AJ123" s="361">
        <v>0</v>
      </c>
      <c r="AK123" s="361">
        <v>0</v>
      </c>
      <c r="AL123" s="361">
        <v>0</v>
      </c>
      <c r="AM123" s="361">
        <v>0</v>
      </c>
      <c r="AN123" s="361">
        <v>0</v>
      </c>
      <c r="AO123" s="361">
        <v>0</v>
      </c>
      <c r="AP123" s="361">
        <v>0</v>
      </c>
      <c r="AQ123" s="361">
        <v>0</v>
      </c>
      <c r="AR123" s="361">
        <v>0</v>
      </c>
      <c r="AS123" s="361">
        <v>0</v>
      </c>
      <c r="AT123" s="361">
        <v>0</v>
      </c>
      <c r="AU123" s="361">
        <v>0</v>
      </c>
      <c r="AV123" s="361">
        <v>0</v>
      </c>
      <c r="AW123" s="361">
        <v>0</v>
      </c>
      <c r="AX123" s="361">
        <v>0</v>
      </c>
      <c r="AY123" s="361">
        <v>0</v>
      </c>
      <c r="AZ123" s="361">
        <v>0</v>
      </c>
      <c r="BA123" s="361">
        <v>0</v>
      </c>
      <c r="BB123" s="361">
        <v>0</v>
      </c>
      <c r="BC123" s="361">
        <v>0</v>
      </c>
      <c r="BD123" s="361">
        <v>0</v>
      </c>
      <c r="BE123" s="361">
        <v>0</v>
      </c>
      <c r="BF123" s="361">
        <v>0</v>
      </c>
      <c r="BG123" s="361">
        <v>0</v>
      </c>
      <c r="BH123" s="361">
        <v>0</v>
      </c>
      <c r="BI123" s="361">
        <v>0</v>
      </c>
      <c r="BJ123" s="361">
        <v>0</v>
      </c>
      <c r="BK123" s="361">
        <v>0</v>
      </c>
      <c r="BL123" s="361">
        <v>0</v>
      </c>
      <c r="BM123" s="361">
        <v>0</v>
      </c>
      <c r="BN123" s="372">
        <v>0</v>
      </c>
    </row>
    <row r="124" spans="1:66">
      <c r="A124" s="417" t="s">
        <v>153</v>
      </c>
      <c r="B124" s="361">
        <v>2.5049209999999999E-2</v>
      </c>
      <c r="C124" s="361">
        <v>5.3066229999999999E-2</v>
      </c>
      <c r="D124" s="361">
        <v>-0.45271724000000002</v>
      </c>
      <c r="E124" s="361">
        <v>-2.00963029</v>
      </c>
      <c r="F124" s="361">
        <v>-2.3842320899999998</v>
      </c>
      <c r="G124" s="361">
        <v>-0.10807381000000001</v>
      </c>
      <c r="H124" s="361">
        <v>0</v>
      </c>
      <c r="I124" s="361">
        <v>-3.01863225</v>
      </c>
      <c r="J124" s="361">
        <v>0.945102</v>
      </c>
      <c r="K124" s="361">
        <v>-2.1816040600000002</v>
      </c>
      <c r="L124" s="361">
        <v>0.77696821999999999</v>
      </c>
      <c r="M124" s="361">
        <v>7.7733999999999995E-4</v>
      </c>
      <c r="N124" s="361">
        <v>-4.3692889999999998E-2</v>
      </c>
      <c r="O124" s="361">
        <v>0.13200739</v>
      </c>
      <c r="P124" s="361">
        <v>0.86606006000000002</v>
      </c>
      <c r="Q124" s="361">
        <v>0.95586873999999999</v>
      </c>
      <c r="R124" s="361">
        <v>0.25103014000000001</v>
      </c>
      <c r="S124" s="361">
        <v>0.76591483000000005</v>
      </c>
      <c r="T124" s="361">
        <v>-2.90670356</v>
      </c>
      <c r="U124" s="361">
        <v>-0.93388985000000002</v>
      </c>
      <c r="V124" s="361">
        <v>0.39126788000000001</v>
      </c>
      <c r="W124" s="361">
        <v>0.3979916</v>
      </c>
      <c r="X124" s="361">
        <v>-0.14919885999999999</v>
      </c>
      <c r="Y124" s="361">
        <v>-0.25543007000000001</v>
      </c>
      <c r="Z124" s="361">
        <v>0.38463055000000002</v>
      </c>
      <c r="AA124" s="361">
        <v>0.45399042000000001</v>
      </c>
      <c r="AB124" s="361">
        <v>-0.77177983000000006</v>
      </c>
      <c r="AC124" s="361">
        <v>6.833272E-2</v>
      </c>
      <c r="AD124" s="361">
        <v>-0.90896701000000002</v>
      </c>
      <c r="AE124" s="361">
        <v>-1.1584236999999999</v>
      </c>
      <c r="AF124" s="361">
        <v>-8.9013099999999998E-2</v>
      </c>
      <c r="AG124" s="361">
        <v>-0.41984353000000002</v>
      </c>
      <c r="AH124" s="361">
        <v>0.69359578</v>
      </c>
      <c r="AI124" s="361">
        <v>1.7049023400000001</v>
      </c>
      <c r="AJ124" s="361">
        <v>1.88964149</v>
      </c>
      <c r="AK124" s="361">
        <v>0.83457099999999995</v>
      </c>
      <c r="AL124" s="361">
        <v>-0.20811652</v>
      </c>
      <c r="AM124" s="361">
        <v>-0.29437594</v>
      </c>
      <c r="AN124" s="361">
        <v>-0.17589662</v>
      </c>
      <c r="AO124" s="361">
        <v>0.15618192</v>
      </c>
      <c r="AP124" s="361">
        <v>3.5663519999999997E-2</v>
      </c>
      <c r="AQ124" s="361">
        <v>0.33577691999999998</v>
      </c>
      <c r="AR124" s="361">
        <v>5.5723740000000001E-2</v>
      </c>
      <c r="AS124" s="361">
        <v>-0.45788976999999997</v>
      </c>
      <c r="AT124" s="361">
        <v>-3.0725590000000001E-2</v>
      </c>
      <c r="AU124" s="361">
        <v>2.2169999999999998E-3</v>
      </c>
      <c r="AV124" s="361">
        <v>1.2400486100000001</v>
      </c>
      <c r="AW124" s="361">
        <v>0.76271979000000001</v>
      </c>
      <c r="AX124" s="361">
        <v>-1.2856984300000001</v>
      </c>
      <c r="AY124" s="361">
        <v>0.71928696999999997</v>
      </c>
      <c r="AZ124" s="361">
        <v>1.5892483900000001</v>
      </c>
      <c r="BA124" s="361">
        <v>-6.3450000000000006E-2</v>
      </c>
      <c r="BB124" s="361">
        <v>2.53983056</v>
      </c>
      <c r="BC124" s="361">
        <v>3.45513782</v>
      </c>
      <c r="BD124" s="361">
        <v>7.5207667699999998</v>
      </c>
      <c r="BE124" s="361">
        <v>-3.95561812</v>
      </c>
      <c r="BF124" s="361">
        <v>1.1674840000000001E-2</v>
      </c>
      <c r="BG124" s="361">
        <v>-1.3451729800000001</v>
      </c>
      <c r="BH124" s="361">
        <v>-0.13942604</v>
      </c>
      <c r="BI124" s="361">
        <v>-5.4285423000000002</v>
      </c>
      <c r="BJ124" s="361">
        <v>1.5883068300000001</v>
      </c>
      <c r="BK124" s="361">
        <v>3.7158400000000001E-2</v>
      </c>
      <c r="BL124" s="361">
        <v>-2.3311017999999999</v>
      </c>
      <c r="BM124" s="361">
        <v>-3.3456553900000001</v>
      </c>
      <c r="BN124" s="372">
        <v>-4.0512919600000004</v>
      </c>
    </row>
    <row r="125" spans="1:66">
      <c r="A125" s="397" t="s">
        <v>154</v>
      </c>
      <c r="B125" s="359">
        <f t="shared" ref="B125:BN125" si="31">B126</f>
        <v>8.8372702299999997</v>
      </c>
      <c r="C125" s="359">
        <f t="shared" si="31"/>
        <v>6.0515473999999996</v>
      </c>
      <c r="D125" s="359">
        <f t="shared" si="31"/>
        <v>11.777194120000001</v>
      </c>
      <c r="E125" s="359">
        <f t="shared" si="31"/>
        <v>-108.43705546</v>
      </c>
      <c r="F125" s="359">
        <f t="shared" si="31"/>
        <v>-81.771043710000001</v>
      </c>
      <c r="G125" s="359">
        <f t="shared" si="31"/>
        <v>9.6661560000000009</v>
      </c>
      <c r="H125" s="359">
        <f t="shared" si="31"/>
        <v>9.5514448000000005</v>
      </c>
      <c r="I125" s="359">
        <f t="shared" si="31"/>
        <v>22.888707740000001</v>
      </c>
      <c r="J125" s="359">
        <f t="shared" si="31"/>
        <v>-7.0130554900000002</v>
      </c>
      <c r="K125" s="359">
        <f t="shared" si="31"/>
        <v>35.093253050000001</v>
      </c>
      <c r="L125" s="359">
        <f t="shared" si="31"/>
        <v>24.421247659999999</v>
      </c>
      <c r="M125" s="359">
        <f t="shared" si="31"/>
        <v>25.558682679999997</v>
      </c>
      <c r="N125" s="359">
        <f t="shared" si="31"/>
        <v>27.303950439999998</v>
      </c>
      <c r="O125" s="359">
        <f t="shared" si="31"/>
        <v>-8.7356897299999989</v>
      </c>
      <c r="P125" s="359">
        <f t="shared" si="31"/>
        <v>68.54819105</v>
      </c>
      <c r="Q125" s="359">
        <f t="shared" si="31"/>
        <v>47.738099910000003</v>
      </c>
      <c r="R125" s="359">
        <f t="shared" si="31"/>
        <v>12.100299159999999</v>
      </c>
      <c r="S125" s="359">
        <f t="shared" si="31"/>
        <v>36.481635539999999</v>
      </c>
      <c r="T125" s="359">
        <f t="shared" si="31"/>
        <v>-1.1857353800000001</v>
      </c>
      <c r="U125" s="359">
        <f t="shared" si="31"/>
        <v>95.134299229999996</v>
      </c>
      <c r="V125" s="359">
        <f t="shared" si="31"/>
        <v>-3.3279598899999989</v>
      </c>
      <c r="W125" s="359">
        <f t="shared" si="31"/>
        <v>17.371383720000001</v>
      </c>
      <c r="X125" s="359">
        <f t="shared" si="31"/>
        <v>19.86190062</v>
      </c>
      <c r="Y125" s="359">
        <f t="shared" si="31"/>
        <v>29.718795320000002</v>
      </c>
      <c r="Z125" s="359">
        <f t="shared" si="31"/>
        <v>63.624119770000007</v>
      </c>
      <c r="AA125" s="359">
        <f t="shared" si="31"/>
        <v>38.099031839999995</v>
      </c>
      <c r="AB125" s="359">
        <f t="shared" si="31"/>
        <v>20.311326520000001</v>
      </c>
      <c r="AC125" s="359">
        <f t="shared" si="31"/>
        <v>39.138298990000003</v>
      </c>
      <c r="AD125" s="359">
        <f t="shared" si="31"/>
        <v>0.38217480999999998</v>
      </c>
      <c r="AE125" s="359">
        <f t="shared" si="31"/>
        <v>97.930832159999994</v>
      </c>
      <c r="AF125" s="359">
        <f t="shared" si="31"/>
        <v>32.729712329999998</v>
      </c>
      <c r="AG125" s="359">
        <f t="shared" si="31"/>
        <v>20.42122075</v>
      </c>
      <c r="AH125" s="359">
        <f t="shared" si="31"/>
        <v>49.88507808</v>
      </c>
      <c r="AI125" s="359">
        <f t="shared" si="31"/>
        <v>11.96844055</v>
      </c>
      <c r="AJ125" s="359">
        <f t="shared" si="31"/>
        <v>115.00445171000001</v>
      </c>
      <c r="AK125" s="359">
        <f t="shared" si="31"/>
        <v>7.7996967699999997</v>
      </c>
      <c r="AL125" s="359">
        <f t="shared" si="31"/>
        <v>11.818752610000001</v>
      </c>
      <c r="AM125" s="359">
        <f t="shared" si="31"/>
        <v>18.79036992</v>
      </c>
      <c r="AN125" s="359">
        <f t="shared" si="31"/>
        <v>-124.17681872</v>
      </c>
      <c r="AO125" s="359">
        <f t="shared" si="31"/>
        <v>-85.76799942000001</v>
      </c>
      <c r="AP125" s="359">
        <f t="shared" si="31"/>
        <v>24.79201175</v>
      </c>
      <c r="AQ125" s="359">
        <f t="shared" si="31"/>
        <v>20.650799989999999</v>
      </c>
      <c r="AR125" s="359">
        <f t="shared" si="31"/>
        <v>49.734798480000002</v>
      </c>
      <c r="AS125" s="359">
        <f t="shared" si="31"/>
        <v>37.046714979999997</v>
      </c>
      <c r="AT125" s="359">
        <f t="shared" si="31"/>
        <v>132.22432520000001</v>
      </c>
      <c r="AU125" s="359">
        <f t="shared" si="31"/>
        <v>16.624084760000002</v>
      </c>
      <c r="AV125" s="359">
        <f t="shared" si="31"/>
        <v>-4.16176061</v>
      </c>
      <c r="AW125" s="359">
        <f t="shared" si="31"/>
        <v>1.37022512</v>
      </c>
      <c r="AX125" s="359">
        <f t="shared" si="31"/>
        <v>25.847204210000001</v>
      </c>
      <c r="AY125" s="359">
        <f t="shared" si="31"/>
        <v>39.679753480000002</v>
      </c>
      <c r="AZ125" s="359">
        <f t="shared" si="31"/>
        <v>14.09870738</v>
      </c>
      <c r="BA125" s="359">
        <f t="shared" si="31"/>
        <v>9.3921974000000006</v>
      </c>
      <c r="BB125" s="359">
        <f t="shared" si="31"/>
        <v>14.83859275</v>
      </c>
      <c r="BC125" s="359">
        <f t="shared" si="31"/>
        <v>9.6695665700000006</v>
      </c>
      <c r="BD125" s="359">
        <f t="shared" si="31"/>
        <v>47.999064099999998</v>
      </c>
      <c r="BE125" s="359">
        <f t="shared" si="31"/>
        <v>-2.3428789099999996</v>
      </c>
      <c r="BF125" s="359">
        <f t="shared" si="31"/>
        <v>4.6122317800000001</v>
      </c>
      <c r="BG125" s="359">
        <f t="shared" si="31"/>
        <v>14.57664503</v>
      </c>
      <c r="BH125" s="359">
        <f t="shared" si="31"/>
        <v>13.729741349999999</v>
      </c>
      <c r="BI125" s="359">
        <f t="shared" si="31"/>
        <v>30.575739249999998</v>
      </c>
      <c r="BJ125" s="359">
        <f t="shared" si="31"/>
        <v>-30.786442900000001</v>
      </c>
      <c r="BK125" s="359">
        <f t="shared" si="31"/>
        <v>37.389747040000003</v>
      </c>
      <c r="BL125" s="359">
        <f t="shared" si="31"/>
        <v>45.399623699999999</v>
      </c>
      <c r="BM125" s="359">
        <f t="shared" si="31"/>
        <v>29.02539312</v>
      </c>
      <c r="BN125" s="370">
        <f t="shared" si="31"/>
        <v>81.028320960000002</v>
      </c>
    </row>
    <row r="126" spans="1:66">
      <c r="A126" s="416" t="s">
        <v>179</v>
      </c>
      <c r="B126" s="361">
        <f t="shared" ref="B126:BN126" si="32">SUM(B127:B129)</f>
        <v>8.8372702299999997</v>
      </c>
      <c r="C126" s="361">
        <f t="shared" si="32"/>
        <v>6.0515473999999996</v>
      </c>
      <c r="D126" s="361">
        <f t="shared" si="32"/>
        <v>11.777194120000001</v>
      </c>
      <c r="E126" s="361">
        <f t="shared" si="32"/>
        <v>-108.43705546</v>
      </c>
      <c r="F126" s="361">
        <f t="shared" si="32"/>
        <v>-81.771043710000001</v>
      </c>
      <c r="G126" s="361">
        <f t="shared" si="32"/>
        <v>9.6661560000000009</v>
      </c>
      <c r="H126" s="361">
        <f t="shared" si="32"/>
        <v>9.5514448000000005</v>
      </c>
      <c r="I126" s="361">
        <f t="shared" si="32"/>
        <v>22.888707740000001</v>
      </c>
      <c r="J126" s="361">
        <f t="shared" si="32"/>
        <v>-7.0130554900000002</v>
      </c>
      <c r="K126" s="361">
        <f t="shared" si="32"/>
        <v>35.093253050000001</v>
      </c>
      <c r="L126" s="361">
        <f t="shared" si="32"/>
        <v>24.421247659999999</v>
      </c>
      <c r="M126" s="361">
        <f t="shared" si="32"/>
        <v>25.558682679999997</v>
      </c>
      <c r="N126" s="361">
        <f t="shared" si="32"/>
        <v>27.303950439999998</v>
      </c>
      <c r="O126" s="361">
        <f t="shared" si="32"/>
        <v>-8.7356897299999989</v>
      </c>
      <c r="P126" s="361">
        <f t="shared" si="32"/>
        <v>68.54819105</v>
      </c>
      <c r="Q126" s="361">
        <f t="shared" si="32"/>
        <v>47.738099910000003</v>
      </c>
      <c r="R126" s="361">
        <f t="shared" si="32"/>
        <v>12.100299159999999</v>
      </c>
      <c r="S126" s="361">
        <f t="shared" si="32"/>
        <v>36.481635539999999</v>
      </c>
      <c r="T126" s="361">
        <f t="shared" si="32"/>
        <v>-1.1857353800000001</v>
      </c>
      <c r="U126" s="361">
        <f t="shared" si="32"/>
        <v>95.134299229999996</v>
      </c>
      <c r="V126" s="361">
        <f t="shared" si="32"/>
        <v>-3.3279598899999989</v>
      </c>
      <c r="W126" s="361">
        <f t="shared" si="32"/>
        <v>17.371383720000001</v>
      </c>
      <c r="X126" s="361">
        <f t="shared" si="32"/>
        <v>19.86190062</v>
      </c>
      <c r="Y126" s="361">
        <f t="shared" si="32"/>
        <v>29.718795320000002</v>
      </c>
      <c r="Z126" s="361">
        <f t="shared" si="32"/>
        <v>63.624119770000007</v>
      </c>
      <c r="AA126" s="361">
        <f t="shared" si="32"/>
        <v>38.099031839999995</v>
      </c>
      <c r="AB126" s="361">
        <f t="shared" si="32"/>
        <v>20.311326520000001</v>
      </c>
      <c r="AC126" s="361">
        <f t="shared" si="32"/>
        <v>39.138298990000003</v>
      </c>
      <c r="AD126" s="361">
        <f t="shared" si="32"/>
        <v>0.38217480999999998</v>
      </c>
      <c r="AE126" s="361">
        <f t="shared" si="32"/>
        <v>97.930832159999994</v>
      </c>
      <c r="AF126" s="361">
        <f t="shared" si="32"/>
        <v>32.729712329999998</v>
      </c>
      <c r="AG126" s="361">
        <f t="shared" si="32"/>
        <v>20.42122075</v>
      </c>
      <c r="AH126" s="361">
        <f t="shared" si="32"/>
        <v>49.88507808</v>
      </c>
      <c r="AI126" s="361">
        <f t="shared" si="32"/>
        <v>11.96844055</v>
      </c>
      <c r="AJ126" s="361">
        <f t="shared" si="32"/>
        <v>115.00445171000001</v>
      </c>
      <c r="AK126" s="361">
        <f t="shared" si="32"/>
        <v>7.7996967699999997</v>
      </c>
      <c r="AL126" s="361">
        <f t="shared" si="32"/>
        <v>11.818752610000001</v>
      </c>
      <c r="AM126" s="361">
        <f t="shared" si="32"/>
        <v>18.79036992</v>
      </c>
      <c r="AN126" s="361">
        <f t="shared" si="32"/>
        <v>-124.17681872</v>
      </c>
      <c r="AO126" s="361">
        <f t="shared" si="32"/>
        <v>-85.76799942000001</v>
      </c>
      <c r="AP126" s="361">
        <f t="shared" si="32"/>
        <v>24.79201175</v>
      </c>
      <c r="AQ126" s="361">
        <f t="shared" si="32"/>
        <v>20.650799989999999</v>
      </c>
      <c r="AR126" s="361">
        <f t="shared" si="32"/>
        <v>49.734798480000002</v>
      </c>
      <c r="AS126" s="361">
        <f t="shared" si="32"/>
        <v>37.046714979999997</v>
      </c>
      <c r="AT126" s="361">
        <f t="shared" si="32"/>
        <v>132.22432520000001</v>
      </c>
      <c r="AU126" s="361">
        <f t="shared" si="32"/>
        <v>16.624084760000002</v>
      </c>
      <c r="AV126" s="361">
        <f t="shared" si="32"/>
        <v>-4.16176061</v>
      </c>
      <c r="AW126" s="361">
        <f t="shared" si="32"/>
        <v>1.37022512</v>
      </c>
      <c r="AX126" s="361">
        <f t="shared" si="32"/>
        <v>25.847204210000001</v>
      </c>
      <c r="AY126" s="361">
        <f t="shared" si="32"/>
        <v>39.679753480000002</v>
      </c>
      <c r="AZ126" s="361">
        <f t="shared" si="32"/>
        <v>14.09870738</v>
      </c>
      <c r="BA126" s="361">
        <f t="shared" si="32"/>
        <v>9.3921974000000006</v>
      </c>
      <c r="BB126" s="361">
        <f t="shared" si="32"/>
        <v>14.83859275</v>
      </c>
      <c r="BC126" s="361">
        <f t="shared" si="32"/>
        <v>9.6695665700000006</v>
      </c>
      <c r="BD126" s="361">
        <f t="shared" si="32"/>
        <v>47.999064099999998</v>
      </c>
      <c r="BE126" s="361">
        <f t="shared" si="32"/>
        <v>-2.3428789099999996</v>
      </c>
      <c r="BF126" s="361">
        <f t="shared" si="32"/>
        <v>4.6122317800000001</v>
      </c>
      <c r="BG126" s="361">
        <f t="shared" si="32"/>
        <v>14.57664503</v>
      </c>
      <c r="BH126" s="361">
        <f t="shared" si="32"/>
        <v>13.729741349999999</v>
      </c>
      <c r="BI126" s="361">
        <f t="shared" si="32"/>
        <v>30.575739249999998</v>
      </c>
      <c r="BJ126" s="361">
        <f t="shared" si="32"/>
        <v>-30.786442900000001</v>
      </c>
      <c r="BK126" s="361">
        <f t="shared" si="32"/>
        <v>37.389747040000003</v>
      </c>
      <c r="BL126" s="361">
        <f t="shared" si="32"/>
        <v>45.399623699999999</v>
      </c>
      <c r="BM126" s="361">
        <f t="shared" si="32"/>
        <v>29.02539312</v>
      </c>
      <c r="BN126" s="372">
        <f t="shared" si="32"/>
        <v>81.028320960000002</v>
      </c>
    </row>
    <row r="127" spans="1:66">
      <c r="A127" s="417" t="s">
        <v>152</v>
      </c>
      <c r="B127" s="361">
        <v>5.62336758</v>
      </c>
      <c r="C127" s="361">
        <v>10.97421677</v>
      </c>
      <c r="D127" s="361">
        <v>2.3997950000000001E-2</v>
      </c>
      <c r="E127" s="361">
        <v>-103.3823819</v>
      </c>
      <c r="F127" s="361">
        <v>-86.760799599999999</v>
      </c>
      <c r="G127" s="361">
        <v>3.98474233</v>
      </c>
      <c r="H127" s="361">
        <v>6.8080828200000001</v>
      </c>
      <c r="I127" s="361">
        <v>5.0046715300000004</v>
      </c>
      <c r="J127" s="361">
        <v>0.75278383999999998</v>
      </c>
      <c r="K127" s="361">
        <v>16.550280520000001</v>
      </c>
      <c r="L127" s="361">
        <v>23.2204868</v>
      </c>
      <c r="M127" s="361">
        <v>3.8463312900000002</v>
      </c>
      <c r="N127" s="361">
        <v>2.2502260999999999</v>
      </c>
      <c r="O127" s="361">
        <v>1.80951978</v>
      </c>
      <c r="P127" s="361">
        <v>31.126563969999999</v>
      </c>
      <c r="Q127" s="361">
        <v>5.3963545999999996</v>
      </c>
      <c r="R127" s="361">
        <v>6.5642416399999997</v>
      </c>
      <c r="S127" s="361">
        <v>-5.3356260000000004</v>
      </c>
      <c r="T127" s="361">
        <v>-2.5016010400000002</v>
      </c>
      <c r="U127" s="361">
        <v>4.1233692</v>
      </c>
      <c r="V127" s="361">
        <v>-21.2092581</v>
      </c>
      <c r="W127" s="361">
        <v>-0.17930120999999999</v>
      </c>
      <c r="X127" s="361">
        <v>-0.91022177999999998</v>
      </c>
      <c r="Y127" s="361">
        <v>5.04076697</v>
      </c>
      <c r="Z127" s="361">
        <v>-17.258014119999999</v>
      </c>
      <c r="AA127" s="361">
        <v>0.27726952999999999</v>
      </c>
      <c r="AB127" s="361">
        <v>8.1829323299999999</v>
      </c>
      <c r="AC127" s="361">
        <v>29.49080537</v>
      </c>
      <c r="AD127" s="361">
        <v>3.8081117400000002</v>
      </c>
      <c r="AE127" s="361">
        <v>41.759118970000003</v>
      </c>
      <c r="AF127" s="361">
        <v>11.49760073</v>
      </c>
      <c r="AG127" s="361">
        <v>-1.4297748699999999</v>
      </c>
      <c r="AH127" s="361">
        <v>30.42030441</v>
      </c>
      <c r="AI127" s="361">
        <v>3.5003820600000002</v>
      </c>
      <c r="AJ127" s="361">
        <v>43.988512329999999</v>
      </c>
      <c r="AK127" s="361">
        <v>-0.13293095999999999</v>
      </c>
      <c r="AL127" s="361">
        <v>1.9956013399999999</v>
      </c>
      <c r="AM127" s="361">
        <v>2.3249625799999998</v>
      </c>
      <c r="AN127" s="361">
        <v>-3.5439376</v>
      </c>
      <c r="AO127" s="361">
        <v>0.64369536000000005</v>
      </c>
      <c r="AP127" s="361">
        <v>1.13330602</v>
      </c>
      <c r="AQ127" s="361">
        <v>4.1752849200000002</v>
      </c>
      <c r="AR127" s="361">
        <v>43.995593169999999</v>
      </c>
      <c r="AS127" s="361">
        <v>39.67041665</v>
      </c>
      <c r="AT127" s="361">
        <v>88.974600760000001</v>
      </c>
      <c r="AU127" s="361">
        <v>10.81740199</v>
      </c>
      <c r="AV127" s="361">
        <v>-3.51555375</v>
      </c>
      <c r="AW127" s="361">
        <v>0.60069490999999997</v>
      </c>
      <c r="AX127" s="361">
        <v>10.69449507</v>
      </c>
      <c r="AY127" s="361">
        <v>18.597038220000002</v>
      </c>
      <c r="AZ127" s="361">
        <v>-4.4074761000000002</v>
      </c>
      <c r="BA127" s="361">
        <v>7.4119109300000003</v>
      </c>
      <c r="BB127" s="361">
        <v>-9.5557611300000005</v>
      </c>
      <c r="BC127" s="361">
        <v>4.6008506499999999</v>
      </c>
      <c r="BD127" s="361">
        <v>-1.95047565</v>
      </c>
      <c r="BE127" s="361">
        <v>4.0919101600000003</v>
      </c>
      <c r="BF127" s="361">
        <v>3.3486633000000001</v>
      </c>
      <c r="BG127" s="361">
        <v>7.31872904</v>
      </c>
      <c r="BH127" s="361">
        <v>4.5716551699999997</v>
      </c>
      <c r="BI127" s="361">
        <v>19.33095767</v>
      </c>
      <c r="BJ127" s="361">
        <v>-31.610462040000002</v>
      </c>
      <c r="BK127" s="361">
        <v>22.94767285</v>
      </c>
      <c r="BL127" s="361">
        <v>13.128221140000001</v>
      </c>
      <c r="BM127" s="361">
        <v>2.9928140999999999</v>
      </c>
      <c r="BN127" s="372">
        <v>7.4582460499999996</v>
      </c>
    </row>
    <row r="128" spans="1:66">
      <c r="A128" s="417" t="s">
        <v>133</v>
      </c>
      <c r="B128" s="361">
        <v>0</v>
      </c>
      <c r="C128" s="361">
        <v>0</v>
      </c>
      <c r="D128" s="361">
        <v>0</v>
      </c>
      <c r="E128" s="361">
        <v>0</v>
      </c>
      <c r="F128" s="361">
        <v>0</v>
      </c>
      <c r="G128" s="361">
        <v>0</v>
      </c>
      <c r="H128" s="361">
        <v>0</v>
      </c>
      <c r="I128" s="361">
        <v>0</v>
      </c>
      <c r="J128" s="361">
        <v>0</v>
      </c>
      <c r="K128" s="361">
        <v>0</v>
      </c>
      <c r="L128" s="361">
        <v>0</v>
      </c>
      <c r="M128" s="361">
        <v>0</v>
      </c>
      <c r="N128" s="361">
        <v>0</v>
      </c>
      <c r="O128" s="361">
        <v>0</v>
      </c>
      <c r="P128" s="361">
        <v>0</v>
      </c>
      <c r="Q128" s="361">
        <v>0</v>
      </c>
      <c r="R128" s="361">
        <v>0</v>
      </c>
      <c r="S128" s="361">
        <v>0</v>
      </c>
      <c r="T128" s="361">
        <v>0</v>
      </c>
      <c r="U128" s="361">
        <v>0</v>
      </c>
      <c r="V128" s="361">
        <v>0</v>
      </c>
      <c r="W128" s="361">
        <v>0</v>
      </c>
      <c r="X128" s="361">
        <v>0</v>
      </c>
      <c r="Y128" s="361">
        <v>0</v>
      </c>
      <c r="Z128" s="361">
        <v>0</v>
      </c>
      <c r="AA128" s="361">
        <v>0</v>
      </c>
      <c r="AB128" s="361">
        <v>0</v>
      </c>
      <c r="AC128" s="361">
        <v>0</v>
      </c>
      <c r="AD128" s="361">
        <v>0</v>
      </c>
      <c r="AE128" s="361">
        <v>0</v>
      </c>
      <c r="AF128" s="361">
        <v>0</v>
      </c>
      <c r="AG128" s="361">
        <v>0</v>
      </c>
      <c r="AH128" s="361">
        <v>0</v>
      </c>
      <c r="AI128" s="361">
        <v>0</v>
      </c>
      <c r="AJ128" s="361">
        <v>0</v>
      </c>
      <c r="AK128" s="361">
        <v>0</v>
      </c>
      <c r="AL128" s="361">
        <v>0</v>
      </c>
      <c r="AM128" s="361">
        <v>0</v>
      </c>
      <c r="AN128" s="361">
        <v>0</v>
      </c>
      <c r="AO128" s="361">
        <v>0</v>
      </c>
      <c r="AP128" s="361">
        <v>0</v>
      </c>
      <c r="AQ128" s="361">
        <v>0</v>
      </c>
      <c r="AR128" s="361">
        <v>0</v>
      </c>
      <c r="AS128" s="361">
        <v>0</v>
      </c>
      <c r="AT128" s="361">
        <v>0</v>
      </c>
      <c r="AU128" s="361">
        <v>0</v>
      </c>
      <c r="AV128" s="361">
        <v>0</v>
      </c>
      <c r="AW128" s="361">
        <v>0</v>
      </c>
      <c r="AX128" s="361">
        <v>0</v>
      </c>
      <c r="AY128" s="361">
        <v>0</v>
      </c>
      <c r="AZ128" s="361">
        <v>0</v>
      </c>
      <c r="BA128" s="361">
        <v>0</v>
      </c>
      <c r="BB128" s="361">
        <v>0</v>
      </c>
      <c r="BC128" s="361">
        <v>0</v>
      </c>
      <c r="BD128" s="361">
        <v>0</v>
      </c>
      <c r="BE128" s="361">
        <v>0</v>
      </c>
      <c r="BF128" s="361">
        <v>0</v>
      </c>
      <c r="BG128" s="361">
        <v>0</v>
      </c>
      <c r="BH128" s="361">
        <v>0</v>
      </c>
      <c r="BI128" s="361">
        <v>0</v>
      </c>
      <c r="BJ128" s="361">
        <v>0</v>
      </c>
      <c r="BK128" s="361">
        <v>0</v>
      </c>
      <c r="BL128" s="361">
        <v>0</v>
      </c>
      <c r="BM128" s="361">
        <v>0</v>
      </c>
      <c r="BN128" s="372">
        <v>0</v>
      </c>
    </row>
    <row r="129" spans="1:66">
      <c r="A129" s="417" t="s">
        <v>153</v>
      </c>
      <c r="B129" s="361">
        <v>3.2139026500000001</v>
      </c>
      <c r="C129" s="361">
        <v>-4.9226693700000004</v>
      </c>
      <c r="D129" s="361">
        <v>11.753196170000001</v>
      </c>
      <c r="E129" s="361">
        <v>-5.0546735600000003</v>
      </c>
      <c r="F129" s="361">
        <v>4.9897558899999996</v>
      </c>
      <c r="G129" s="361">
        <v>5.6814136700000004</v>
      </c>
      <c r="H129" s="361">
        <v>2.74336198</v>
      </c>
      <c r="I129" s="361">
        <v>17.884036210000001</v>
      </c>
      <c r="J129" s="361">
        <v>-7.7658393300000004</v>
      </c>
      <c r="K129" s="361">
        <v>18.54297253</v>
      </c>
      <c r="L129" s="361">
        <v>1.2007608599999999</v>
      </c>
      <c r="M129" s="361">
        <v>21.712351389999998</v>
      </c>
      <c r="N129" s="361">
        <v>25.053724339999999</v>
      </c>
      <c r="O129" s="361">
        <v>-10.545209509999999</v>
      </c>
      <c r="P129" s="361">
        <v>37.42162708</v>
      </c>
      <c r="Q129" s="361">
        <v>42.34174531</v>
      </c>
      <c r="R129" s="361">
        <v>5.53605752</v>
      </c>
      <c r="S129" s="361">
        <v>41.817261539999997</v>
      </c>
      <c r="T129" s="361">
        <v>1.31586566</v>
      </c>
      <c r="U129" s="361">
        <v>91.010930029999997</v>
      </c>
      <c r="V129" s="361">
        <v>17.881298210000001</v>
      </c>
      <c r="W129" s="361">
        <v>17.550684929999999</v>
      </c>
      <c r="X129" s="361">
        <v>20.772122400000001</v>
      </c>
      <c r="Y129" s="361">
        <v>24.678028350000002</v>
      </c>
      <c r="Z129" s="361">
        <v>80.882133890000006</v>
      </c>
      <c r="AA129" s="361">
        <v>37.821762309999997</v>
      </c>
      <c r="AB129" s="361">
        <v>12.12839419</v>
      </c>
      <c r="AC129" s="361">
        <v>9.6474936200000005</v>
      </c>
      <c r="AD129" s="361">
        <v>-3.4259369300000002</v>
      </c>
      <c r="AE129" s="361">
        <v>56.171713189999998</v>
      </c>
      <c r="AF129" s="361">
        <v>21.2321116</v>
      </c>
      <c r="AG129" s="361">
        <v>21.850995619999999</v>
      </c>
      <c r="AH129" s="361">
        <v>19.46477367</v>
      </c>
      <c r="AI129" s="361">
        <v>8.4680584900000007</v>
      </c>
      <c r="AJ129" s="361">
        <v>71.015939380000006</v>
      </c>
      <c r="AK129" s="361">
        <v>7.9326277300000001</v>
      </c>
      <c r="AL129" s="361">
        <v>9.8231512700000003</v>
      </c>
      <c r="AM129" s="361">
        <v>16.465407339999999</v>
      </c>
      <c r="AN129" s="361">
        <v>-120.63288111999999</v>
      </c>
      <c r="AO129" s="361">
        <v>-86.411694780000005</v>
      </c>
      <c r="AP129" s="361">
        <v>23.658705730000001</v>
      </c>
      <c r="AQ129" s="361">
        <v>16.47551507</v>
      </c>
      <c r="AR129" s="361">
        <v>5.73920531</v>
      </c>
      <c r="AS129" s="361">
        <v>-2.62370167</v>
      </c>
      <c r="AT129" s="361">
        <v>43.249724440000001</v>
      </c>
      <c r="AU129" s="361">
        <v>5.8066827700000001</v>
      </c>
      <c r="AV129" s="361">
        <v>-0.64620686000000005</v>
      </c>
      <c r="AW129" s="361">
        <v>0.76953020999999999</v>
      </c>
      <c r="AX129" s="361">
        <v>15.152709140000001</v>
      </c>
      <c r="AY129" s="361">
        <v>21.082715260000001</v>
      </c>
      <c r="AZ129" s="361">
        <v>18.506183480000001</v>
      </c>
      <c r="BA129" s="361">
        <v>1.98028647</v>
      </c>
      <c r="BB129" s="361">
        <v>24.394353880000001</v>
      </c>
      <c r="BC129" s="361">
        <v>5.0687159199999998</v>
      </c>
      <c r="BD129" s="361">
        <v>49.94953975</v>
      </c>
      <c r="BE129" s="361">
        <v>-6.4347890699999999</v>
      </c>
      <c r="BF129" s="361">
        <v>1.26356848</v>
      </c>
      <c r="BG129" s="361">
        <v>7.2579159899999999</v>
      </c>
      <c r="BH129" s="361">
        <v>9.1580861799999997</v>
      </c>
      <c r="BI129" s="361">
        <v>11.24478158</v>
      </c>
      <c r="BJ129" s="361">
        <v>0.82401913999999998</v>
      </c>
      <c r="BK129" s="361">
        <v>14.44207419</v>
      </c>
      <c r="BL129" s="361">
        <v>32.271402559999999</v>
      </c>
      <c r="BM129" s="361">
        <v>26.03257902</v>
      </c>
      <c r="BN129" s="372">
        <v>73.570074910000002</v>
      </c>
    </row>
    <row r="130" spans="1:66">
      <c r="A130" s="418"/>
      <c r="B130" s="360"/>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c r="Y130" s="360"/>
      <c r="Z130" s="360"/>
      <c r="AA130" s="360"/>
      <c r="AB130" s="360"/>
      <c r="AC130" s="360"/>
      <c r="AD130" s="360"/>
      <c r="AE130" s="360"/>
      <c r="AF130" s="360"/>
      <c r="AG130" s="360"/>
      <c r="AH130" s="360"/>
      <c r="AI130" s="360"/>
      <c r="AJ130" s="360"/>
      <c r="AK130" s="360"/>
      <c r="AL130" s="360"/>
      <c r="AM130" s="360"/>
      <c r="AN130" s="360"/>
      <c r="AO130" s="360"/>
      <c r="AP130" s="360"/>
      <c r="AQ130" s="360"/>
      <c r="AR130" s="360"/>
      <c r="AS130" s="360"/>
      <c r="AT130" s="360"/>
      <c r="AU130" s="360"/>
      <c r="AV130" s="360"/>
      <c r="AW130" s="360"/>
      <c r="AX130" s="360"/>
      <c r="AY130" s="360"/>
      <c r="AZ130" s="360"/>
      <c r="BA130" s="360"/>
      <c r="BB130" s="360"/>
      <c r="BC130" s="360"/>
      <c r="BD130" s="360"/>
      <c r="BE130" s="360"/>
      <c r="BF130" s="360"/>
      <c r="BG130" s="360"/>
      <c r="BH130" s="360"/>
      <c r="BI130" s="360"/>
      <c r="BJ130" s="360"/>
      <c r="BK130" s="360"/>
      <c r="BL130" s="360"/>
      <c r="BM130" s="360"/>
      <c r="BN130" s="371"/>
    </row>
    <row r="131" spans="1:66" s="385" customFormat="1" ht="13.5">
      <c r="A131" s="415" t="s">
        <v>87</v>
      </c>
      <c r="B131" s="363">
        <f t="shared" ref="B131:BN131" si="33">B132-B138</f>
        <v>5.4619134200000001</v>
      </c>
      <c r="C131" s="363">
        <f t="shared" si="33"/>
        <v>11.431710799999999</v>
      </c>
      <c r="D131" s="363">
        <f t="shared" si="33"/>
        <v>0.24246604999999999</v>
      </c>
      <c r="E131" s="363">
        <f t="shared" si="33"/>
        <v>35.748662899999999</v>
      </c>
      <c r="F131" s="363">
        <f t="shared" si="33"/>
        <v>52.884753170000003</v>
      </c>
      <c r="G131" s="363">
        <f t="shared" si="33"/>
        <v>0.19187020000000032</v>
      </c>
      <c r="H131" s="363">
        <f t="shared" si="33"/>
        <v>7.6810333900000005</v>
      </c>
      <c r="I131" s="363">
        <f t="shared" si="33"/>
        <v>37.417287600000002</v>
      </c>
      <c r="J131" s="363">
        <f t="shared" si="33"/>
        <v>22.686156189999998</v>
      </c>
      <c r="K131" s="363">
        <f t="shared" si="33"/>
        <v>67.976347379999993</v>
      </c>
      <c r="L131" s="363">
        <f t="shared" si="33"/>
        <v>14.560813060000001</v>
      </c>
      <c r="M131" s="363">
        <f t="shared" si="33"/>
        <v>30.102475249999998</v>
      </c>
      <c r="N131" s="363">
        <f t="shared" si="33"/>
        <v>-17.482183550000002</v>
      </c>
      <c r="O131" s="363">
        <f t="shared" si="33"/>
        <v>45.891849220000005</v>
      </c>
      <c r="P131" s="363">
        <f t="shared" si="33"/>
        <v>73.072953979999994</v>
      </c>
      <c r="Q131" s="363">
        <f t="shared" si="33"/>
        <v>-15.542740049999999</v>
      </c>
      <c r="R131" s="363">
        <f t="shared" si="33"/>
        <v>-133.58877315000001</v>
      </c>
      <c r="S131" s="363">
        <f t="shared" si="33"/>
        <v>1.5243324500000002</v>
      </c>
      <c r="T131" s="363">
        <f t="shared" si="33"/>
        <v>-31.386542890000001</v>
      </c>
      <c r="U131" s="363">
        <f t="shared" si="33"/>
        <v>-178.99372363999998</v>
      </c>
      <c r="V131" s="363">
        <f t="shared" si="33"/>
        <v>-3.5039970199999999</v>
      </c>
      <c r="W131" s="363">
        <f t="shared" si="33"/>
        <v>11.591955089999999</v>
      </c>
      <c r="X131" s="363">
        <f t="shared" si="33"/>
        <v>2.99362993</v>
      </c>
      <c r="Y131" s="363">
        <f t="shared" si="33"/>
        <v>6.9534864400000007</v>
      </c>
      <c r="Z131" s="363">
        <f t="shared" si="33"/>
        <v>18.035074440000002</v>
      </c>
      <c r="AA131" s="363">
        <f t="shared" si="33"/>
        <v>-15.068312049999999</v>
      </c>
      <c r="AB131" s="363">
        <f t="shared" si="33"/>
        <v>-1.2935093999999996</v>
      </c>
      <c r="AC131" s="363">
        <f t="shared" si="33"/>
        <v>12.39853432</v>
      </c>
      <c r="AD131" s="363">
        <f t="shared" si="33"/>
        <v>1.8559937999999994</v>
      </c>
      <c r="AE131" s="363">
        <f t="shared" si="33"/>
        <v>-2.107293330000001</v>
      </c>
      <c r="AF131" s="363">
        <f t="shared" si="33"/>
        <v>-38.967719930000008</v>
      </c>
      <c r="AG131" s="363">
        <f t="shared" si="33"/>
        <v>32.368248219999998</v>
      </c>
      <c r="AH131" s="363">
        <f t="shared" si="33"/>
        <v>-11.622296359999998</v>
      </c>
      <c r="AI131" s="363">
        <f t="shared" si="33"/>
        <v>15.85929883</v>
      </c>
      <c r="AJ131" s="363">
        <f t="shared" si="33"/>
        <v>-2.3624692399999994</v>
      </c>
      <c r="AK131" s="363">
        <f t="shared" si="33"/>
        <v>-66.511647409999995</v>
      </c>
      <c r="AL131" s="363">
        <f t="shared" si="33"/>
        <v>3.9113927899999998</v>
      </c>
      <c r="AM131" s="363">
        <f t="shared" si="33"/>
        <v>-12.79027209</v>
      </c>
      <c r="AN131" s="363">
        <f t="shared" si="33"/>
        <v>11.848822219999999</v>
      </c>
      <c r="AO131" s="363">
        <f t="shared" si="33"/>
        <v>-63.541704490000001</v>
      </c>
      <c r="AP131" s="363">
        <f t="shared" si="33"/>
        <v>-23.524543610000002</v>
      </c>
      <c r="AQ131" s="363">
        <f t="shared" si="33"/>
        <v>-42.495291010000003</v>
      </c>
      <c r="AR131" s="363">
        <f t="shared" si="33"/>
        <v>-24.123811199999999</v>
      </c>
      <c r="AS131" s="363">
        <f t="shared" si="33"/>
        <v>57.259158229999997</v>
      </c>
      <c r="AT131" s="363">
        <f t="shared" si="33"/>
        <v>-32.884487589999992</v>
      </c>
      <c r="AU131" s="363">
        <f t="shared" si="33"/>
        <v>-5.2763042799999997</v>
      </c>
      <c r="AV131" s="363">
        <f t="shared" si="33"/>
        <v>20.245931139999996</v>
      </c>
      <c r="AW131" s="363">
        <f t="shared" si="33"/>
        <v>30.697248709999993</v>
      </c>
      <c r="AX131" s="363">
        <f t="shared" si="33"/>
        <v>-19.983411659999998</v>
      </c>
      <c r="AY131" s="363">
        <f t="shared" si="33"/>
        <v>25.68346391</v>
      </c>
      <c r="AZ131" s="363">
        <f t="shared" si="33"/>
        <v>29.904232020000002</v>
      </c>
      <c r="BA131" s="363">
        <f t="shared" si="33"/>
        <v>1.8252909500000001</v>
      </c>
      <c r="BB131" s="363">
        <f t="shared" si="33"/>
        <v>-29.514487500000001</v>
      </c>
      <c r="BC131" s="363">
        <f t="shared" si="33"/>
        <v>-9.26160636</v>
      </c>
      <c r="BD131" s="363">
        <f t="shared" si="33"/>
        <v>-7.0465708899999999</v>
      </c>
      <c r="BE131" s="363">
        <f t="shared" si="33"/>
        <v>-8.6449909700000003</v>
      </c>
      <c r="BF131" s="363">
        <f t="shared" si="33"/>
        <v>36.503458520000002</v>
      </c>
      <c r="BG131" s="363">
        <f t="shared" si="33"/>
        <v>-49.882023079999996</v>
      </c>
      <c r="BH131" s="363">
        <f t="shared" si="33"/>
        <v>84.614183940000004</v>
      </c>
      <c r="BI131" s="363">
        <f t="shared" si="33"/>
        <v>62.590628410000008</v>
      </c>
      <c r="BJ131" s="363">
        <f t="shared" si="33"/>
        <v>9.6620653300000008</v>
      </c>
      <c r="BK131" s="363">
        <f t="shared" si="33"/>
        <v>5.4137824400000003</v>
      </c>
      <c r="BL131" s="363">
        <f t="shared" si="33"/>
        <v>-15.058424560000001</v>
      </c>
      <c r="BM131" s="363">
        <f t="shared" si="33"/>
        <v>-104.02103023000001</v>
      </c>
      <c r="BN131" s="374">
        <f t="shared" si="33"/>
        <v>-104.00360701999999</v>
      </c>
    </row>
    <row r="132" spans="1:66">
      <c r="A132" s="397" t="s">
        <v>150</v>
      </c>
      <c r="B132" s="361">
        <f t="shared" ref="B132:BN132" si="34">SUM(B133:B134)</f>
        <v>-2.0054106899999997</v>
      </c>
      <c r="C132" s="361">
        <f t="shared" si="34"/>
        <v>-3.1489259999999998E-2</v>
      </c>
      <c r="D132" s="361">
        <f t="shared" si="34"/>
        <v>-6.9930130000000004</v>
      </c>
      <c r="E132" s="361">
        <f t="shared" si="34"/>
        <v>56.621398429999999</v>
      </c>
      <c r="F132" s="361">
        <f t="shared" si="34"/>
        <v>47.591485480000003</v>
      </c>
      <c r="G132" s="361">
        <f t="shared" si="34"/>
        <v>2.0620128300000005</v>
      </c>
      <c r="H132" s="361">
        <f t="shared" si="34"/>
        <v>-0.3437124099999993</v>
      </c>
      <c r="I132" s="361">
        <f t="shared" si="34"/>
        <v>30.62617912</v>
      </c>
      <c r="J132" s="361">
        <f t="shared" si="34"/>
        <v>83.274570130000001</v>
      </c>
      <c r="K132" s="361">
        <f t="shared" si="34"/>
        <v>115.61904967</v>
      </c>
      <c r="L132" s="361">
        <f t="shared" si="34"/>
        <v>17.963577170000001</v>
      </c>
      <c r="M132" s="361">
        <f t="shared" si="34"/>
        <v>43.12929853</v>
      </c>
      <c r="N132" s="361">
        <f t="shared" si="34"/>
        <v>-21.909908860000002</v>
      </c>
      <c r="O132" s="361">
        <f t="shared" si="34"/>
        <v>37.453466730000002</v>
      </c>
      <c r="P132" s="361">
        <f t="shared" si="34"/>
        <v>76.636433569999994</v>
      </c>
      <c r="Q132" s="361">
        <f t="shared" si="34"/>
        <v>-20.667132989999999</v>
      </c>
      <c r="R132" s="361">
        <f t="shared" si="34"/>
        <v>6.3146777799999994</v>
      </c>
      <c r="S132" s="361">
        <f t="shared" si="34"/>
        <v>3.5802333400000004</v>
      </c>
      <c r="T132" s="361">
        <f t="shared" si="34"/>
        <v>-9.9218894100000004</v>
      </c>
      <c r="U132" s="361">
        <f t="shared" si="34"/>
        <v>-20.694111280000001</v>
      </c>
      <c r="V132" s="361">
        <f t="shared" si="34"/>
        <v>-6.9924580699999996</v>
      </c>
      <c r="W132" s="361">
        <f t="shared" si="34"/>
        <v>1.49644932</v>
      </c>
      <c r="X132" s="361">
        <f t="shared" si="34"/>
        <v>-0.49483111999999996</v>
      </c>
      <c r="Y132" s="361">
        <f t="shared" si="34"/>
        <v>-2.3755193099999996</v>
      </c>
      <c r="Z132" s="361">
        <f t="shared" si="34"/>
        <v>-8.3663591799999981</v>
      </c>
      <c r="AA132" s="361">
        <f t="shared" si="34"/>
        <v>-16.681435659999998</v>
      </c>
      <c r="AB132" s="361">
        <f t="shared" si="34"/>
        <v>-11.48895609</v>
      </c>
      <c r="AC132" s="361">
        <f t="shared" si="34"/>
        <v>8.9058200899999989</v>
      </c>
      <c r="AD132" s="361">
        <f t="shared" si="34"/>
        <v>-7.4205123899999998</v>
      </c>
      <c r="AE132" s="361">
        <f t="shared" si="34"/>
        <v>-26.68508405</v>
      </c>
      <c r="AF132" s="361">
        <f t="shared" si="34"/>
        <v>-42.456180540000005</v>
      </c>
      <c r="AG132" s="361">
        <f t="shared" si="34"/>
        <v>23.091742009999997</v>
      </c>
      <c r="AH132" s="361">
        <f t="shared" si="34"/>
        <v>-7.0885354899999999</v>
      </c>
      <c r="AI132" s="361">
        <f t="shared" si="34"/>
        <v>6.582792640000001</v>
      </c>
      <c r="AJ132" s="361">
        <f t="shared" si="34"/>
        <v>-19.870181379999995</v>
      </c>
      <c r="AK132" s="361">
        <f t="shared" si="34"/>
        <v>-20.252290120000001</v>
      </c>
      <c r="AL132" s="361">
        <f t="shared" si="34"/>
        <v>-5.3651125100000003</v>
      </c>
      <c r="AM132" s="361">
        <f t="shared" si="34"/>
        <v>-16.58630982</v>
      </c>
      <c r="AN132" s="361">
        <f t="shared" si="34"/>
        <v>7.1743925800000001</v>
      </c>
      <c r="AO132" s="361">
        <f t="shared" si="34"/>
        <v>-35.029319870000002</v>
      </c>
      <c r="AP132" s="361">
        <f t="shared" si="34"/>
        <v>-4.0844510399999994</v>
      </c>
      <c r="AQ132" s="361">
        <f t="shared" si="34"/>
        <v>-19.643151800000002</v>
      </c>
      <c r="AR132" s="361">
        <f t="shared" si="34"/>
        <v>-26.329458519999999</v>
      </c>
      <c r="AS132" s="361">
        <f t="shared" si="34"/>
        <v>39.588712169999994</v>
      </c>
      <c r="AT132" s="361">
        <f t="shared" si="34"/>
        <v>-10.468349189999998</v>
      </c>
      <c r="AU132" s="361">
        <f t="shared" si="34"/>
        <v>-8.0099701799999998</v>
      </c>
      <c r="AV132" s="361">
        <f t="shared" si="34"/>
        <v>3.6135058000000004</v>
      </c>
      <c r="AW132" s="361">
        <f t="shared" si="34"/>
        <v>27.628066209999993</v>
      </c>
      <c r="AX132" s="361">
        <f t="shared" si="34"/>
        <v>-23.489229159999997</v>
      </c>
      <c r="AY132" s="361">
        <f t="shared" si="34"/>
        <v>-0.25762732999999827</v>
      </c>
      <c r="AZ132" s="361">
        <f t="shared" si="34"/>
        <v>32.651508020000001</v>
      </c>
      <c r="BA132" s="361">
        <f t="shared" si="34"/>
        <v>-0.88298505000000005</v>
      </c>
      <c r="BB132" s="361">
        <f t="shared" si="34"/>
        <v>-26.757919900000001</v>
      </c>
      <c r="BC132" s="361">
        <f t="shared" si="34"/>
        <v>-13.82788236</v>
      </c>
      <c r="BD132" s="361">
        <f t="shared" si="34"/>
        <v>-8.8172792900000001</v>
      </c>
      <c r="BE132" s="361">
        <f t="shared" si="34"/>
        <v>-5.8767106200000008</v>
      </c>
      <c r="BF132" s="361">
        <f t="shared" si="34"/>
        <v>-13.52940742</v>
      </c>
      <c r="BG132" s="361">
        <f t="shared" si="34"/>
        <v>-49.814883829999999</v>
      </c>
      <c r="BH132" s="361">
        <f t="shared" si="34"/>
        <v>77.716979280000004</v>
      </c>
      <c r="BI132" s="361">
        <f t="shared" si="34"/>
        <v>8.4959774100000054</v>
      </c>
      <c r="BJ132" s="361">
        <f t="shared" si="34"/>
        <v>12.389067830000002</v>
      </c>
      <c r="BK132" s="361">
        <f t="shared" si="34"/>
        <v>2.0731240500000001</v>
      </c>
      <c r="BL132" s="361">
        <f t="shared" si="34"/>
        <v>-14.925472560000001</v>
      </c>
      <c r="BM132" s="361">
        <f t="shared" si="34"/>
        <v>-53.608133730000006</v>
      </c>
      <c r="BN132" s="372">
        <f t="shared" si="34"/>
        <v>-54.071414409999996</v>
      </c>
    </row>
    <row r="133" spans="1:66">
      <c r="A133" s="416" t="s">
        <v>156</v>
      </c>
      <c r="B133" s="359">
        <v>0.24947596999999999</v>
      </c>
      <c r="C133" s="359">
        <v>-5.4863500000000001E-3</v>
      </c>
      <c r="D133" s="359">
        <v>-1.2470129999999999</v>
      </c>
      <c r="E133" s="359">
        <v>40.420842479999997</v>
      </c>
      <c r="F133" s="359">
        <v>39.417819100000003</v>
      </c>
      <c r="G133" s="359">
        <v>-6.9104094800000002</v>
      </c>
      <c r="H133" s="359">
        <v>6.4391120300000004</v>
      </c>
      <c r="I133" s="359">
        <v>26.068397000000001</v>
      </c>
      <c r="J133" s="359">
        <v>87.553379059999997</v>
      </c>
      <c r="K133" s="359">
        <v>113.15047860999999</v>
      </c>
      <c r="L133" s="359">
        <v>29.45414237</v>
      </c>
      <c r="M133" s="359">
        <v>44.096596030000001</v>
      </c>
      <c r="N133" s="359">
        <v>-5.6244831599999996</v>
      </c>
      <c r="O133" s="359">
        <v>-5.8012122399999999</v>
      </c>
      <c r="P133" s="359">
        <v>62.125042999999998</v>
      </c>
      <c r="Q133" s="359">
        <v>-2.6407221999999999</v>
      </c>
      <c r="R133" s="359">
        <v>10.462755319999999</v>
      </c>
      <c r="S133" s="359">
        <v>-0.73915096000000002</v>
      </c>
      <c r="T133" s="359">
        <v>-6.1797275000000003</v>
      </c>
      <c r="U133" s="359">
        <v>0.90315466</v>
      </c>
      <c r="V133" s="359">
        <v>0</v>
      </c>
      <c r="W133" s="359">
        <v>0.20445118000000001</v>
      </c>
      <c r="X133" s="359">
        <v>0.50167837999999998</v>
      </c>
      <c r="Y133" s="359">
        <v>1.01299841</v>
      </c>
      <c r="Z133" s="359">
        <v>1.7191279699999999</v>
      </c>
      <c r="AA133" s="359">
        <v>-11.01121403</v>
      </c>
      <c r="AB133" s="359">
        <v>-3.2133926399999999</v>
      </c>
      <c r="AC133" s="359">
        <v>7.5249895699999998</v>
      </c>
      <c r="AD133" s="359">
        <v>-0.19770135</v>
      </c>
      <c r="AE133" s="359">
        <v>-6.8973184500000002</v>
      </c>
      <c r="AF133" s="359">
        <v>-27.124191740000001</v>
      </c>
      <c r="AG133" s="359">
        <v>33.676681289999998</v>
      </c>
      <c r="AH133" s="359">
        <v>-1.5191174700000001</v>
      </c>
      <c r="AI133" s="359">
        <v>16.679344230000002</v>
      </c>
      <c r="AJ133" s="359">
        <v>21.712716310000001</v>
      </c>
      <c r="AK133" s="359">
        <v>-16.447212560000001</v>
      </c>
      <c r="AL133" s="359">
        <v>6.7093911400000001</v>
      </c>
      <c r="AM133" s="359">
        <v>-9.1936166999999998</v>
      </c>
      <c r="AN133" s="359">
        <v>6.1007790599999998</v>
      </c>
      <c r="AO133" s="359">
        <v>-12.83065906</v>
      </c>
      <c r="AP133" s="359">
        <v>-7.50789025</v>
      </c>
      <c r="AQ133" s="359">
        <v>-25.465722360000001</v>
      </c>
      <c r="AR133" s="359">
        <v>4.7624511500000004</v>
      </c>
      <c r="AS133" s="359">
        <v>-0.43281716999999997</v>
      </c>
      <c r="AT133" s="359">
        <v>-28.643978629999999</v>
      </c>
      <c r="AU133" s="359">
        <v>-5.5382274799999998</v>
      </c>
      <c r="AV133" s="359">
        <v>14.6195986</v>
      </c>
      <c r="AW133" s="359">
        <v>70.466304519999994</v>
      </c>
      <c r="AX133" s="359">
        <v>-22.983002549999998</v>
      </c>
      <c r="AY133" s="359">
        <v>56.564673089999999</v>
      </c>
      <c r="AZ133" s="359">
        <v>29.279599000000001</v>
      </c>
      <c r="BA133" s="359">
        <v>-1.99559598</v>
      </c>
      <c r="BB133" s="359">
        <v>-22.606629430000002</v>
      </c>
      <c r="BC133" s="359">
        <v>-14.680457410000001</v>
      </c>
      <c r="BD133" s="359">
        <v>-10.003083820000001</v>
      </c>
      <c r="BE133" s="359">
        <v>-4.5303272000000003</v>
      </c>
      <c r="BF133" s="359">
        <v>-13.38192649</v>
      </c>
      <c r="BG133" s="359">
        <v>-1.1433098799999999</v>
      </c>
      <c r="BH133" s="359">
        <v>19.60856725</v>
      </c>
      <c r="BI133" s="359">
        <v>0.55300368</v>
      </c>
      <c r="BJ133" s="359">
        <v>2.8953380700000002</v>
      </c>
      <c r="BK133" s="359">
        <v>2.91444379</v>
      </c>
      <c r="BL133" s="359">
        <v>-16.66790044</v>
      </c>
      <c r="BM133" s="359">
        <v>-39.225011770000002</v>
      </c>
      <c r="BN133" s="370">
        <v>-50.083130349999998</v>
      </c>
    </row>
    <row r="134" spans="1:66">
      <c r="A134" s="416" t="s">
        <v>157</v>
      </c>
      <c r="B134" s="359">
        <f t="shared" ref="B134:BN134" si="35">SUM(B135:B137)</f>
        <v>-2.2548866599999999</v>
      </c>
      <c r="C134" s="359">
        <f t="shared" si="35"/>
        <v>-2.6002910000000001E-2</v>
      </c>
      <c r="D134" s="359">
        <f t="shared" si="35"/>
        <v>-5.7460000000000004</v>
      </c>
      <c r="E134" s="359">
        <f t="shared" si="35"/>
        <v>16.200555949999998</v>
      </c>
      <c r="F134" s="359">
        <f t="shared" si="35"/>
        <v>8.1736663800000002</v>
      </c>
      <c r="G134" s="359">
        <f t="shared" si="35"/>
        <v>8.9724223100000007</v>
      </c>
      <c r="H134" s="359">
        <f t="shared" si="35"/>
        <v>-6.7828244399999997</v>
      </c>
      <c r="I134" s="359">
        <f t="shared" si="35"/>
        <v>4.5577821199999997</v>
      </c>
      <c r="J134" s="359">
        <f t="shared" si="35"/>
        <v>-4.2788089300000003</v>
      </c>
      <c r="K134" s="359">
        <f t="shared" si="35"/>
        <v>2.4685710599999999</v>
      </c>
      <c r="L134" s="359">
        <f t="shared" si="35"/>
        <v>-11.490565200000001</v>
      </c>
      <c r="M134" s="359">
        <f t="shared" si="35"/>
        <v>-0.96729750000000003</v>
      </c>
      <c r="N134" s="359">
        <f t="shared" si="35"/>
        <v>-16.285425700000001</v>
      </c>
      <c r="O134" s="359">
        <f t="shared" si="35"/>
        <v>43.254678970000001</v>
      </c>
      <c r="P134" s="359">
        <f t="shared" si="35"/>
        <v>14.51139057</v>
      </c>
      <c r="Q134" s="359">
        <f t="shared" si="35"/>
        <v>-18.02641079</v>
      </c>
      <c r="R134" s="359">
        <f t="shared" si="35"/>
        <v>-4.1480775400000001</v>
      </c>
      <c r="S134" s="359">
        <f t="shared" si="35"/>
        <v>4.3193843000000003</v>
      </c>
      <c r="T134" s="359">
        <f t="shared" si="35"/>
        <v>-3.7421619100000001</v>
      </c>
      <c r="U134" s="359">
        <f t="shared" si="35"/>
        <v>-21.59726594</v>
      </c>
      <c r="V134" s="359">
        <f t="shared" si="35"/>
        <v>-6.9924580699999996</v>
      </c>
      <c r="W134" s="359">
        <f t="shared" si="35"/>
        <v>1.29199814</v>
      </c>
      <c r="X134" s="359">
        <f t="shared" si="35"/>
        <v>-0.99650949999999994</v>
      </c>
      <c r="Y134" s="359">
        <f t="shared" si="35"/>
        <v>-3.3885177199999998</v>
      </c>
      <c r="Z134" s="359">
        <f t="shared" si="35"/>
        <v>-10.085487149999999</v>
      </c>
      <c r="AA134" s="359">
        <f t="shared" si="35"/>
        <v>-5.6702216300000003</v>
      </c>
      <c r="AB134" s="359">
        <f t="shared" si="35"/>
        <v>-8.2755634499999999</v>
      </c>
      <c r="AC134" s="359">
        <f t="shared" si="35"/>
        <v>1.38083052</v>
      </c>
      <c r="AD134" s="359">
        <f t="shared" si="35"/>
        <v>-7.2228110399999998</v>
      </c>
      <c r="AE134" s="359">
        <f t="shared" si="35"/>
        <v>-19.7877656</v>
      </c>
      <c r="AF134" s="359">
        <f t="shared" si="35"/>
        <v>-15.331988800000001</v>
      </c>
      <c r="AG134" s="359">
        <f t="shared" si="35"/>
        <v>-10.584939279999999</v>
      </c>
      <c r="AH134" s="359">
        <f t="shared" si="35"/>
        <v>-5.5694180199999996</v>
      </c>
      <c r="AI134" s="359">
        <f t="shared" si="35"/>
        <v>-10.096551590000001</v>
      </c>
      <c r="AJ134" s="359">
        <f t="shared" si="35"/>
        <v>-41.582897689999996</v>
      </c>
      <c r="AK134" s="359">
        <f t="shared" si="35"/>
        <v>-3.80507756</v>
      </c>
      <c r="AL134" s="359">
        <f t="shared" si="35"/>
        <v>-12.07450365</v>
      </c>
      <c r="AM134" s="359">
        <f t="shared" si="35"/>
        <v>-7.3926931199999997</v>
      </c>
      <c r="AN134" s="359">
        <f t="shared" si="35"/>
        <v>1.0736135200000001</v>
      </c>
      <c r="AO134" s="359">
        <f t="shared" si="35"/>
        <v>-22.19866081</v>
      </c>
      <c r="AP134" s="359">
        <f t="shared" si="35"/>
        <v>3.4234392100000002</v>
      </c>
      <c r="AQ134" s="359">
        <f t="shared" si="35"/>
        <v>5.82257056</v>
      </c>
      <c r="AR134" s="359">
        <f t="shared" si="35"/>
        <v>-31.09190967</v>
      </c>
      <c r="AS134" s="359">
        <f t="shared" si="35"/>
        <v>40.021529339999994</v>
      </c>
      <c r="AT134" s="359">
        <f t="shared" si="35"/>
        <v>18.175629440000002</v>
      </c>
      <c r="AU134" s="359">
        <f t="shared" si="35"/>
        <v>-2.4717427000000001</v>
      </c>
      <c r="AV134" s="359">
        <f t="shared" si="35"/>
        <v>-11.006092799999999</v>
      </c>
      <c r="AW134" s="359">
        <f t="shared" si="35"/>
        <v>-42.838238310000001</v>
      </c>
      <c r="AX134" s="359">
        <f t="shared" si="35"/>
        <v>-0.50622661000000002</v>
      </c>
      <c r="AY134" s="359">
        <f t="shared" si="35"/>
        <v>-56.822300419999998</v>
      </c>
      <c r="AZ134" s="359">
        <f t="shared" si="35"/>
        <v>3.3719090199999999</v>
      </c>
      <c r="BA134" s="359">
        <f t="shared" si="35"/>
        <v>1.11261093</v>
      </c>
      <c r="BB134" s="359">
        <f t="shared" si="35"/>
        <v>-4.1512904700000002</v>
      </c>
      <c r="BC134" s="359">
        <f t="shared" si="35"/>
        <v>0.85257505</v>
      </c>
      <c r="BD134" s="359">
        <f t="shared" si="35"/>
        <v>1.18580453</v>
      </c>
      <c r="BE134" s="359">
        <f t="shared" si="35"/>
        <v>-1.34638342</v>
      </c>
      <c r="BF134" s="359">
        <f t="shared" si="35"/>
        <v>-0.14748093000000001</v>
      </c>
      <c r="BG134" s="359">
        <f t="shared" si="35"/>
        <v>-48.671573950000003</v>
      </c>
      <c r="BH134" s="359">
        <f t="shared" si="35"/>
        <v>58.108412029999997</v>
      </c>
      <c r="BI134" s="359">
        <f t="shared" si="35"/>
        <v>7.9429737300000056</v>
      </c>
      <c r="BJ134" s="359">
        <f t="shared" si="35"/>
        <v>9.4937297600000008</v>
      </c>
      <c r="BK134" s="359">
        <f t="shared" si="35"/>
        <v>-0.84131973999999998</v>
      </c>
      <c r="BL134" s="359">
        <f t="shared" si="35"/>
        <v>1.7424278799999999</v>
      </c>
      <c r="BM134" s="359">
        <f t="shared" si="35"/>
        <v>-14.38312196</v>
      </c>
      <c r="BN134" s="370">
        <f t="shared" si="35"/>
        <v>-3.9882840599999998</v>
      </c>
    </row>
    <row r="135" spans="1:66">
      <c r="A135" s="417" t="s">
        <v>158</v>
      </c>
      <c r="B135" s="361">
        <v>-2.2548866599999999</v>
      </c>
      <c r="C135" s="361">
        <v>-2.6002910000000001E-2</v>
      </c>
      <c r="D135" s="361">
        <v>-5.7460000000000004</v>
      </c>
      <c r="E135" s="361">
        <v>16.200555949999998</v>
      </c>
      <c r="F135" s="361">
        <v>8.1736663800000002</v>
      </c>
      <c r="G135" s="361">
        <v>8.9724223100000007</v>
      </c>
      <c r="H135" s="361">
        <v>-7.5338838399999997</v>
      </c>
      <c r="I135" s="361">
        <v>4.5577821199999997</v>
      </c>
      <c r="J135" s="361">
        <v>-4.0977769300000002</v>
      </c>
      <c r="K135" s="361">
        <v>1.8985436600000001</v>
      </c>
      <c r="L135" s="361">
        <v>-11.490565200000001</v>
      </c>
      <c r="M135" s="361">
        <v>-0.96729750000000003</v>
      </c>
      <c r="N135" s="361">
        <v>-16.285425700000001</v>
      </c>
      <c r="O135" s="361">
        <v>43.254678970000001</v>
      </c>
      <c r="P135" s="361">
        <v>14.51139057</v>
      </c>
      <c r="Q135" s="361">
        <v>-18.02641079</v>
      </c>
      <c r="R135" s="361">
        <v>-4.1480775400000001</v>
      </c>
      <c r="S135" s="361">
        <v>2.6705298399999999</v>
      </c>
      <c r="T135" s="361">
        <v>-3.7421619100000001</v>
      </c>
      <c r="U135" s="361">
        <v>-23.246120399999999</v>
      </c>
      <c r="V135" s="361">
        <v>-6.9924580699999996</v>
      </c>
      <c r="W135" s="361">
        <v>0.33057006999999999</v>
      </c>
      <c r="X135" s="361">
        <v>0.96237159999999999</v>
      </c>
      <c r="Y135" s="361">
        <v>-3.3885177199999998</v>
      </c>
      <c r="Z135" s="361">
        <v>-9.0880341199999997</v>
      </c>
      <c r="AA135" s="361">
        <v>0.45210616999999997</v>
      </c>
      <c r="AB135" s="361">
        <v>-7.72015005</v>
      </c>
      <c r="AC135" s="361">
        <v>2.2144116399999998</v>
      </c>
      <c r="AD135" s="361">
        <v>-1.7898024800000001</v>
      </c>
      <c r="AE135" s="361">
        <v>-6.8434347200000003</v>
      </c>
      <c r="AF135" s="361">
        <v>-5.6682940400000001</v>
      </c>
      <c r="AG135" s="361">
        <v>-10.195680899999999</v>
      </c>
      <c r="AH135" s="361">
        <v>-5.5694180199999996</v>
      </c>
      <c r="AI135" s="361">
        <v>-10.096551590000001</v>
      </c>
      <c r="AJ135" s="361">
        <v>-31.52994455</v>
      </c>
      <c r="AK135" s="361">
        <v>-3.80507756</v>
      </c>
      <c r="AL135" s="361">
        <v>-12.07450365</v>
      </c>
      <c r="AM135" s="361">
        <v>-7.3926931199999997</v>
      </c>
      <c r="AN135" s="361">
        <v>1.0736135200000001</v>
      </c>
      <c r="AO135" s="361">
        <v>-22.19866081</v>
      </c>
      <c r="AP135" s="361">
        <v>3.4234392100000002</v>
      </c>
      <c r="AQ135" s="361">
        <v>5.8012105600000003</v>
      </c>
      <c r="AR135" s="361">
        <v>-22.23284967</v>
      </c>
      <c r="AS135" s="361">
        <v>-12.185906259999999</v>
      </c>
      <c r="AT135" s="361">
        <v>-25.19410616</v>
      </c>
      <c r="AU135" s="361">
        <v>-2.4717427000000001</v>
      </c>
      <c r="AV135" s="361">
        <v>-11.006092799999999</v>
      </c>
      <c r="AW135" s="361">
        <v>-42.838238310000001</v>
      </c>
      <c r="AX135" s="361">
        <v>-0.50622661000000002</v>
      </c>
      <c r="AY135" s="361">
        <v>-56.822300419999998</v>
      </c>
      <c r="AZ135" s="361">
        <v>3.3719090199999999</v>
      </c>
      <c r="BA135" s="361">
        <v>1.0561909300000001</v>
      </c>
      <c r="BB135" s="361">
        <v>-0.91234157999999999</v>
      </c>
      <c r="BC135" s="361">
        <v>0.85257505</v>
      </c>
      <c r="BD135" s="361">
        <v>4.3683334199999999</v>
      </c>
      <c r="BE135" s="361">
        <v>-0.62583988000000002</v>
      </c>
      <c r="BF135" s="361">
        <v>-0.18922509000000001</v>
      </c>
      <c r="BG135" s="361">
        <v>1.1684260500000001</v>
      </c>
      <c r="BH135" s="361">
        <v>58.108412029999997</v>
      </c>
      <c r="BI135" s="361">
        <v>58.461773110000003</v>
      </c>
      <c r="BJ135" s="361">
        <v>9.4026986000000008</v>
      </c>
      <c r="BK135" s="361">
        <v>-0.84131973999999998</v>
      </c>
      <c r="BL135" s="361">
        <v>1.7424278799999999</v>
      </c>
      <c r="BM135" s="361">
        <v>-14.38312196</v>
      </c>
      <c r="BN135" s="372">
        <v>-4.0793152199999998</v>
      </c>
    </row>
    <row r="136" spans="1:66">
      <c r="A136" s="417" t="s">
        <v>89</v>
      </c>
      <c r="B136" s="361">
        <v>0</v>
      </c>
      <c r="C136" s="361">
        <v>0</v>
      </c>
      <c r="D136" s="361">
        <v>0</v>
      </c>
      <c r="E136" s="361">
        <v>0</v>
      </c>
      <c r="F136" s="361">
        <v>0</v>
      </c>
      <c r="G136" s="361">
        <v>0</v>
      </c>
      <c r="H136" s="361">
        <v>0</v>
      </c>
      <c r="I136" s="361">
        <v>0</v>
      </c>
      <c r="J136" s="361">
        <v>-0.181032</v>
      </c>
      <c r="K136" s="361">
        <v>-0.181032</v>
      </c>
      <c r="L136" s="361">
        <v>0</v>
      </c>
      <c r="M136" s="361">
        <v>0</v>
      </c>
      <c r="N136" s="361">
        <v>0</v>
      </c>
      <c r="O136" s="361">
        <v>0</v>
      </c>
      <c r="P136" s="361">
        <v>0</v>
      </c>
      <c r="Q136" s="361">
        <v>0</v>
      </c>
      <c r="R136" s="361">
        <v>0</v>
      </c>
      <c r="S136" s="361">
        <v>0.60812999999999995</v>
      </c>
      <c r="T136" s="361">
        <v>0</v>
      </c>
      <c r="U136" s="361">
        <v>0.60812999999999995</v>
      </c>
      <c r="V136" s="361">
        <v>0</v>
      </c>
      <c r="W136" s="361">
        <v>0.96142806999999997</v>
      </c>
      <c r="X136" s="361">
        <v>-1.9588810999999999</v>
      </c>
      <c r="Y136" s="361">
        <v>0</v>
      </c>
      <c r="Z136" s="361">
        <v>-0.99745302999999996</v>
      </c>
      <c r="AA136" s="361">
        <v>-6.1223277999999999</v>
      </c>
      <c r="AB136" s="361">
        <v>-0.55541339999999995</v>
      </c>
      <c r="AC136" s="361">
        <v>-0.83358111999999995</v>
      </c>
      <c r="AD136" s="361">
        <v>-5.4330085600000002</v>
      </c>
      <c r="AE136" s="361">
        <v>-12.944330880000001</v>
      </c>
      <c r="AF136" s="361">
        <v>-9.6636947600000003</v>
      </c>
      <c r="AG136" s="361">
        <v>-0.38925838000000001</v>
      </c>
      <c r="AH136" s="361">
        <v>0</v>
      </c>
      <c r="AI136" s="361">
        <v>0</v>
      </c>
      <c r="AJ136" s="361">
        <v>-10.05295314</v>
      </c>
      <c r="AK136" s="361">
        <v>0</v>
      </c>
      <c r="AL136" s="361">
        <v>0</v>
      </c>
      <c r="AM136" s="361">
        <v>0</v>
      </c>
      <c r="AN136" s="361">
        <v>0</v>
      </c>
      <c r="AO136" s="361">
        <v>0</v>
      </c>
      <c r="AP136" s="361">
        <v>0</v>
      </c>
      <c r="AQ136" s="361">
        <v>2.1360000000000001E-2</v>
      </c>
      <c r="AR136" s="361">
        <v>-8.8590599999999995</v>
      </c>
      <c r="AS136" s="361">
        <v>55.18</v>
      </c>
      <c r="AT136" s="361">
        <v>46.342300000000002</v>
      </c>
      <c r="AU136" s="361">
        <v>0</v>
      </c>
      <c r="AV136" s="361">
        <v>0</v>
      </c>
      <c r="AW136" s="361">
        <v>0</v>
      </c>
      <c r="AX136" s="361">
        <v>0</v>
      </c>
      <c r="AY136" s="361">
        <v>0</v>
      </c>
      <c r="AZ136" s="361">
        <v>0</v>
      </c>
      <c r="BA136" s="361">
        <v>5.6419999999999998E-2</v>
      </c>
      <c r="BB136" s="361">
        <v>-3.2389488900000001</v>
      </c>
      <c r="BC136" s="361">
        <v>0</v>
      </c>
      <c r="BD136" s="361">
        <v>-3.1825288899999999</v>
      </c>
      <c r="BE136" s="361">
        <v>-0.72054353999999998</v>
      </c>
      <c r="BF136" s="361">
        <v>4.1744160000000002E-2</v>
      </c>
      <c r="BG136" s="361">
        <v>-49.84</v>
      </c>
      <c r="BH136" s="361">
        <v>0</v>
      </c>
      <c r="BI136" s="361">
        <v>-50.518799379999997</v>
      </c>
      <c r="BJ136" s="361">
        <v>9.103116E-2</v>
      </c>
      <c r="BK136" s="361">
        <v>0</v>
      </c>
      <c r="BL136" s="361">
        <v>0</v>
      </c>
      <c r="BM136" s="361">
        <v>0</v>
      </c>
      <c r="BN136" s="372">
        <v>9.103116E-2</v>
      </c>
    </row>
    <row r="137" spans="1:66">
      <c r="A137" s="417" t="s">
        <v>91</v>
      </c>
      <c r="B137" s="361">
        <v>0</v>
      </c>
      <c r="C137" s="361">
        <v>0</v>
      </c>
      <c r="D137" s="361">
        <v>0</v>
      </c>
      <c r="E137" s="361">
        <v>0</v>
      </c>
      <c r="F137" s="361">
        <v>0</v>
      </c>
      <c r="G137" s="361">
        <v>0</v>
      </c>
      <c r="H137" s="361">
        <v>0.75105940000000004</v>
      </c>
      <c r="I137" s="361">
        <v>0</v>
      </c>
      <c r="J137" s="361">
        <v>0</v>
      </c>
      <c r="K137" s="361">
        <v>0.75105940000000004</v>
      </c>
      <c r="L137" s="361">
        <v>0</v>
      </c>
      <c r="M137" s="361">
        <v>0</v>
      </c>
      <c r="N137" s="361">
        <v>0</v>
      </c>
      <c r="O137" s="361">
        <v>0</v>
      </c>
      <c r="P137" s="361">
        <v>0</v>
      </c>
      <c r="Q137" s="361">
        <v>0</v>
      </c>
      <c r="R137" s="361">
        <v>0</v>
      </c>
      <c r="S137" s="361">
        <v>1.0407244600000001</v>
      </c>
      <c r="T137" s="361">
        <v>0</v>
      </c>
      <c r="U137" s="361">
        <v>1.0407244600000001</v>
      </c>
      <c r="V137" s="361">
        <v>0</v>
      </c>
      <c r="W137" s="361">
        <v>0</v>
      </c>
      <c r="X137" s="361">
        <v>0</v>
      </c>
      <c r="Y137" s="361">
        <v>0</v>
      </c>
      <c r="Z137" s="361">
        <v>0</v>
      </c>
      <c r="AA137" s="361">
        <v>0</v>
      </c>
      <c r="AB137" s="361">
        <v>0</v>
      </c>
      <c r="AC137" s="361">
        <v>0</v>
      </c>
      <c r="AD137" s="361">
        <v>0</v>
      </c>
      <c r="AE137" s="361">
        <v>0</v>
      </c>
      <c r="AF137" s="361">
        <v>0</v>
      </c>
      <c r="AG137" s="361">
        <v>0</v>
      </c>
      <c r="AH137" s="361">
        <v>0</v>
      </c>
      <c r="AI137" s="361">
        <v>0</v>
      </c>
      <c r="AJ137" s="361">
        <v>0</v>
      </c>
      <c r="AK137" s="361">
        <v>0</v>
      </c>
      <c r="AL137" s="361">
        <v>0</v>
      </c>
      <c r="AM137" s="361">
        <v>0</v>
      </c>
      <c r="AN137" s="361">
        <v>0</v>
      </c>
      <c r="AO137" s="361">
        <v>0</v>
      </c>
      <c r="AP137" s="361">
        <v>0</v>
      </c>
      <c r="AQ137" s="361">
        <v>0</v>
      </c>
      <c r="AR137" s="361">
        <v>0</v>
      </c>
      <c r="AS137" s="361">
        <v>-2.9725644</v>
      </c>
      <c r="AT137" s="361">
        <v>-2.9725644</v>
      </c>
      <c r="AU137" s="361">
        <v>0</v>
      </c>
      <c r="AV137" s="361">
        <v>0</v>
      </c>
      <c r="AW137" s="361">
        <v>0</v>
      </c>
      <c r="AX137" s="361">
        <v>0</v>
      </c>
      <c r="AY137" s="361">
        <v>0</v>
      </c>
      <c r="AZ137" s="361">
        <v>0</v>
      </c>
      <c r="BA137" s="361">
        <v>0</v>
      </c>
      <c r="BB137" s="361">
        <v>0</v>
      </c>
      <c r="BC137" s="361">
        <v>0</v>
      </c>
      <c r="BD137" s="361">
        <v>0</v>
      </c>
      <c r="BE137" s="361">
        <v>0</v>
      </c>
      <c r="BF137" s="361">
        <v>0</v>
      </c>
      <c r="BG137" s="361">
        <v>0</v>
      </c>
      <c r="BH137" s="361">
        <v>0</v>
      </c>
      <c r="BI137" s="361">
        <v>0</v>
      </c>
      <c r="BJ137" s="361">
        <v>0</v>
      </c>
      <c r="BK137" s="361">
        <v>0</v>
      </c>
      <c r="BL137" s="361">
        <v>0</v>
      </c>
      <c r="BM137" s="361">
        <v>0</v>
      </c>
      <c r="BN137" s="372">
        <v>0</v>
      </c>
    </row>
    <row r="138" spans="1:66">
      <c r="A138" s="397" t="s">
        <v>154</v>
      </c>
      <c r="B138" s="361">
        <f t="shared" ref="B138:BN138" si="36">SUM(B139:B140)</f>
        <v>-7.4673241099999998</v>
      </c>
      <c r="C138" s="361">
        <f t="shared" si="36"/>
        <v>-11.46320006</v>
      </c>
      <c r="D138" s="361">
        <f t="shared" si="36"/>
        <v>-7.2354790500000004</v>
      </c>
      <c r="E138" s="361">
        <f t="shared" si="36"/>
        <v>20.87273553</v>
      </c>
      <c r="F138" s="361">
        <f t="shared" si="36"/>
        <v>-5.2932676900000004</v>
      </c>
      <c r="G138" s="361">
        <f t="shared" si="36"/>
        <v>1.8701426300000001</v>
      </c>
      <c r="H138" s="361">
        <f t="shared" si="36"/>
        <v>-8.0247457999999998</v>
      </c>
      <c r="I138" s="361">
        <f t="shared" si="36"/>
        <v>-6.7911084800000001</v>
      </c>
      <c r="J138" s="361">
        <f t="shared" si="36"/>
        <v>60.588413940000002</v>
      </c>
      <c r="K138" s="361">
        <f t="shared" si="36"/>
        <v>47.642702290000003</v>
      </c>
      <c r="L138" s="361">
        <f t="shared" si="36"/>
        <v>3.4027641099999997</v>
      </c>
      <c r="M138" s="361">
        <f t="shared" si="36"/>
        <v>13.02682328</v>
      </c>
      <c r="N138" s="361">
        <f t="shared" si="36"/>
        <v>-4.4277253099999996</v>
      </c>
      <c r="O138" s="361">
        <f t="shared" si="36"/>
        <v>-8.4383824900000004</v>
      </c>
      <c r="P138" s="361">
        <f t="shared" si="36"/>
        <v>3.56347959</v>
      </c>
      <c r="Q138" s="361">
        <f t="shared" si="36"/>
        <v>-5.1243929399999999</v>
      </c>
      <c r="R138" s="361">
        <f t="shared" si="36"/>
        <v>139.90345093000002</v>
      </c>
      <c r="S138" s="361">
        <f t="shared" si="36"/>
        <v>2.0559008900000002</v>
      </c>
      <c r="T138" s="361">
        <f t="shared" si="36"/>
        <v>21.464653479999999</v>
      </c>
      <c r="U138" s="361">
        <f t="shared" si="36"/>
        <v>158.29961236</v>
      </c>
      <c r="V138" s="361">
        <f t="shared" si="36"/>
        <v>-3.4884610499999997</v>
      </c>
      <c r="W138" s="361">
        <f t="shared" si="36"/>
        <v>-10.095505769999999</v>
      </c>
      <c r="X138" s="361">
        <f t="shared" si="36"/>
        <v>-3.4884610499999997</v>
      </c>
      <c r="Y138" s="361">
        <f t="shared" si="36"/>
        <v>-9.3290057500000003</v>
      </c>
      <c r="Z138" s="361">
        <f t="shared" si="36"/>
        <v>-26.401433619999999</v>
      </c>
      <c r="AA138" s="361">
        <f t="shared" si="36"/>
        <v>-1.6131236099999997</v>
      </c>
      <c r="AB138" s="361">
        <f t="shared" si="36"/>
        <v>-10.195446690000001</v>
      </c>
      <c r="AC138" s="361">
        <f t="shared" si="36"/>
        <v>-3.4927142299999998</v>
      </c>
      <c r="AD138" s="361">
        <f t="shared" si="36"/>
        <v>-9.2765061899999992</v>
      </c>
      <c r="AE138" s="361">
        <f t="shared" si="36"/>
        <v>-24.577790719999999</v>
      </c>
      <c r="AF138" s="361">
        <f t="shared" si="36"/>
        <v>-3.4884606099999997</v>
      </c>
      <c r="AG138" s="361">
        <f t="shared" si="36"/>
        <v>-9.2765062100000009</v>
      </c>
      <c r="AH138" s="361">
        <f t="shared" si="36"/>
        <v>4.5337608699999983</v>
      </c>
      <c r="AI138" s="361">
        <f t="shared" si="36"/>
        <v>-9.2765061899999992</v>
      </c>
      <c r="AJ138" s="361">
        <f t="shared" si="36"/>
        <v>-17.507712139999995</v>
      </c>
      <c r="AK138" s="361">
        <f t="shared" si="36"/>
        <v>46.259357289999997</v>
      </c>
      <c r="AL138" s="361">
        <f t="shared" si="36"/>
        <v>-9.2765053000000002</v>
      </c>
      <c r="AM138" s="361">
        <f t="shared" si="36"/>
        <v>-3.7960377300000006</v>
      </c>
      <c r="AN138" s="361">
        <f t="shared" si="36"/>
        <v>-4.6744296399999996</v>
      </c>
      <c r="AO138" s="361">
        <f t="shared" si="36"/>
        <v>28.512384619999999</v>
      </c>
      <c r="AP138" s="361">
        <f t="shared" si="36"/>
        <v>19.440092570000001</v>
      </c>
      <c r="AQ138" s="361">
        <f t="shared" si="36"/>
        <v>22.852139210000001</v>
      </c>
      <c r="AR138" s="361">
        <f t="shared" si="36"/>
        <v>-2.2056473199999997</v>
      </c>
      <c r="AS138" s="361">
        <f t="shared" si="36"/>
        <v>-17.67044606</v>
      </c>
      <c r="AT138" s="361">
        <f t="shared" si="36"/>
        <v>22.416138399999998</v>
      </c>
      <c r="AU138" s="361">
        <f t="shared" si="36"/>
        <v>-2.7336659000000001</v>
      </c>
      <c r="AV138" s="361">
        <f t="shared" si="36"/>
        <v>-16.632425339999998</v>
      </c>
      <c r="AW138" s="361">
        <f t="shared" si="36"/>
        <v>-3.0691825000000001</v>
      </c>
      <c r="AX138" s="361">
        <f t="shared" si="36"/>
        <v>-3.5058175</v>
      </c>
      <c r="AY138" s="361">
        <f t="shared" si="36"/>
        <v>-25.941091239999999</v>
      </c>
      <c r="AZ138" s="361">
        <f t="shared" si="36"/>
        <v>2.7472759999999998</v>
      </c>
      <c r="BA138" s="361">
        <f t="shared" si="36"/>
        <v>-2.7082760000000001</v>
      </c>
      <c r="BB138" s="361">
        <f t="shared" si="36"/>
        <v>2.7565675999999999</v>
      </c>
      <c r="BC138" s="361">
        <f t="shared" si="36"/>
        <v>-4.5662760000000002</v>
      </c>
      <c r="BD138" s="361">
        <f t="shared" si="36"/>
        <v>-1.7707084</v>
      </c>
      <c r="BE138" s="361">
        <f t="shared" si="36"/>
        <v>2.7682803499999999</v>
      </c>
      <c r="BF138" s="361">
        <f t="shared" si="36"/>
        <v>-50.032865940000001</v>
      </c>
      <c r="BG138" s="361">
        <f t="shared" si="36"/>
        <v>6.7139249999999873E-2</v>
      </c>
      <c r="BH138" s="361">
        <f t="shared" si="36"/>
        <v>-6.8972046599999999</v>
      </c>
      <c r="BI138" s="361">
        <f t="shared" si="36"/>
        <v>-54.094650999999999</v>
      </c>
      <c r="BJ138" s="361">
        <f t="shared" si="36"/>
        <v>2.7270025000000002</v>
      </c>
      <c r="BK138" s="361">
        <f t="shared" si="36"/>
        <v>-3.3406583899999998</v>
      </c>
      <c r="BL138" s="361">
        <f t="shared" si="36"/>
        <v>0.13295199999999999</v>
      </c>
      <c r="BM138" s="361">
        <f t="shared" si="36"/>
        <v>50.412896500000002</v>
      </c>
      <c r="BN138" s="372">
        <f t="shared" si="36"/>
        <v>49.932192609999994</v>
      </c>
    </row>
    <row r="139" spans="1:66">
      <c r="A139" s="416" t="s">
        <v>156</v>
      </c>
      <c r="B139" s="361">
        <v>-9.5232232200000002</v>
      </c>
      <c r="C139" s="361">
        <v>-9.4073009499999998</v>
      </c>
      <c r="D139" s="361">
        <v>-9.2913781600000007</v>
      </c>
      <c r="E139" s="361">
        <v>-3.0713653600000002</v>
      </c>
      <c r="F139" s="361">
        <v>-31.29326769</v>
      </c>
      <c r="G139" s="361">
        <v>-9.0595324799999997</v>
      </c>
      <c r="H139" s="361">
        <v>-5.9688466900000003</v>
      </c>
      <c r="I139" s="361">
        <v>-8.8470075900000005</v>
      </c>
      <c r="J139" s="361">
        <v>62.644313050000001</v>
      </c>
      <c r="K139" s="361">
        <v>38.768926290000003</v>
      </c>
      <c r="L139" s="361">
        <v>1.346865</v>
      </c>
      <c r="M139" s="361">
        <v>15.082722390000001</v>
      </c>
      <c r="N139" s="361">
        <v>-6.38248338</v>
      </c>
      <c r="O139" s="361">
        <v>-6.38248338</v>
      </c>
      <c r="P139" s="361">
        <v>3.6646206299999999</v>
      </c>
      <c r="Q139" s="361">
        <v>-7.1802938300000001</v>
      </c>
      <c r="R139" s="361">
        <v>-1.0425901799999999</v>
      </c>
      <c r="S139" s="361">
        <v>0</v>
      </c>
      <c r="T139" s="361">
        <v>-7.1802938300000001</v>
      </c>
      <c r="U139" s="361">
        <v>-15.40317784</v>
      </c>
      <c r="V139" s="361">
        <v>-6.3824833999999999</v>
      </c>
      <c r="W139" s="361">
        <v>-7.2014834199999997</v>
      </c>
      <c r="X139" s="361">
        <v>-6.3824833999999999</v>
      </c>
      <c r="Y139" s="361">
        <v>-6.4349834000000001</v>
      </c>
      <c r="Z139" s="361">
        <v>-26.401433619999999</v>
      </c>
      <c r="AA139" s="361">
        <v>-4.5071463999999999</v>
      </c>
      <c r="AB139" s="361">
        <v>-7.3014238999999996</v>
      </c>
      <c r="AC139" s="361">
        <v>-6.38673702</v>
      </c>
      <c r="AD139" s="361">
        <v>-6.3824833999999999</v>
      </c>
      <c r="AE139" s="361">
        <v>-24.577790719999999</v>
      </c>
      <c r="AF139" s="361">
        <v>-6.3824833999999999</v>
      </c>
      <c r="AG139" s="361">
        <v>-6.3824834199999998</v>
      </c>
      <c r="AH139" s="361">
        <v>-20.060920920000001</v>
      </c>
      <c r="AI139" s="361">
        <v>-6.3824833999999999</v>
      </c>
      <c r="AJ139" s="361">
        <v>-39.208371139999997</v>
      </c>
      <c r="AK139" s="361">
        <v>-6.6346646099999997</v>
      </c>
      <c r="AL139" s="361">
        <v>-6.3824833999999999</v>
      </c>
      <c r="AM139" s="361">
        <v>-6.6900596300000004</v>
      </c>
      <c r="AN139" s="361">
        <v>-1.78040774</v>
      </c>
      <c r="AO139" s="361">
        <v>-21.487615380000001</v>
      </c>
      <c r="AP139" s="361">
        <v>22.242693989999999</v>
      </c>
      <c r="AQ139" s="361">
        <v>-7.5912105499999996</v>
      </c>
      <c r="AR139" s="361">
        <v>-4.3234648199999999</v>
      </c>
      <c r="AS139" s="361">
        <v>-8.8346285600000005</v>
      </c>
      <c r="AT139" s="361">
        <v>1.4933900600000001</v>
      </c>
      <c r="AU139" s="361">
        <v>-6.3824833999999999</v>
      </c>
      <c r="AV139" s="361">
        <v>-14.371607839999999</v>
      </c>
      <c r="AW139" s="361">
        <v>-5.1870000000000003</v>
      </c>
      <c r="AX139" s="361">
        <v>0</v>
      </c>
      <c r="AY139" s="361">
        <v>-25.941091239999999</v>
      </c>
      <c r="AZ139" s="361">
        <v>0</v>
      </c>
      <c r="BA139" s="361">
        <v>0</v>
      </c>
      <c r="BB139" s="361">
        <v>0</v>
      </c>
      <c r="BC139" s="361">
        <v>-1.78</v>
      </c>
      <c r="BD139" s="361">
        <v>-1.78</v>
      </c>
      <c r="BE139" s="361">
        <v>3.1141100000000001E-2</v>
      </c>
      <c r="BF139" s="361">
        <v>0</v>
      </c>
      <c r="BG139" s="361">
        <v>-2.67</v>
      </c>
      <c r="BH139" s="361">
        <v>-4.1340654099999998</v>
      </c>
      <c r="BI139" s="361">
        <v>-6.7729243099999996</v>
      </c>
      <c r="BJ139" s="361">
        <v>0</v>
      </c>
      <c r="BK139" s="361">
        <v>0.62326086999999997</v>
      </c>
      <c r="BL139" s="361">
        <v>0</v>
      </c>
      <c r="BM139" s="361">
        <v>1.78E-2</v>
      </c>
      <c r="BN139" s="372">
        <v>0.64106087</v>
      </c>
    </row>
    <row r="140" spans="1:66">
      <c r="A140" s="416" t="s">
        <v>157</v>
      </c>
      <c r="B140" s="361">
        <f t="shared" ref="B140:BN140" si="37">SUM(B141:B143)</f>
        <v>2.0558991099999999</v>
      </c>
      <c r="C140" s="361">
        <f t="shared" si="37"/>
        <v>-2.0558991099999999</v>
      </c>
      <c r="D140" s="361">
        <f t="shared" si="37"/>
        <v>2.0558991099999999</v>
      </c>
      <c r="E140" s="361">
        <f t="shared" si="37"/>
        <v>23.944100890000001</v>
      </c>
      <c r="F140" s="361">
        <f t="shared" si="37"/>
        <v>26</v>
      </c>
      <c r="G140" s="361">
        <f t="shared" si="37"/>
        <v>10.92967511</v>
      </c>
      <c r="H140" s="361">
        <f t="shared" si="37"/>
        <v>-2.0558991099999999</v>
      </c>
      <c r="I140" s="361">
        <f t="shared" si="37"/>
        <v>2.0558991099999999</v>
      </c>
      <c r="J140" s="361">
        <f t="shared" si="37"/>
        <v>-2.0558991099999999</v>
      </c>
      <c r="K140" s="361">
        <f t="shared" si="37"/>
        <v>8.8737759999999994</v>
      </c>
      <c r="L140" s="361">
        <f t="shared" si="37"/>
        <v>2.0558991099999999</v>
      </c>
      <c r="M140" s="361">
        <f t="shared" si="37"/>
        <v>-2.0558991099999999</v>
      </c>
      <c r="N140" s="361">
        <f t="shared" si="37"/>
        <v>1.95475807</v>
      </c>
      <c r="O140" s="361">
        <f t="shared" si="37"/>
        <v>-2.0558991099999999</v>
      </c>
      <c r="P140" s="361">
        <f t="shared" si="37"/>
        <v>-0.10114104</v>
      </c>
      <c r="Q140" s="361">
        <f t="shared" si="37"/>
        <v>2.0559008900000002</v>
      </c>
      <c r="R140" s="361">
        <f t="shared" si="37"/>
        <v>140.94604111000001</v>
      </c>
      <c r="S140" s="361">
        <f t="shared" si="37"/>
        <v>2.0559008900000002</v>
      </c>
      <c r="T140" s="361">
        <f t="shared" si="37"/>
        <v>28.644947309999999</v>
      </c>
      <c r="U140" s="361">
        <f t="shared" si="37"/>
        <v>173.70279020000001</v>
      </c>
      <c r="V140" s="361">
        <f t="shared" si="37"/>
        <v>2.8940223500000002</v>
      </c>
      <c r="W140" s="361">
        <f t="shared" si="37"/>
        <v>-2.8940223500000002</v>
      </c>
      <c r="X140" s="361">
        <f t="shared" si="37"/>
        <v>2.8940223500000002</v>
      </c>
      <c r="Y140" s="361">
        <f t="shared" si="37"/>
        <v>-2.8940223500000002</v>
      </c>
      <c r="Z140" s="361">
        <f t="shared" si="37"/>
        <v>0</v>
      </c>
      <c r="AA140" s="361">
        <f t="shared" si="37"/>
        <v>2.8940227900000002</v>
      </c>
      <c r="AB140" s="361">
        <f t="shared" si="37"/>
        <v>-2.8940227900000002</v>
      </c>
      <c r="AC140" s="361">
        <f t="shared" si="37"/>
        <v>2.8940227900000002</v>
      </c>
      <c r="AD140" s="361">
        <f t="shared" si="37"/>
        <v>-2.8940227900000002</v>
      </c>
      <c r="AE140" s="361">
        <f t="shared" si="37"/>
        <v>0</v>
      </c>
      <c r="AF140" s="361">
        <f t="shared" si="37"/>
        <v>2.8940227900000002</v>
      </c>
      <c r="AG140" s="361">
        <f t="shared" si="37"/>
        <v>-2.8940227900000002</v>
      </c>
      <c r="AH140" s="361">
        <f t="shared" si="37"/>
        <v>24.594681789999999</v>
      </c>
      <c r="AI140" s="361">
        <f t="shared" si="37"/>
        <v>-2.8940227900000002</v>
      </c>
      <c r="AJ140" s="361">
        <f t="shared" si="37"/>
        <v>21.700659000000002</v>
      </c>
      <c r="AK140" s="361">
        <f t="shared" si="37"/>
        <v>52.894021899999998</v>
      </c>
      <c r="AL140" s="361">
        <f t="shared" si="37"/>
        <v>-2.8940218999999998</v>
      </c>
      <c r="AM140" s="361">
        <f t="shared" si="37"/>
        <v>2.8940218999999998</v>
      </c>
      <c r="AN140" s="361">
        <f t="shared" si="37"/>
        <v>-2.8940218999999998</v>
      </c>
      <c r="AO140" s="361">
        <f t="shared" si="37"/>
        <v>50</v>
      </c>
      <c r="AP140" s="361">
        <f t="shared" si="37"/>
        <v>-2.8026014199999998</v>
      </c>
      <c r="AQ140" s="361">
        <f t="shared" si="37"/>
        <v>30.44334976</v>
      </c>
      <c r="AR140" s="361">
        <f t="shared" si="37"/>
        <v>2.1178175000000001</v>
      </c>
      <c r="AS140" s="361">
        <f t="shared" si="37"/>
        <v>-8.8358174999999992</v>
      </c>
      <c r="AT140" s="361">
        <f t="shared" si="37"/>
        <v>20.922748339999998</v>
      </c>
      <c r="AU140" s="361">
        <f t="shared" si="37"/>
        <v>3.6488174999999998</v>
      </c>
      <c r="AV140" s="361">
        <f t="shared" si="37"/>
        <v>-2.2608174999999999</v>
      </c>
      <c r="AW140" s="361">
        <f t="shared" si="37"/>
        <v>2.1178175000000001</v>
      </c>
      <c r="AX140" s="361">
        <f t="shared" si="37"/>
        <v>-3.5058175</v>
      </c>
      <c r="AY140" s="361">
        <f t="shared" si="37"/>
        <v>0</v>
      </c>
      <c r="AZ140" s="361">
        <f t="shared" si="37"/>
        <v>2.7472759999999998</v>
      </c>
      <c r="BA140" s="361">
        <f t="shared" si="37"/>
        <v>-2.7082760000000001</v>
      </c>
      <c r="BB140" s="361">
        <f t="shared" si="37"/>
        <v>2.7565675999999999</v>
      </c>
      <c r="BC140" s="361">
        <f t="shared" si="37"/>
        <v>-2.786276</v>
      </c>
      <c r="BD140" s="361">
        <f t="shared" si="37"/>
        <v>9.2916000000000006E-3</v>
      </c>
      <c r="BE140" s="361">
        <f t="shared" si="37"/>
        <v>2.7371392499999998</v>
      </c>
      <c r="BF140" s="361">
        <f t="shared" si="37"/>
        <v>-50.032865940000001</v>
      </c>
      <c r="BG140" s="361">
        <f t="shared" si="37"/>
        <v>2.7371392499999998</v>
      </c>
      <c r="BH140" s="361">
        <f t="shared" si="37"/>
        <v>-2.76313925</v>
      </c>
      <c r="BI140" s="361">
        <f t="shared" si="37"/>
        <v>-47.321726689999998</v>
      </c>
      <c r="BJ140" s="361">
        <f t="shared" si="37"/>
        <v>2.7270025000000002</v>
      </c>
      <c r="BK140" s="361">
        <f t="shared" si="37"/>
        <v>-3.9639192599999999</v>
      </c>
      <c r="BL140" s="361">
        <f t="shared" si="37"/>
        <v>0.13295199999999999</v>
      </c>
      <c r="BM140" s="361">
        <f t="shared" si="37"/>
        <v>50.395096500000001</v>
      </c>
      <c r="BN140" s="372">
        <f t="shared" si="37"/>
        <v>49.291131739999997</v>
      </c>
    </row>
    <row r="141" spans="1:66">
      <c r="A141" s="417" t="s">
        <v>158</v>
      </c>
      <c r="B141" s="361">
        <v>2.0558991099999999</v>
      </c>
      <c r="C141" s="361">
        <v>-2.0558991099999999</v>
      </c>
      <c r="D141" s="361">
        <v>2.0558991099999999</v>
      </c>
      <c r="E141" s="361">
        <v>23.944100890000001</v>
      </c>
      <c r="F141" s="361">
        <v>26</v>
      </c>
      <c r="G141" s="361">
        <v>10.92967511</v>
      </c>
      <c r="H141" s="361">
        <v>-2.0558991099999999</v>
      </c>
      <c r="I141" s="361">
        <v>2.0558991099999999</v>
      </c>
      <c r="J141" s="361">
        <v>-2.0558991099999999</v>
      </c>
      <c r="K141" s="361">
        <v>8.8737759999999994</v>
      </c>
      <c r="L141" s="361">
        <v>2.0558991099999999</v>
      </c>
      <c r="M141" s="361">
        <v>-2.0558991099999999</v>
      </c>
      <c r="N141" s="361">
        <v>1.95475807</v>
      </c>
      <c r="O141" s="361">
        <v>-2.0558991099999999</v>
      </c>
      <c r="P141" s="361">
        <v>-0.10114104</v>
      </c>
      <c r="Q141" s="361">
        <v>2.0559008900000002</v>
      </c>
      <c r="R141" s="361">
        <v>140.94604111000001</v>
      </c>
      <c r="S141" s="361">
        <v>2.0559008900000002</v>
      </c>
      <c r="T141" s="361">
        <v>28.644947309999999</v>
      </c>
      <c r="U141" s="361">
        <v>173.70279020000001</v>
      </c>
      <c r="V141" s="361">
        <v>2.8940223500000002</v>
      </c>
      <c r="W141" s="361">
        <v>-2.8940223500000002</v>
      </c>
      <c r="X141" s="361">
        <v>2.8940223500000002</v>
      </c>
      <c r="Y141" s="361">
        <v>-2.8940223500000002</v>
      </c>
      <c r="Z141" s="361">
        <v>0</v>
      </c>
      <c r="AA141" s="361">
        <v>2.8940227900000002</v>
      </c>
      <c r="AB141" s="361">
        <v>-2.8940227900000002</v>
      </c>
      <c r="AC141" s="361">
        <v>2.8940227900000002</v>
      </c>
      <c r="AD141" s="361">
        <v>-2.8940227900000002</v>
      </c>
      <c r="AE141" s="361">
        <v>0</v>
      </c>
      <c r="AF141" s="361">
        <v>2.8940227900000002</v>
      </c>
      <c r="AG141" s="361">
        <v>-2.8940227900000002</v>
      </c>
      <c r="AH141" s="361">
        <v>24.594681789999999</v>
      </c>
      <c r="AI141" s="361">
        <v>-2.8940227900000002</v>
      </c>
      <c r="AJ141" s="361">
        <v>21.700659000000002</v>
      </c>
      <c r="AK141" s="361">
        <v>52.894021899999998</v>
      </c>
      <c r="AL141" s="361">
        <v>-2.8940218999999998</v>
      </c>
      <c r="AM141" s="361">
        <v>2.8940218999999998</v>
      </c>
      <c r="AN141" s="361">
        <v>-2.8940218999999998</v>
      </c>
      <c r="AO141" s="361">
        <v>50</v>
      </c>
      <c r="AP141" s="361">
        <v>-2.8026014199999998</v>
      </c>
      <c r="AQ141" s="361">
        <v>30.44334976</v>
      </c>
      <c r="AR141" s="361">
        <v>2.1178175000000001</v>
      </c>
      <c r="AS141" s="361">
        <v>-8.8358174999999992</v>
      </c>
      <c r="AT141" s="361">
        <v>20.922748339999998</v>
      </c>
      <c r="AU141" s="361">
        <v>3.6488174999999998</v>
      </c>
      <c r="AV141" s="361">
        <v>-2.2608174999999999</v>
      </c>
      <c r="AW141" s="361">
        <v>2.1178175000000001</v>
      </c>
      <c r="AX141" s="361">
        <v>-3.5058175</v>
      </c>
      <c r="AY141" s="361">
        <v>0</v>
      </c>
      <c r="AZ141" s="361">
        <v>2.7472759999999998</v>
      </c>
      <c r="BA141" s="361">
        <v>-2.7082760000000001</v>
      </c>
      <c r="BB141" s="361">
        <v>2.7565675999999999</v>
      </c>
      <c r="BC141" s="361">
        <v>-2.786276</v>
      </c>
      <c r="BD141" s="361">
        <v>9.2916000000000006E-3</v>
      </c>
      <c r="BE141" s="361">
        <v>2.7371392499999998</v>
      </c>
      <c r="BF141" s="361">
        <v>-50.032865940000001</v>
      </c>
      <c r="BG141" s="361">
        <v>2.7371392499999998</v>
      </c>
      <c r="BH141" s="361">
        <v>-2.76313925</v>
      </c>
      <c r="BI141" s="361">
        <v>-47.321726689999998</v>
      </c>
      <c r="BJ141" s="361">
        <v>2.7270025000000002</v>
      </c>
      <c r="BK141" s="361">
        <v>-3.9639192599999999</v>
      </c>
      <c r="BL141" s="361">
        <v>0.13295199999999999</v>
      </c>
      <c r="BM141" s="361">
        <v>50.395096500000001</v>
      </c>
      <c r="BN141" s="372">
        <v>49.291131739999997</v>
      </c>
    </row>
    <row r="142" spans="1:66">
      <c r="A142" s="417" t="s">
        <v>89</v>
      </c>
      <c r="B142" s="361">
        <v>0</v>
      </c>
      <c r="C142" s="361">
        <v>0</v>
      </c>
      <c r="D142" s="361">
        <v>0</v>
      </c>
      <c r="E142" s="361">
        <v>0</v>
      </c>
      <c r="F142" s="361">
        <v>0</v>
      </c>
      <c r="G142" s="361">
        <v>0</v>
      </c>
      <c r="H142" s="361">
        <v>0</v>
      </c>
      <c r="I142" s="361">
        <v>0</v>
      </c>
      <c r="J142" s="361">
        <v>0</v>
      </c>
      <c r="K142" s="361">
        <v>0</v>
      </c>
      <c r="L142" s="361">
        <v>0</v>
      </c>
      <c r="M142" s="361">
        <v>0</v>
      </c>
      <c r="N142" s="361">
        <v>0</v>
      </c>
      <c r="O142" s="361">
        <v>0</v>
      </c>
      <c r="P142" s="361">
        <v>0</v>
      </c>
      <c r="Q142" s="361">
        <v>0</v>
      </c>
      <c r="R142" s="361">
        <v>0</v>
      </c>
      <c r="S142" s="361">
        <v>0</v>
      </c>
      <c r="T142" s="361">
        <v>0</v>
      </c>
      <c r="U142" s="361">
        <v>0</v>
      </c>
      <c r="V142" s="361">
        <v>0</v>
      </c>
      <c r="W142" s="361">
        <v>0</v>
      </c>
      <c r="X142" s="361">
        <v>0</v>
      </c>
      <c r="Y142" s="361">
        <v>0</v>
      </c>
      <c r="Z142" s="361">
        <v>0</v>
      </c>
      <c r="AA142" s="361">
        <v>0</v>
      </c>
      <c r="AB142" s="361">
        <v>0</v>
      </c>
      <c r="AC142" s="361">
        <v>0</v>
      </c>
      <c r="AD142" s="361">
        <v>0</v>
      </c>
      <c r="AE142" s="361">
        <v>0</v>
      </c>
      <c r="AF142" s="361">
        <v>0</v>
      </c>
      <c r="AG142" s="361">
        <v>0</v>
      </c>
      <c r="AH142" s="361">
        <v>0</v>
      </c>
      <c r="AI142" s="361">
        <v>0</v>
      </c>
      <c r="AJ142" s="361">
        <v>0</v>
      </c>
      <c r="AK142" s="361">
        <v>0</v>
      </c>
      <c r="AL142" s="361">
        <v>0</v>
      </c>
      <c r="AM142" s="361">
        <v>0</v>
      </c>
      <c r="AN142" s="361">
        <v>0</v>
      </c>
      <c r="AO142" s="361">
        <v>0</v>
      </c>
      <c r="AP142" s="361">
        <v>0</v>
      </c>
      <c r="AQ142" s="361">
        <v>0</v>
      </c>
      <c r="AR142" s="361">
        <v>0</v>
      </c>
      <c r="AS142" s="361">
        <v>0</v>
      </c>
      <c r="AT142" s="361">
        <v>0</v>
      </c>
      <c r="AU142" s="361">
        <v>0</v>
      </c>
      <c r="AV142" s="361">
        <v>0</v>
      </c>
      <c r="AW142" s="361">
        <v>0</v>
      </c>
      <c r="AX142" s="361">
        <v>0</v>
      </c>
      <c r="AY142" s="361">
        <v>0</v>
      </c>
      <c r="AZ142" s="361">
        <v>0</v>
      </c>
      <c r="BA142" s="361">
        <v>0</v>
      </c>
      <c r="BB142" s="361">
        <v>0</v>
      </c>
      <c r="BC142" s="361">
        <v>0</v>
      </c>
      <c r="BD142" s="361">
        <v>0</v>
      </c>
      <c r="BE142" s="361">
        <v>0</v>
      </c>
      <c r="BF142" s="361">
        <v>0</v>
      </c>
      <c r="BG142" s="361">
        <v>0</v>
      </c>
      <c r="BH142" s="361">
        <v>0</v>
      </c>
      <c r="BI142" s="361">
        <v>0</v>
      </c>
      <c r="BJ142" s="361">
        <v>0</v>
      </c>
      <c r="BK142" s="361">
        <v>0</v>
      </c>
      <c r="BL142" s="361">
        <v>0</v>
      </c>
      <c r="BM142" s="361">
        <v>0</v>
      </c>
      <c r="BN142" s="372">
        <v>0</v>
      </c>
    </row>
    <row r="143" spans="1:66">
      <c r="A143" s="417" t="s">
        <v>91</v>
      </c>
      <c r="B143" s="361">
        <v>0</v>
      </c>
      <c r="C143" s="361">
        <v>0</v>
      </c>
      <c r="D143" s="361">
        <v>0</v>
      </c>
      <c r="E143" s="361">
        <v>0</v>
      </c>
      <c r="F143" s="361">
        <v>0</v>
      </c>
      <c r="G143" s="361">
        <v>0</v>
      </c>
      <c r="H143" s="361">
        <v>0</v>
      </c>
      <c r="I143" s="361">
        <v>0</v>
      </c>
      <c r="J143" s="361">
        <v>0</v>
      </c>
      <c r="K143" s="361">
        <v>0</v>
      </c>
      <c r="L143" s="361">
        <v>0</v>
      </c>
      <c r="M143" s="361">
        <v>0</v>
      </c>
      <c r="N143" s="361">
        <v>0</v>
      </c>
      <c r="O143" s="361">
        <v>0</v>
      </c>
      <c r="P143" s="361">
        <v>0</v>
      </c>
      <c r="Q143" s="361">
        <v>0</v>
      </c>
      <c r="R143" s="361">
        <v>0</v>
      </c>
      <c r="S143" s="361">
        <v>0</v>
      </c>
      <c r="T143" s="361">
        <v>0</v>
      </c>
      <c r="U143" s="361">
        <v>0</v>
      </c>
      <c r="V143" s="361">
        <v>0</v>
      </c>
      <c r="W143" s="361">
        <v>0</v>
      </c>
      <c r="X143" s="361">
        <v>0</v>
      </c>
      <c r="Y143" s="361">
        <v>0</v>
      </c>
      <c r="Z143" s="361">
        <v>0</v>
      </c>
      <c r="AA143" s="361">
        <v>0</v>
      </c>
      <c r="AB143" s="361">
        <v>0</v>
      </c>
      <c r="AC143" s="361">
        <v>0</v>
      </c>
      <c r="AD143" s="361">
        <v>0</v>
      </c>
      <c r="AE143" s="361">
        <v>0</v>
      </c>
      <c r="AF143" s="361">
        <v>0</v>
      </c>
      <c r="AG143" s="361">
        <v>0</v>
      </c>
      <c r="AH143" s="361">
        <v>0</v>
      </c>
      <c r="AI143" s="361">
        <v>0</v>
      </c>
      <c r="AJ143" s="361">
        <v>0</v>
      </c>
      <c r="AK143" s="361">
        <v>0</v>
      </c>
      <c r="AL143" s="361">
        <v>0</v>
      </c>
      <c r="AM143" s="361">
        <v>0</v>
      </c>
      <c r="AN143" s="361">
        <v>0</v>
      </c>
      <c r="AO143" s="361">
        <v>0</v>
      </c>
      <c r="AP143" s="361">
        <v>0</v>
      </c>
      <c r="AQ143" s="361">
        <v>0</v>
      </c>
      <c r="AR143" s="361">
        <v>0</v>
      </c>
      <c r="AS143" s="361">
        <v>0</v>
      </c>
      <c r="AT143" s="361">
        <v>0</v>
      </c>
      <c r="AU143" s="361">
        <v>0</v>
      </c>
      <c r="AV143" s="361">
        <v>0</v>
      </c>
      <c r="AW143" s="361">
        <v>0</v>
      </c>
      <c r="AX143" s="361">
        <v>0</v>
      </c>
      <c r="AY143" s="361">
        <v>0</v>
      </c>
      <c r="AZ143" s="361">
        <v>0</v>
      </c>
      <c r="BA143" s="361">
        <v>0</v>
      </c>
      <c r="BB143" s="361">
        <v>0</v>
      </c>
      <c r="BC143" s="361">
        <v>0</v>
      </c>
      <c r="BD143" s="361">
        <v>0</v>
      </c>
      <c r="BE143" s="361">
        <v>0</v>
      </c>
      <c r="BF143" s="361">
        <v>0</v>
      </c>
      <c r="BG143" s="361">
        <v>0</v>
      </c>
      <c r="BH143" s="361">
        <v>0</v>
      </c>
      <c r="BI143" s="361">
        <v>0</v>
      </c>
      <c r="BJ143" s="361">
        <v>0</v>
      </c>
      <c r="BK143" s="361">
        <v>0</v>
      </c>
      <c r="BL143" s="361">
        <v>0</v>
      </c>
      <c r="BM143" s="361">
        <v>0</v>
      </c>
      <c r="BN143" s="372">
        <v>0</v>
      </c>
    </row>
    <row r="144" spans="1:66">
      <c r="A144" s="418"/>
      <c r="B144" s="362"/>
      <c r="C144" s="362"/>
      <c r="D144" s="362"/>
      <c r="E144" s="362"/>
      <c r="F144" s="362"/>
      <c r="G144" s="362"/>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62"/>
      <c r="AK144" s="362"/>
      <c r="AL144" s="362"/>
      <c r="AM144" s="362"/>
      <c r="AN144" s="362"/>
      <c r="AO144" s="362"/>
      <c r="AP144" s="362"/>
      <c r="AQ144" s="362"/>
      <c r="AR144" s="362"/>
      <c r="AS144" s="362"/>
      <c r="AT144" s="362"/>
      <c r="AU144" s="362"/>
      <c r="AV144" s="362"/>
      <c r="AW144" s="362"/>
      <c r="AX144" s="362"/>
      <c r="AY144" s="362"/>
      <c r="AZ144" s="362"/>
      <c r="BA144" s="362"/>
      <c r="BB144" s="362"/>
      <c r="BC144" s="362"/>
      <c r="BD144" s="362"/>
      <c r="BE144" s="362"/>
      <c r="BF144" s="362"/>
      <c r="BG144" s="362"/>
      <c r="BH144" s="362"/>
      <c r="BI144" s="362"/>
      <c r="BJ144" s="362"/>
      <c r="BK144" s="362"/>
      <c r="BL144" s="362"/>
      <c r="BM144" s="362"/>
      <c r="BN144" s="373"/>
    </row>
    <row r="145" spans="1:66" ht="13.5">
      <c r="A145" s="415" t="s">
        <v>71</v>
      </c>
      <c r="B145" s="358">
        <f t="shared" ref="B145:BN145" si="38">B146-B157</f>
        <v>49.155870970000002</v>
      </c>
      <c r="C145" s="358">
        <f t="shared" si="38"/>
        <v>34.35375452000001</v>
      </c>
      <c r="D145" s="358">
        <f t="shared" si="38"/>
        <v>-25.518664150000006</v>
      </c>
      <c r="E145" s="358">
        <f t="shared" si="38"/>
        <v>-142.37055147000001</v>
      </c>
      <c r="F145" s="358">
        <f t="shared" si="38"/>
        <v>-84.379590130000025</v>
      </c>
      <c r="G145" s="358">
        <f t="shared" si="38"/>
        <v>290.63946400000003</v>
      </c>
      <c r="H145" s="358">
        <f t="shared" si="38"/>
        <v>6.4179525800000023</v>
      </c>
      <c r="I145" s="358">
        <f t="shared" si="38"/>
        <v>36.22497405</v>
      </c>
      <c r="J145" s="358">
        <f t="shared" si="38"/>
        <v>19.825736499999998</v>
      </c>
      <c r="K145" s="358">
        <f t="shared" si="38"/>
        <v>353.10812712999996</v>
      </c>
      <c r="L145" s="358">
        <f t="shared" si="38"/>
        <v>54.151023640000005</v>
      </c>
      <c r="M145" s="358">
        <f t="shared" si="38"/>
        <v>-8.1364832000000007</v>
      </c>
      <c r="N145" s="358">
        <f t="shared" si="38"/>
        <v>53.738996860000007</v>
      </c>
      <c r="O145" s="358">
        <f t="shared" si="38"/>
        <v>-34.596786190000003</v>
      </c>
      <c r="P145" s="358">
        <f t="shared" si="38"/>
        <v>65.156751109999988</v>
      </c>
      <c r="Q145" s="358">
        <f t="shared" si="38"/>
        <v>20.48271978999999</v>
      </c>
      <c r="R145" s="358">
        <f t="shared" si="38"/>
        <v>37.928752409999994</v>
      </c>
      <c r="S145" s="358">
        <f t="shared" si="38"/>
        <v>-17.408218629999997</v>
      </c>
      <c r="T145" s="358">
        <f t="shared" si="38"/>
        <v>-43.486202479999989</v>
      </c>
      <c r="U145" s="358">
        <f t="shared" si="38"/>
        <v>-2.4829489099999762</v>
      </c>
      <c r="V145" s="358">
        <f t="shared" si="38"/>
        <v>43.448536109999999</v>
      </c>
      <c r="W145" s="358">
        <f t="shared" si="38"/>
        <v>32.485909630000002</v>
      </c>
      <c r="X145" s="358">
        <f t="shared" si="38"/>
        <v>18.064177130000001</v>
      </c>
      <c r="Y145" s="358">
        <f t="shared" si="38"/>
        <v>21.486071890000002</v>
      </c>
      <c r="Z145" s="358">
        <f t="shared" si="38"/>
        <v>115.48469476</v>
      </c>
      <c r="AA145" s="358">
        <f t="shared" si="38"/>
        <v>92.18057644999999</v>
      </c>
      <c r="AB145" s="358">
        <f t="shared" si="38"/>
        <v>-74.916499340000001</v>
      </c>
      <c r="AC145" s="358">
        <f t="shared" si="38"/>
        <v>-44.493637110000002</v>
      </c>
      <c r="AD145" s="358">
        <f t="shared" si="38"/>
        <v>-39.499339409999997</v>
      </c>
      <c r="AE145" s="358">
        <f t="shared" si="38"/>
        <v>-66.728899409999997</v>
      </c>
      <c r="AF145" s="358">
        <f t="shared" si="38"/>
        <v>126.47143854000001</v>
      </c>
      <c r="AG145" s="358">
        <f t="shared" si="38"/>
        <v>3.929926049999998</v>
      </c>
      <c r="AH145" s="358">
        <f t="shared" si="38"/>
        <v>72.986953819999997</v>
      </c>
      <c r="AI145" s="358">
        <f t="shared" si="38"/>
        <v>-40.909081110000002</v>
      </c>
      <c r="AJ145" s="358">
        <f t="shared" si="38"/>
        <v>162.47923729999999</v>
      </c>
      <c r="AK145" s="358">
        <f t="shared" si="38"/>
        <v>134.27671882999999</v>
      </c>
      <c r="AL145" s="358">
        <f t="shared" si="38"/>
        <v>-9.1896226999999939</v>
      </c>
      <c r="AM145" s="358">
        <f t="shared" si="38"/>
        <v>99.655839320000013</v>
      </c>
      <c r="AN145" s="358">
        <f t="shared" si="38"/>
        <v>-44.277001490000004</v>
      </c>
      <c r="AO145" s="358">
        <f t="shared" si="38"/>
        <v>180.46593396000003</v>
      </c>
      <c r="AP145" s="358">
        <f t="shared" si="38"/>
        <v>-8.2901049000000029</v>
      </c>
      <c r="AQ145" s="358">
        <f t="shared" si="38"/>
        <v>-66.349629539999995</v>
      </c>
      <c r="AR145" s="358">
        <f t="shared" si="38"/>
        <v>-1.4154604399999968</v>
      </c>
      <c r="AS145" s="358">
        <f t="shared" si="38"/>
        <v>21.656987859999994</v>
      </c>
      <c r="AT145" s="358">
        <f t="shared" si="38"/>
        <v>-54.398207020000015</v>
      </c>
      <c r="AU145" s="358">
        <f t="shared" si="38"/>
        <v>40.127104610000004</v>
      </c>
      <c r="AV145" s="358">
        <f t="shared" si="38"/>
        <v>-210.15830588999998</v>
      </c>
      <c r="AW145" s="358">
        <f t="shared" si="38"/>
        <v>-115.10456106000001</v>
      </c>
      <c r="AX145" s="358">
        <f t="shared" si="38"/>
        <v>-118.44866723</v>
      </c>
      <c r="AY145" s="358">
        <f t="shared" si="38"/>
        <v>-403.58442957</v>
      </c>
      <c r="AZ145" s="358">
        <f t="shared" si="38"/>
        <v>-202.38152504999999</v>
      </c>
      <c r="BA145" s="358">
        <f t="shared" si="38"/>
        <v>-2.4640960899999995</v>
      </c>
      <c r="BB145" s="358">
        <f t="shared" si="38"/>
        <v>-127.09431006999999</v>
      </c>
      <c r="BC145" s="358">
        <f t="shared" si="38"/>
        <v>28.755837579999991</v>
      </c>
      <c r="BD145" s="358">
        <f t="shared" si="38"/>
        <v>-303.18409363000001</v>
      </c>
      <c r="BE145" s="358">
        <f t="shared" si="38"/>
        <v>30.867148720000003</v>
      </c>
      <c r="BF145" s="358">
        <f t="shared" si="38"/>
        <v>-20.173336170000002</v>
      </c>
      <c r="BG145" s="358">
        <f t="shared" si="38"/>
        <v>146.48277796000002</v>
      </c>
      <c r="BH145" s="358">
        <f t="shared" si="38"/>
        <v>-37.671489960000002</v>
      </c>
      <c r="BI145" s="358">
        <f t="shared" si="38"/>
        <v>119.50510054999999</v>
      </c>
      <c r="BJ145" s="358">
        <f t="shared" si="38"/>
        <v>27.43007673</v>
      </c>
      <c r="BK145" s="358">
        <f t="shared" si="38"/>
        <v>43.866528029999998</v>
      </c>
      <c r="BL145" s="358">
        <f t="shared" si="38"/>
        <v>22.046329370000002</v>
      </c>
      <c r="BM145" s="358">
        <f t="shared" si="38"/>
        <v>37.000962080000001</v>
      </c>
      <c r="BN145" s="369">
        <f t="shared" si="38"/>
        <v>130.34389621</v>
      </c>
    </row>
    <row r="146" spans="1:66">
      <c r="A146" s="397" t="s">
        <v>150</v>
      </c>
      <c r="B146" s="361">
        <f t="shared" ref="B146:BN146" si="39">SUM(B147,B150,B153,B154)</f>
        <v>5.25159003</v>
      </c>
      <c r="C146" s="361">
        <f t="shared" si="39"/>
        <v>-11.252000599999999</v>
      </c>
      <c r="D146" s="361">
        <f t="shared" si="39"/>
        <v>-58.683045570000004</v>
      </c>
      <c r="E146" s="361">
        <f t="shared" si="39"/>
        <v>-102.29771077000001</v>
      </c>
      <c r="F146" s="361">
        <f t="shared" si="39"/>
        <v>-166.98116691000001</v>
      </c>
      <c r="G146" s="361">
        <f t="shared" si="39"/>
        <v>55.188587560000002</v>
      </c>
      <c r="H146" s="361">
        <f t="shared" si="39"/>
        <v>-5.4127354599999995</v>
      </c>
      <c r="I146" s="361">
        <f t="shared" si="39"/>
        <v>17.38311908</v>
      </c>
      <c r="J146" s="361">
        <f t="shared" si="39"/>
        <v>8.0128744699999999</v>
      </c>
      <c r="K146" s="361">
        <f t="shared" si="39"/>
        <v>75.171845649999995</v>
      </c>
      <c r="L146" s="361">
        <f t="shared" si="39"/>
        <v>32.026946989999999</v>
      </c>
      <c r="M146" s="361">
        <f t="shared" si="39"/>
        <v>26.54370771</v>
      </c>
      <c r="N146" s="361">
        <f t="shared" si="39"/>
        <v>-7.7227276500000004</v>
      </c>
      <c r="O146" s="361">
        <f t="shared" si="39"/>
        <v>68.262572520000006</v>
      </c>
      <c r="P146" s="361">
        <f t="shared" si="39"/>
        <v>119.11049957</v>
      </c>
      <c r="Q146" s="361">
        <f t="shared" si="39"/>
        <v>83.411196409999988</v>
      </c>
      <c r="R146" s="361">
        <f t="shared" si="39"/>
        <v>76.026517839999997</v>
      </c>
      <c r="S146" s="361">
        <f t="shared" si="39"/>
        <v>8.6711805700000006</v>
      </c>
      <c r="T146" s="361">
        <f t="shared" si="39"/>
        <v>-68.64264193999999</v>
      </c>
      <c r="U146" s="361">
        <f t="shared" si="39"/>
        <v>99.466252880000013</v>
      </c>
      <c r="V146" s="361">
        <f t="shared" si="39"/>
        <v>20.715830809999996</v>
      </c>
      <c r="W146" s="361">
        <f t="shared" si="39"/>
        <v>58.77056503</v>
      </c>
      <c r="X146" s="361">
        <f t="shared" si="39"/>
        <v>-28.720508519999999</v>
      </c>
      <c r="Y146" s="361">
        <f t="shared" si="39"/>
        <v>40.826524970000001</v>
      </c>
      <c r="Z146" s="361">
        <f t="shared" si="39"/>
        <v>91.592412289999999</v>
      </c>
      <c r="AA146" s="361">
        <f t="shared" si="39"/>
        <v>108.57637901999999</v>
      </c>
      <c r="AB146" s="361">
        <f t="shared" si="39"/>
        <v>-93.213689790000004</v>
      </c>
      <c r="AC146" s="361">
        <f t="shared" si="39"/>
        <v>2.9635725100000001</v>
      </c>
      <c r="AD146" s="361">
        <f t="shared" si="39"/>
        <v>-35.769944939999995</v>
      </c>
      <c r="AE146" s="361">
        <f t="shared" si="39"/>
        <v>-17.443683199999999</v>
      </c>
      <c r="AF146" s="361">
        <f t="shared" si="39"/>
        <v>88.710512920000014</v>
      </c>
      <c r="AG146" s="361">
        <f t="shared" si="39"/>
        <v>5.2979237299999999</v>
      </c>
      <c r="AH146" s="361">
        <f t="shared" si="39"/>
        <v>39.002079209999998</v>
      </c>
      <c r="AI146" s="361">
        <f t="shared" si="39"/>
        <v>-37.944364409999999</v>
      </c>
      <c r="AJ146" s="361">
        <f t="shared" si="39"/>
        <v>95.066151449999992</v>
      </c>
      <c r="AK146" s="361">
        <f t="shared" si="39"/>
        <v>107.90671476999999</v>
      </c>
      <c r="AL146" s="361">
        <f t="shared" si="39"/>
        <v>50.465015650000005</v>
      </c>
      <c r="AM146" s="361">
        <f t="shared" si="39"/>
        <v>78.485027790000004</v>
      </c>
      <c r="AN146" s="361">
        <f t="shared" si="39"/>
        <v>-11.430770329999998</v>
      </c>
      <c r="AO146" s="361">
        <f t="shared" si="39"/>
        <v>225.42598788000001</v>
      </c>
      <c r="AP146" s="361">
        <f t="shared" si="39"/>
        <v>-14.349601550000001</v>
      </c>
      <c r="AQ146" s="361">
        <f t="shared" si="39"/>
        <v>2.99827822</v>
      </c>
      <c r="AR146" s="361">
        <f t="shared" si="39"/>
        <v>37.735173780000004</v>
      </c>
      <c r="AS146" s="361">
        <f t="shared" si="39"/>
        <v>59.767294630000002</v>
      </c>
      <c r="AT146" s="361">
        <f t="shared" si="39"/>
        <v>86.151145080000006</v>
      </c>
      <c r="AU146" s="361">
        <f t="shared" si="39"/>
        <v>16.429841150000001</v>
      </c>
      <c r="AV146" s="361">
        <f t="shared" si="39"/>
        <v>-134.30452597999999</v>
      </c>
      <c r="AW146" s="361">
        <f t="shared" si="39"/>
        <v>-113.24989186000001</v>
      </c>
      <c r="AX146" s="361">
        <f t="shared" si="39"/>
        <v>-83.307889500000002</v>
      </c>
      <c r="AY146" s="361">
        <f t="shared" si="39"/>
        <v>-314.43246619000001</v>
      </c>
      <c r="AZ146" s="361">
        <f t="shared" si="39"/>
        <v>-202.5263065</v>
      </c>
      <c r="BA146" s="361">
        <f t="shared" si="39"/>
        <v>-0.35384555999999945</v>
      </c>
      <c r="BB146" s="361">
        <f t="shared" si="39"/>
        <v>-99.523167360000002</v>
      </c>
      <c r="BC146" s="361">
        <f t="shared" si="39"/>
        <v>104.77145899</v>
      </c>
      <c r="BD146" s="361">
        <f t="shared" si="39"/>
        <v>-197.63186043000002</v>
      </c>
      <c r="BE146" s="361">
        <f t="shared" si="39"/>
        <v>29.746263759999998</v>
      </c>
      <c r="BF146" s="361">
        <f t="shared" si="39"/>
        <v>-41.150335300000002</v>
      </c>
      <c r="BG146" s="361">
        <f t="shared" si="39"/>
        <v>123.84678575000001</v>
      </c>
      <c r="BH146" s="361">
        <f t="shared" si="39"/>
        <v>-52.547420470000006</v>
      </c>
      <c r="BI146" s="361">
        <f t="shared" si="39"/>
        <v>59.89529374</v>
      </c>
      <c r="BJ146" s="361">
        <f t="shared" si="39"/>
        <v>3.9575962400000004</v>
      </c>
      <c r="BK146" s="361">
        <f t="shared" si="39"/>
        <v>35.458303909999998</v>
      </c>
      <c r="BL146" s="361">
        <f t="shared" si="39"/>
        <v>35.725952249999999</v>
      </c>
      <c r="BM146" s="361">
        <f t="shared" si="39"/>
        <v>70.271549649999997</v>
      </c>
      <c r="BN146" s="372">
        <f t="shared" si="39"/>
        <v>145.41340205</v>
      </c>
    </row>
    <row r="147" spans="1:66">
      <c r="A147" s="398" t="s">
        <v>159</v>
      </c>
      <c r="B147" s="361">
        <f t="shared" ref="B147:BN147" si="40">SUM(B148:B149)</f>
        <v>1.37862E-2</v>
      </c>
      <c r="C147" s="361">
        <f t="shared" si="40"/>
        <v>5.0133499999999998E-3</v>
      </c>
      <c r="D147" s="361">
        <f t="shared" si="40"/>
        <v>-1.5714229999999999E-2</v>
      </c>
      <c r="E147" s="361">
        <f t="shared" si="40"/>
        <v>0</v>
      </c>
      <c r="F147" s="361">
        <f t="shared" si="40"/>
        <v>3.0853199999999999E-3</v>
      </c>
      <c r="G147" s="361">
        <f t="shared" si="40"/>
        <v>0</v>
      </c>
      <c r="H147" s="361">
        <f t="shared" si="40"/>
        <v>0</v>
      </c>
      <c r="I147" s="361">
        <f t="shared" si="40"/>
        <v>0</v>
      </c>
      <c r="J147" s="361">
        <f t="shared" si="40"/>
        <v>0</v>
      </c>
      <c r="K147" s="361">
        <f t="shared" si="40"/>
        <v>0</v>
      </c>
      <c r="L147" s="361">
        <f t="shared" si="40"/>
        <v>-0.32341458000000001</v>
      </c>
      <c r="M147" s="361">
        <f t="shared" si="40"/>
        <v>0.32341458000000001</v>
      </c>
      <c r="N147" s="361">
        <f t="shared" si="40"/>
        <v>4.9240100000000004E-3</v>
      </c>
      <c r="O147" s="361">
        <f t="shared" si="40"/>
        <v>-4.8777300000000003E-3</v>
      </c>
      <c r="P147" s="361">
        <f t="shared" si="40"/>
        <v>4.6279999999999997E-5</v>
      </c>
      <c r="Q147" s="361">
        <f t="shared" si="40"/>
        <v>0</v>
      </c>
      <c r="R147" s="361">
        <f t="shared" si="40"/>
        <v>0.35714646</v>
      </c>
      <c r="S147" s="361">
        <f t="shared" si="40"/>
        <v>-0.28607391999999998</v>
      </c>
      <c r="T147" s="361">
        <f t="shared" si="40"/>
        <v>-7.1072529999999995E-2</v>
      </c>
      <c r="U147" s="361">
        <f t="shared" si="40"/>
        <v>1E-8</v>
      </c>
      <c r="V147" s="361">
        <f t="shared" si="40"/>
        <v>1.0409939999999999E-2</v>
      </c>
      <c r="W147" s="361">
        <f t="shared" si="40"/>
        <v>1.1514299999999999E-3</v>
      </c>
      <c r="X147" s="361">
        <f t="shared" si="40"/>
        <v>0</v>
      </c>
      <c r="Y147" s="361">
        <f t="shared" si="40"/>
        <v>0</v>
      </c>
      <c r="Z147" s="361">
        <f t="shared" si="40"/>
        <v>1.156137E-2</v>
      </c>
      <c r="AA147" s="361">
        <f t="shared" si="40"/>
        <v>0</v>
      </c>
      <c r="AB147" s="361">
        <f t="shared" si="40"/>
        <v>0</v>
      </c>
      <c r="AC147" s="361">
        <f t="shared" si="40"/>
        <v>0</v>
      </c>
      <c r="AD147" s="361">
        <f t="shared" si="40"/>
        <v>0</v>
      </c>
      <c r="AE147" s="361">
        <f t="shared" si="40"/>
        <v>0</v>
      </c>
      <c r="AF147" s="361">
        <f t="shared" si="40"/>
        <v>0</v>
      </c>
      <c r="AG147" s="361">
        <f t="shared" si="40"/>
        <v>0</v>
      </c>
      <c r="AH147" s="361">
        <f t="shared" si="40"/>
        <v>0</v>
      </c>
      <c r="AI147" s="361">
        <f t="shared" si="40"/>
        <v>0</v>
      </c>
      <c r="AJ147" s="361">
        <f t="shared" si="40"/>
        <v>0</v>
      </c>
      <c r="AK147" s="361">
        <f t="shared" si="40"/>
        <v>0</v>
      </c>
      <c r="AL147" s="361">
        <f t="shared" si="40"/>
        <v>0</v>
      </c>
      <c r="AM147" s="361">
        <f t="shared" si="40"/>
        <v>0</v>
      </c>
      <c r="AN147" s="361">
        <f t="shared" si="40"/>
        <v>0</v>
      </c>
      <c r="AO147" s="361">
        <f t="shared" si="40"/>
        <v>0</v>
      </c>
      <c r="AP147" s="361">
        <f t="shared" si="40"/>
        <v>-0.60339355000000006</v>
      </c>
      <c r="AQ147" s="361">
        <f t="shared" si="40"/>
        <v>-0.25756612000000001</v>
      </c>
      <c r="AR147" s="361">
        <f t="shared" si="40"/>
        <v>-1.0765568400000001</v>
      </c>
      <c r="AS147" s="361">
        <f t="shared" si="40"/>
        <v>1.21654584</v>
      </c>
      <c r="AT147" s="361">
        <f t="shared" si="40"/>
        <v>-0.72097066999999992</v>
      </c>
      <c r="AU147" s="361">
        <f t="shared" si="40"/>
        <v>3.143884999999999E-2</v>
      </c>
      <c r="AV147" s="361">
        <f t="shared" si="40"/>
        <v>-0.96535174000000001</v>
      </c>
      <c r="AW147" s="361">
        <f t="shared" si="40"/>
        <v>1.2888120000000001E-2</v>
      </c>
      <c r="AX147" s="361">
        <f t="shared" si="40"/>
        <v>0.60769086999999999</v>
      </c>
      <c r="AY147" s="361">
        <f t="shared" si="40"/>
        <v>-0.3133339</v>
      </c>
      <c r="AZ147" s="361">
        <f t="shared" si="40"/>
        <v>1.87951008</v>
      </c>
      <c r="BA147" s="361">
        <f t="shared" si="40"/>
        <v>24.747504980000002</v>
      </c>
      <c r="BB147" s="361">
        <f t="shared" si="40"/>
        <v>-4.467174</v>
      </c>
      <c r="BC147" s="361">
        <f t="shared" si="40"/>
        <v>-1.23158006</v>
      </c>
      <c r="BD147" s="361">
        <f t="shared" si="40"/>
        <v>20.928260999999999</v>
      </c>
      <c r="BE147" s="361">
        <f t="shared" si="40"/>
        <v>-0.29681552</v>
      </c>
      <c r="BF147" s="361">
        <f t="shared" si="40"/>
        <v>5.6353628600000008</v>
      </c>
      <c r="BG147" s="361">
        <f t="shared" si="40"/>
        <v>1.31740463</v>
      </c>
      <c r="BH147" s="361">
        <f t="shared" si="40"/>
        <v>1.3321411600000002</v>
      </c>
      <c r="BI147" s="361">
        <f t="shared" si="40"/>
        <v>7.9880931299999993</v>
      </c>
      <c r="BJ147" s="361">
        <f t="shared" si="40"/>
        <v>-1.5761091399999998</v>
      </c>
      <c r="BK147" s="361">
        <f t="shared" si="40"/>
        <v>4.5532306499999997</v>
      </c>
      <c r="BL147" s="361">
        <f t="shared" si="40"/>
        <v>6.5766613400000002</v>
      </c>
      <c r="BM147" s="361">
        <f t="shared" si="40"/>
        <v>5.4866384999999998</v>
      </c>
      <c r="BN147" s="372">
        <f t="shared" si="40"/>
        <v>15.040421350000001</v>
      </c>
    </row>
    <row r="148" spans="1:66">
      <c r="A148" s="402" t="s">
        <v>160</v>
      </c>
      <c r="B148" s="361">
        <v>0</v>
      </c>
      <c r="C148" s="361">
        <v>0</v>
      </c>
      <c r="D148" s="361">
        <v>0</v>
      </c>
      <c r="E148" s="361">
        <v>0</v>
      </c>
      <c r="F148" s="361">
        <v>0</v>
      </c>
      <c r="G148" s="361">
        <v>0</v>
      </c>
      <c r="H148" s="361">
        <v>0</v>
      </c>
      <c r="I148" s="361">
        <v>0</v>
      </c>
      <c r="J148" s="361">
        <v>0</v>
      </c>
      <c r="K148" s="361">
        <v>0</v>
      </c>
      <c r="L148" s="361">
        <v>0</v>
      </c>
      <c r="M148" s="361">
        <v>0</v>
      </c>
      <c r="N148" s="361">
        <v>0</v>
      </c>
      <c r="O148" s="361">
        <v>0</v>
      </c>
      <c r="P148" s="361">
        <v>0</v>
      </c>
      <c r="Q148" s="361">
        <v>0</v>
      </c>
      <c r="R148" s="361">
        <v>0</v>
      </c>
      <c r="S148" s="361">
        <v>0</v>
      </c>
      <c r="T148" s="361">
        <v>0</v>
      </c>
      <c r="U148" s="361">
        <v>0</v>
      </c>
      <c r="V148" s="361">
        <v>0</v>
      </c>
      <c r="W148" s="361">
        <v>0</v>
      </c>
      <c r="X148" s="361">
        <v>0</v>
      </c>
      <c r="Y148" s="361">
        <v>0</v>
      </c>
      <c r="Z148" s="361">
        <v>0</v>
      </c>
      <c r="AA148" s="361">
        <v>0</v>
      </c>
      <c r="AB148" s="361">
        <v>0</v>
      </c>
      <c r="AC148" s="361">
        <v>0</v>
      </c>
      <c r="AD148" s="361">
        <v>0</v>
      </c>
      <c r="AE148" s="361">
        <v>0</v>
      </c>
      <c r="AF148" s="361">
        <v>0</v>
      </c>
      <c r="AG148" s="361">
        <v>0</v>
      </c>
      <c r="AH148" s="361">
        <v>0</v>
      </c>
      <c r="AI148" s="361">
        <v>0</v>
      </c>
      <c r="AJ148" s="361">
        <v>0</v>
      </c>
      <c r="AK148" s="361">
        <v>0</v>
      </c>
      <c r="AL148" s="361">
        <v>0</v>
      </c>
      <c r="AM148" s="361">
        <v>0</v>
      </c>
      <c r="AN148" s="361">
        <v>0</v>
      </c>
      <c r="AO148" s="361">
        <v>0</v>
      </c>
      <c r="AP148" s="361">
        <v>0.15609978999999999</v>
      </c>
      <c r="AQ148" s="361">
        <v>-0.30254091</v>
      </c>
      <c r="AR148" s="361">
        <v>-6.4186850000000004E-2</v>
      </c>
      <c r="AS148" s="361">
        <v>0.40908689999999998</v>
      </c>
      <c r="AT148" s="361">
        <v>0.19845893000000001</v>
      </c>
      <c r="AU148" s="361">
        <v>-0.1859758</v>
      </c>
      <c r="AV148" s="361">
        <v>-0.24794825000000001</v>
      </c>
      <c r="AW148" s="361">
        <v>2.3711360000000001E-2</v>
      </c>
      <c r="AX148" s="361">
        <v>1.3048000000000001E-2</v>
      </c>
      <c r="AY148" s="361">
        <v>-0.39716468999999999</v>
      </c>
      <c r="AZ148" s="361">
        <v>-0.16137103</v>
      </c>
      <c r="BA148" s="361">
        <v>-2.0778419999999999E-2</v>
      </c>
      <c r="BB148" s="361">
        <v>-2.0451110000000002E-2</v>
      </c>
      <c r="BC148" s="361">
        <v>-8.0722059999999998E-2</v>
      </c>
      <c r="BD148" s="361">
        <v>-0.28332262000000002</v>
      </c>
      <c r="BE148" s="361">
        <v>0.40244584999999999</v>
      </c>
      <c r="BF148" s="361">
        <v>-5.9506320000000001E-2</v>
      </c>
      <c r="BG148" s="361">
        <v>0.16442322000000001</v>
      </c>
      <c r="BH148" s="361">
        <v>1.0462715600000001</v>
      </c>
      <c r="BI148" s="361">
        <v>1.5536343100000001</v>
      </c>
      <c r="BJ148" s="361">
        <v>0.46441064999999998</v>
      </c>
      <c r="BK148" s="361">
        <v>-0.28291145000000001</v>
      </c>
      <c r="BL148" s="361">
        <v>-1.2017569800000001</v>
      </c>
      <c r="BM148" s="361">
        <v>0.34512900000000002</v>
      </c>
      <c r="BN148" s="372">
        <v>-0.67512877999999998</v>
      </c>
    </row>
    <row r="149" spans="1:66">
      <c r="A149" s="402" t="s">
        <v>161</v>
      </c>
      <c r="B149" s="361">
        <v>1.37862E-2</v>
      </c>
      <c r="C149" s="361">
        <v>5.0133499999999998E-3</v>
      </c>
      <c r="D149" s="361">
        <v>-1.5714229999999999E-2</v>
      </c>
      <c r="E149" s="361">
        <v>0</v>
      </c>
      <c r="F149" s="361">
        <v>3.0853199999999999E-3</v>
      </c>
      <c r="G149" s="361">
        <v>0</v>
      </c>
      <c r="H149" s="361">
        <v>0</v>
      </c>
      <c r="I149" s="361">
        <v>0</v>
      </c>
      <c r="J149" s="361">
        <v>0</v>
      </c>
      <c r="K149" s="361">
        <v>0</v>
      </c>
      <c r="L149" s="361">
        <v>-0.32341458000000001</v>
      </c>
      <c r="M149" s="361">
        <v>0.32341458000000001</v>
      </c>
      <c r="N149" s="361">
        <v>4.9240100000000004E-3</v>
      </c>
      <c r="O149" s="361">
        <v>-4.8777300000000003E-3</v>
      </c>
      <c r="P149" s="361">
        <v>4.6279999999999997E-5</v>
      </c>
      <c r="Q149" s="361">
        <v>0</v>
      </c>
      <c r="R149" s="361">
        <v>0.35714646</v>
      </c>
      <c r="S149" s="361">
        <v>-0.28607391999999998</v>
      </c>
      <c r="T149" s="361">
        <v>-7.1072529999999995E-2</v>
      </c>
      <c r="U149" s="361">
        <v>1E-8</v>
      </c>
      <c r="V149" s="361">
        <v>1.0409939999999999E-2</v>
      </c>
      <c r="W149" s="361">
        <v>1.1514299999999999E-3</v>
      </c>
      <c r="X149" s="361">
        <v>0</v>
      </c>
      <c r="Y149" s="361">
        <v>0</v>
      </c>
      <c r="Z149" s="361">
        <v>1.156137E-2</v>
      </c>
      <c r="AA149" s="361">
        <v>0</v>
      </c>
      <c r="AB149" s="361">
        <v>0</v>
      </c>
      <c r="AC149" s="361">
        <v>0</v>
      </c>
      <c r="AD149" s="361">
        <v>0</v>
      </c>
      <c r="AE149" s="361">
        <v>0</v>
      </c>
      <c r="AF149" s="361">
        <v>0</v>
      </c>
      <c r="AG149" s="361">
        <v>0</v>
      </c>
      <c r="AH149" s="361">
        <v>0</v>
      </c>
      <c r="AI149" s="361">
        <v>0</v>
      </c>
      <c r="AJ149" s="361">
        <v>0</v>
      </c>
      <c r="AK149" s="361">
        <v>0</v>
      </c>
      <c r="AL149" s="361">
        <v>0</v>
      </c>
      <c r="AM149" s="361">
        <v>0</v>
      </c>
      <c r="AN149" s="361">
        <v>0</v>
      </c>
      <c r="AO149" s="361">
        <v>0</v>
      </c>
      <c r="AP149" s="361">
        <v>-0.75949334000000002</v>
      </c>
      <c r="AQ149" s="361">
        <v>4.4974790000000001E-2</v>
      </c>
      <c r="AR149" s="361">
        <v>-1.0123699900000001</v>
      </c>
      <c r="AS149" s="361">
        <v>0.80745893999999996</v>
      </c>
      <c r="AT149" s="361">
        <v>-0.91942959999999996</v>
      </c>
      <c r="AU149" s="361">
        <v>0.21741464999999999</v>
      </c>
      <c r="AV149" s="361">
        <v>-0.71740349000000003</v>
      </c>
      <c r="AW149" s="361">
        <v>-1.082324E-2</v>
      </c>
      <c r="AX149" s="361">
        <v>0.59464287000000005</v>
      </c>
      <c r="AY149" s="361">
        <v>8.3830790000000002E-2</v>
      </c>
      <c r="AZ149" s="361">
        <v>2.0408811099999999</v>
      </c>
      <c r="BA149" s="361">
        <v>24.768283400000001</v>
      </c>
      <c r="BB149" s="361">
        <v>-4.4467228900000002</v>
      </c>
      <c r="BC149" s="361">
        <v>-1.1508579999999999</v>
      </c>
      <c r="BD149" s="361">
        <v>21.211583619999999</v>
      </c>
      <c r="BE149" s="361">
        <v>-0.69926136999999999</v>
      </c>
      <c r="BF149" s="361">
        <v>5.6948691800000004</v>
      </c>
      <c r="BG149" s="361">
        <v>1.15298141</v>
      </c>
      <c r="BH149" s="361">
        <v>0.2858696</v>
      </c>
      <c r="BI149" s="361">
        <v>6.4344588199999997</v>
      </c>
      <c r="BJ149" s="361">
        <v>-2.0405197899999998</v>
      </c>
      <c r="BK149" s="361">
        <v>4.8361421</v>
      </c>
      <c r="BL149" s="361">
        <v>7.7784183200000001</v>
      </c>
      <c r="BM149" s="361">
        <v>5.1415094999999997</v>
      </c>
      <c r="BN149" s="372">
        <v>15.71555013</v>
      </c>
    </row>
    <row r="150" spans="1:66">
      <c r="A150" s="404" t="s">
        <v>162</v>
      </c>
      <c r="B150" s="361">
        <f t="shared" ref="B150:BN150" si="41">B151-B152</f>
        <v>-9.9432000000000006E-2</v>
      </c>
      <c r="C150" s="361">
        <f t="shared" si="41"/>
        <v>0.59461688000000001</v>
      </c>
      <c r="D150" s="361">
        <f t="shared" si="41"/>
        <v>1.0473332199999998</v>
      </c>
      <c r="E150" s="361">
        <f t="shared" si="41"/>
        <v>-1.8499035800000001</v>
      </c>
      <c r="F150" s="361">
        <f t="shared" si="41"/>
        <v>-0.30738548000000021</v>
      </c>
      <c r="G150" s="361">
        <f t="shared" si="41"/>
        <v>-0.67371349999999997</v>
      </c>
      <c r="H150" s="361">
        <f t="shared" si="41"/>
        <v>0.12848293</v>
      </c>
      <c r="I150" s="361">
        <f t="shared" si="41"/>
        <v>-1.12739386</v>
      </c>
      <c r="J150" s="361">
        <f t="shared" si="41"/>
        <v>0</v>
      </c>
      <c r="K150" s="361">
        <f t="shared" si="41"/>
        <v>-1.6726244299999999</v>
      </c>
      <c r="L150" s="361">
        <f t="shared" si="41"/>
        <v>-4.3994000000000005E-2</v>
      </c>
      <c r="M150" s="361">
        <f t="shared" si="41"/>
        <v>0.32715</v>
      </c>
      <c r="N150" s="361">
        <f t="shared" si="41"/>
        <v>0.10382300000000003</v>
      </c>
      <c r="O150" s="361">
        <f t="shared" si="41"/>
        <v>2.287850000000001E-3</v>
      </c>
      <c r="P150" s="361">
        <f t="shared" si="41"/>
        <v>0.38926685</v>
      </c>
      <c r="Q150" s="361">
        <f t="shared" si="41"/>
        <v>5.7729999999998893E-5</v>
      </c>
      <c r="R150" s="361">
        <f t="shared" si="41"/>
        <v>6.0060000000000002E-2</v>
      </c>
      <c r="S150" s="361">
        <f t="shared" si="41"/>
        <v>-0.3772852000000001</v>
      </c>
      <c r="T150" s="361">
        <f t="shared" si="41"/>
        <v>0</v>
      </c>
      <c r="U150" s="361">
        <f t="shared" si="41"/>
        <v>-0.31716747000000001</v>
      </c>
      <c r="V150" s="361">
        <f t="shared" si="41"/>
        <v>0</v>
      </c>
      <c r="W150" s="361">
        <f t="shared" si="41"/>
        <v>0.19861951999999999</v>
      </c>
      <c r="X150" s="361">
        <f t="shared" si="41"/>
        <v>0.38804753999999997</v>
      </c>
      <c r="Y150" s="361">
        <f t="shared" si="41"/>
        <v>1.0683099999999999E-2</v>
      </c>
      <c r="Z150" s="361">
        <f t="shared" si="41"/>
        <v>0.59735016000000007</v>
      </c>
      <c r="AA150" s="361">
        <f t="shared" si="41"/>
        <v>-0.44902989000000004</v>
      </c>
      <c r="AB150" s="361">
        <f t="shared" si="41"/>
        <v>-1.3484049999999999E-2</v>
      </c>
      <c r="AC150" s="361">
        <f t="shared" si="41"/>
        <v>1.8200000000000001E-2</v>
      </c>
      <c r="AD150" s="361">
        <f t="shared" si="41"/>
        <v>0.49835989000000003</v>
      </c>
      <c r="AE150" s="361">
        <f t="shared" si="41"/>
        <v>5.4045950000000065E-2</v>
      </c>
      <c r="AF150" s="361">
        <f t="shared" si="41"/>
        <v>4.5683099999999997E-2</v>
      </c>
      <c r="AG150" s="361">
        <f t="shared" si="41"/>
        <v>0.32559139999999998</v>
      </c>
      <c r="AH150" s="361">
        <f t="shared" si="41"/>
        <v>8.1283999999999995E-2</v>
      </c>
      <c r="AI150" s="361">
        <f t="shared" si="41"/>
        <v>5.7916799999999997E-2</v>
      </c>
      <c r="AJ150" s="361">
        <f t="shared" si="41"/>
        <v>0.51047529999999997</v>
      </c>
      <c r="AK150" s="361">
        <f t="shared" si="41"/>
        <v>2.7300000000000001E-2</v>
      </c>
      <c r="AL150" s="361">
        <f t="shared" si="41"/>
        <v>0.53398800000000002</v>
      </c>
      <c r="AM150" s="361">
        <f t="shared" si="41"/>
        <v>5.2847000000000005E-2</v>
      </c>
      <c r="AN150" s="361">
        <f t="shared" si="41"/>
        <v>5.7616410000000007E-2</v>
      </c>
      <c r="AO150" s="361">
        <f t="shared" si="41"/>
        <v>0.67175140999999994</v>
      </c>
      <c r="AP150" s="361">
        <f t="shared" si="41"/>
        <v>-1.3497014700000001</v>
      </c>
      <c r="AQ150" s="361">
        <f t="shared" si="41"/>
        <v>1.4172978999999999</v>
      </c>
      <c r="AR150" s="361">
        <f t="shared" si="41"/>
        <v>29.865824750000002</v>
      </c>
      <c r="AS150" s="361">
        <f t="shared" si="41"/>
        <v>3.2329136900000002</v>
      </c>
      <c r="AT150" s="361">
        <f t="shared" si="41"/>
        <v>33.16633487</v>
      </c>
      <c r="AU150" s="361">
        <f t="shared" si="41"/>
        <v>-0.82076813999999998</v>
      </c>
      <c r="AV150" s="361">
        <f t="shared" si="41"/>
        <v>-8.4765000599999993</v>
      </c>
      <c r="AW150" s="361">
        <f t="shared" si="41"/>
        <v>1.2776599999999999E-2</v>
      </c>
      <c r="AX150" s="361">
        <f t="shared" si="41"/>
        <v>1.3650000000000001E-2</v>
      </c>
      <c r="AY150" s="361">
        <f t="shared" si="41"/>
        <v>-9.2708416000000007</v>
      </c>
      <c r="AZ150" s="361">
        <f t="shared" si="41"/>
        <v>-5.2948211200000008</v>
      </c>
      <c r="BA150" s="361">
        <f t="shared" si="41"/>
        <v>0.18119701999999999</v>
      </c>
      <c r="BB150" s="361">
        <f t="shared" si="41"/>
        <v>-7.0903159999999965E-2</v>
      </c>
      <c r="BC150" s="361">
        <f t="shared" si="41"/>
        <v>-2.59207279</v>
      </c>
      <c r="BD150" s="361">
        <f t="shared" si="41"/>
        <v>-7.7766000500000008</v>
      </c>
      <c r="BE150" s="361">
        <f t="shared" si="41"/>
        <v>3.03925555</v>
      </c>
      <c r="BF150" s="361">
        <f t="shared" si="41"/>
        <v>-0.62244011999999993</v>
      </c>
      <c r="BG150" s="361">
        <f t="shared" si="41"/>
        <v>2.5177889100000002</v>
      </c>
      <c r="BH150" s="361">
        <f t="shared" si="41"/>
        <v>0.88202335999999981</v>
      </c>
      <c r="BI150" s="361">
        <f t="shared" si="41"/>
        <v>5.8166276999999997</v>
      </c>
      <c r="BJ150" s="361">
        <f t="shared" si="41"/>
        <v>1.46818827</v>
      </c>
      <c r="BK150" s="361">
        <f t="shared" si="41"/>
        <v>0.65874451000000001</v>
      </c>
      <c r="BL150" s="361">
        <f t="shared" si="41"/>
        <v>0.66410875999999996</v>
      </c>
      <c r="BM150" s="361">
        <f t="shared" si="41"/>
        <v>0.71076636000000004</v>
      </c>
      <c r="BN150" s="372">
        <f t="shared" si="41"/>
        <v>3.5018079000000011</v>
      </c>
    </row>
    <row r="151" spans="1:66">
      <c r="A151" s="405" t="s">
        <v>163</v>
      </c>
      <c r="B151" s="361">
        <v>0</v>
      </c>
      <c r="C151" s="361">
        <v>0.59461688000000001</v>
      </c>
      <c r="D151" s="361">
        <v>2.3869567799999998</v>
      </c>
      <c r="E151" s="361">
        <v>6.0605340000000001E-2</v>
      </c>
      <c r="F151" s="361">
        <v>3.042179</v>
      </c>
      <c r="G151" s="361">
        <v>5.1000000000000004E-3</v>
      </c>
      <c r="H151" s="361">
        <v>0.12848293</v>
      </c>
      <c r="I151" s="361">
        <v>0</v>
      </c>
      <c r="J151" s="361">
        <v>0</v>
      </c>
      <c r="K151" s="361">
        <v>0.13358292999999999</v>
      </c>
      <c r="L151" s="361">
        <v>6.0060000000000001E-3</v>
      </c>
      <c r="M151" s="361">
        <v>0.32715</v>
      </c>
      <c r="N151" s="361">
        <v>0.30775000000000002</v>
      </c>
      <c r="O151" s="361">
        <v>2.3419780000000001E-2</v>
      </c>
      <c r="P151" s="361">
        <v>0.66432577999999998</v>
      </c>
      <c r="Q151" s="361">
        <v>8.9499999999999996E-3</v>
      </c>
      <c r="R151" s="361">
        <v>6.0060000000000002E-2</v>
      </c>
      <c r="S151" s="361">
        <v>0.98280000000000001</v>
      </c>
      <c r="T151" s="361">
        <v>0</v>
      </c>
      <c r="U151" s="361">
        <v>1.0518099999999999</v>
      </c>
      <c r="V151" s="361">
        <v>0</v>
      </c>
      <c r="W151" s="361">
        <v>0.19861951999999999</v>
      </c>
      <c r="X151" s="361">
        <v>0.39437179999999999</v>
      </c>
      <c r="Y151" s="361">
        <v>1.0683099999999999E-2</v>
      </c>
      <c r="Z151" s="361">
        <v>0.60367442000000004</v>
      </c>
      <c r="AA151" s="361">
        <v>5.3415499999999996E-3</v>
      </c>
      <c r="AB151" s="361">
        <v>0</v>
      </c>
      <c r="AC151" s="361">
        <v>1.8200000000000001E-2</v>
      </c>
      <c r="AD151" s="361">
        <v>0.49835989000000003</v>
      </c>
      <c r="AE151" s="361">
        <v>0.52190144000000005</v>
      </c>
      <c r="AF151" s="361">
        <v>4.5683099999999997E-2</v>
      </c>
      <c r="AG151" s="361">
        <v>0.32559139999999998</v>
      </c>
      <c r="AH151" s="361">
        <v>8.1283999999999995E-2</v>
      </c>
      <c r="AI151" s="361">
        <v>5.7916799999999997E-2</v>
      </c>
      <c r="AJ151" s="361">
        <v>0.51047529999999997</v>
      </c>
      <c r="AK151" s="361">
        <v>2.7300000000000001E-2</v>
      </c>
      <c r="AL151" s="361">
        <v>0.53398800000000002</v>
      </c>
      <c r="AM151" s="361">
        <v>0.230847</v>
      </c>
      <c r="AN151" s="361">
        <v>0.46581050000000002</v>
      </c>
      <c r="AO151" s="361">
        <v>1.2579454999999999</v>
      </c>
      <c r="AP151" s="361">
        <v>0</v>
      </c>
      <c r="AQ151" s="361">
        <v>3.1977019599999998</v>
      </c>
      <c r="AR151" s="361">
        <v>33.625113550000002</v>
      </c>
      <c r="AS151" s="361">
        <v>5.3685185100000004</v>
      </c>
      <c r="AT151" s="361">
        <v>42.191334019999999</v>
      </c>
      <c r="AU151" s="361">
        <v>4.5818999999999999E-2</v>
      </c>
      <c r="AV151" s="361">
        <v>0.66926507999999996</v>
      </c>
      <c r="AW151" s="361">
        <v>2.4776599999999999E-2</v>
      </c>
      <c r="AX151" s="361">
        <v>1.3650000000000001E-2</v>
      </c>
      <c r="AY151" s="361">
        <v>0.75351067999999999</v>
      </c>
      <c r="AZ151" s="361">
        <v>0.13054341</v>
      </c>
      <c r="BA151" s="361">
        <v>0.25168501999999998</v>
      </c>
      <c r="BB151" s="361">
        <v>0.30915680000000001</v>
      </c>
      <c r="BC151" s="361">
        <v>0.14241500000000001</v>
      </c>
      <c r="BD151" s="361">
        <v>0.83380023000000003</v>
      </c>
      <c r="BE151" s="361">
        <v>3.8420150099999999</v>
      </c>
      <c r="BF151" s="361">
        <v>0.56205523000000002</v>
      </c>
      <c r="BG151" s="361">
        <v>4.7490034200000002</v>
      </c>
      <c r="BH151" s="361">
        <v>3.9497744899999998</v>
      </c>
      <c r="BI151" s="361">
        <v>13.10284815</v>
      </c>
      <c r="BJ151" s="361">
        <v>3.1764556900000001</v>
      </c>
      <c r="BK151" s="361">
        <v>1.9576879899999999</v>
      </c>
      <c r="BL151" s="361">
        <v>1.93168926</v>
      </c>
      <c r="BM151" s="361">
        <v>2.6233881999999999</v>
      </c>
      <c r="BN151" s="372">
        <v>9.6892211400000008</v>
      </c>
    </row>
    <row r="152" spans="1:66">
      <c r="A152" s="405" t="s">
        <v>164</v>
      </c>
      <c r="B152" s="361">
        <v>9.9432000000000006E-2</v>
      </c>
      <c r="C152" s="361">
        <v>0</v>
      </c>
      <c r="D152" s="361">
        <v>1.3396235599999999</v>
      </c>
      <c r="E152" s="361">
        <v>1.9105089200000001</v>
      </c>
      <c r="F152" s="361">
        <v>3.3495644800000002</v>
      </c>
      <c r="G152" s="361">
        <v>0.67881349999999996</v>
      </c>
      <c r="H152" s="361">
        <v>0</v>
      </c>
      <c r="I152" s="361">
        <v>1.12739386</v>
      </c>
      <c r="J152" s="361">
        <v>0</v>
      </c>
      <c r="K152" s="361">
        <v>1.8062073599999999</v>
      </c>
      <c r="L152" s="361">
        <v>0.05</v>
      </c>
      <c r="M152" s="361">
        <v>0</v>
      </c>
      <c r="N152" s="361">
        <v>0.203927</v>
      </c>
      <c r="O152" s="361">
        <v>2.113193E-2</v>
      </c>
      <c r="P152" s="361">
        <v>0.27505892999999998</v>
      </c>
      <c r="Q152" s="361">
        <v>8.8922700000000007E-3</v>
      </c>
      <c r="R152" s="361">
        <v>0</v>
      </c>
      <c r="S152" s="361">
        <v>1.3600852000000001</v>
      </c>
      <c r="T152" s="361">
        <v>0</v>
      </c>
      <c r="U152" s="361">
        <v>1.3689774699999999</v>
      </c>
      <c r="V152" s="361">
        <v>0</v>
      </c>
      <c r="W152" s="361">
        <v>0</v>
      </c>
      <c r="X152" s="361">
        <v>6.32426E-3</v>
      </c>
      <c r="Y152" s="361">
        <v>0</v>
      </c>
      <c r="Z152" s="361">
        <v>6.32426E-3</v>
      </c>
      <c r="AA152" s="361">
        <v>0.45437144000000002</v>
      </c>
      <c r="AB152" s="361">
        <v>1.3484049999999999E-2</v>
      </c>
      <c r="AC152" s="361">
        <v>0</v>
      </c>
      <c r="AD152" s="361">
        <v>0</v>
      </c>
      <c r="AE152" s="361">
        <v>0.46785548999999998</v>
      </c>
      <c r="AF152" s="361">
        <v>0</v>
      </c>
      <c r="AG152" s="361">
        <v>0</v>
      </c>
      <c r="AH152" s="361">
        <v>0</v>
      </c>
      <c r="AI152" s="361">
        <v>0</v>
      </c>
      <c r="AJ152" s="361">
        <v>0</v>
      </c>
      <c r="AK152" s="361">
        <v>0</v>
      </c>
      <c r="AL152" s="361">
        <v>0</v>
      </c>
      <c r="AM152" s="361">
        <v>0.17799999999999999</v>
      </c>
      <c r="AN152" s="361">
        <v>0.40819409000000001</v>
      </c>
      <c r="AO152" s="361">
        <v>0.58619409</v>
      </c>
      <c r="AP152" s="361">
        <v>1.3497014700000001</v>
      </c>
      <c r="AQ152" s="361">
        <v>1.78040406</v>
      </c>
      <c r="AR152" s="361">
        <v>3.7592888000000002</v>
      </c>
      <c r="AS152" s="361">
        <v>2.1356048200000002</v>
      </c>
      <c r="AT152" s="361">
        <v>9.0249991499999993</v>
      </c>
      <c r="AU152" s="361">
        <v>0.86658714000000003</v>
      </c>
      <c r="AV152" s="361">
        <v>9.14576514</v>
      </c>
      <c r="AW152" s="361">
        <v>1.2E-2</v>
      </c>
      <c r="AX152" s="361">
        <v>0</v>
      </c>
      <c r="AY152" s="361">
        <v>10.02435228</v>
      </c>
      <c r="AZ152" s="361">
        <v>5.4253645300000004</v>
      </c>
      <c r="BA152" s="361">
        <v>7.0487999999999995E-2</v>
      </c>
      <c r="BB152" s="361">
        <v>0.38005995999999997</v>
      </c>
      <c r="BC152" s="361">
        <v>2.7344877900000002</v>
      </c>
      <c r="BD152" s="361">
        <v>8.6104002800000004</v>
      </c>
      <c r="BE152" s="361">
        <v>0.80275945999999998</v>
      </c>
      <c r="BF152" s="361">
        <v>1.1844953499999999</v>
      </c>
      <c r="BG152" s="361">
        <v>2.23121451</v>
      </c>
      <c r="BH152" s="361">
        <v>3.06775113</v>
      </c>
      <c r="BI152" s="361">
        <v>7.2862204500000001</v>
      </c>
      <c r="BJ152" s="361">
        <v>1.7082674200000001</v>
      </c>
      <c r="BK152" s="361">
        <v>1.2989434799999999</v>
      </c>
      <c r="BL152" s="361">
        <v>1.2675805</v>
      </c>
      <c r="BM152" s="361">
        <v>1.9126218399999999</v>
      </c>
      <c r="BN152" s="372">
        <v>6.1874132399999997</v>
      </c>
    </row>
    <row r="153" spans="1:66">
      <c r="A153" s="404" t="s">
        <v>165</v>
      </c>
      <c r="B153" s="361">
        <v>2.37866635</v>
      </c>
      <c r="C153" s="361">
        <v>-17.545789639999999</v>
      </c>
      <c r="D153" s="361">
        <v>-64.273164570000006</v>
      </c>
      <c r="E153" s="361">
        <v>-106.20369606</v>
      </c>
      <c r="F153" s="361">
        <v>-185.64398392000001</v>
      </c>
      <c r="G153" s="361">
        <v>49.425769459999998</v>
      </c>
      <c r="H153" s="361">
        <v>-9.9619606899999997</v>
      </c>
      <c r="I153" s="361">
        <v>14.55878248</v>
      </c>
      <c r="J153" s="361">
        <v>3.9406404300000002</v>
      </c>
      <c r="K153" s="361">
        <v>57.96323168</v>
      </c>
      <c r="L153" s="361">
        <v>27.40782729</v>
      </c>
      <c r="M153" s="361">
        <v>23.277596939999999</v>
      </c>
      <c r="N153" s="361">
        <v>-12.41783133</v>
      </c>
      <c r="O153" s="361">
        <v>66.535352560000007</v>
      </c>
      <c r="P153" s="361">
        <v>104.80294546</v>
      </c>
      <c r="Q153" s="361">
        <v>77.586327249999997</v>
      </c>
      <c r="R153" s="361">
        <v>73.853149930000001</v>
      </c>
      <c r="S153" s="361">
        <v>2.8305504699999999</v>
      </c>
      <c r="T153" s="361">
        <v>-70.54115487</v>
      </c>
      <c r="U153" s="361">
        <v>83.728872780000003</v>
      </c>
      <c r="V153" s="361">
        <v>19.258789239999999</v>
      </c>
      <c r="W153" s="361">
        <v>55.174778910000001</v>
      </c>
      <c r="X153" s="361">
        <v>-29.898216819999998</v>
      </c>
      <c r="Y153" s="361">
        <v>39.720714860000001</v>
      </c>
      <c r="Z153" s="361">
        <v>84.256066189999999</v>
      </c>
      <c r="AA153" s="361">
        <v>107.40981492</v>
      </c>
      <c r="AB153" s="361">
        <v>-96.198377399999998</v>
      </c>
      <c r="AC153" s="361">
        <v>2.64810678</v>
      </c>
      <c r="AD153" s="361">
        <v>-38.190719389999998</v>
      </c>
      <c r="AE153" s="361">
        <v>-24.331175089999999</v>
      </c>
      <c r="AF153" s="361">
        <v>88.353833030000004</v>
      </c>
      <c r="AG153" s="361">
        <v>3.15781044</v>
      </c>
      <c r="AH153" s="361">
        <v>38.144632569999999</v>
      </c>
      <c r="AI153" s="361">
        <v>-39.927285810000001</v>
      </c>
      <c r="AJ153" s="361">
        <v>89.728990229999994</v>
      </c>
      <c r="AK153" s="361">
        <v>103.25791350999999</v>
      </c>
      <c r="AL153" s="361">
        <v>49.605049110000003</v>
      </c>
      <c r="AM153" s="361">
        <v>77.862538490000006</v>
      </c>
      <c r="AN153" s="361">
        <v>-18.50342448</v>
      </c>
      <c r="AO153" s="361">
        <v>212.22207663</v>
      </c>
      <c r="AP153" s="361">
        <v>-12.67332294</v>
      </c>
      <c r="AQ153" s="361">
        <v>-2.0274343400000001</v>
      </c>
      <c r="AR153" s="361">
        <v>6.0380279100000003</v>
      </c>
      <c r="AS153" s="361">
        <v>54.173251870000001</v>
      </c>
      <c r="AT153" s="361">
        <v>45.5105225</v>
      </c>
      <c r="AU153" s="361">
        <v>16.534226870000001</v>
      </c>
      <c r="AV153" s="361">
        <v>-131.32948775</v>
      </c>
      <c r="AW153" s="361">
        <v>-113.4768979</v>
      </c>
      <c r="AX153" s="361">
        <v>-89.469979080000002</v>
      </c>
      <c r="AY153" s="361">
        <v>-317.74213786000001</v>
      </c>
      <c r="AZ153" s="361">
        <v>-200.18419596000001</v>
      </c>
      <c r="BA153" s="361">
        <v>-27.703591060000001</v>
      </c>
      <c r="BB153" s="361">
        <v>-98.100084379999998</v>
      </c>
      <c r="BC153" s="361">
        <v>107.47876736000001</v>
      </c>
      <c r="BD153" s="361">
        <v>-218.50910404000001</v>
      </c>
      <c r="BE153" s="361">
        <v>26.019530329999998</v>
      </c>
      <c r="BF153" s="361">
        <v>-47.974335170000003</v>
      </c>
      <c r="BG153" s="361">
        <v>118.62464115</v>
      </c>
      <c r="BH153" s="361">
        <v>-54.851258020000003</v>
      </c>
      <c r="BI153" s="361">
        <v>41.818578289999998</v>
      </c>
      <c r="BJ153" s="361">
        <v>3.8063104800000001</v>
      </c>
      <c r="BK153" s="361">
        <v>29.969846059999998</v>
      </c>
      <c r="BL153" s="361">
        <v>28.415116479999998</v>
      </c>
      <c r="BM153" s="361">
        <v>63.522687179999998</v>
      </c>
      <c r="BN153" s="372">
        <v>125.7139602</v>
      </c>
    </row>
    <row r="154" spans="1:66">
      <c r="A154" s="398" t="s">
        <v>166</v>
      </c>
      <c r="B154" s="361">
        <f t="shared" ref="B154:BN154" si="42">SUM(B155:B156)</f>
        <v>2.95856948</v>
      </c>
      <c r="C154" s="361">
        <f t="shared" si="42"/>
        <v>5.6941588100000002</v>
      </c>
      <c r="D154" s="361">
        <f t="shared" si="42"/>
        <v>4.5585000100000004</v>
      </c>
      <c r="E154" s="361">
        <f t="shared" si="42"/>
        <v>5.7558888699999997</v>
      </c>
      <c r="F154" s="361">
        <f t="shared" si="42"/>
        <v>18.967117170000002</v>
      </c>
      <c r="G154" s="361">
        <f t="shared" si="42"/>
        <v>6.4365316000000004</v>
      </c>
      <c r="H154" s="361">
        <f t="shared" si="42"/>
        <v>4.4207422999999997</v>
      </c>
      <c r="I154" s="361">
        <f t="shared" si="42"/>
        <v>3.9517304599999998</v>
      </c>
      <c r="J154" s="361">
        <f t="shared" si="42"/>
        <v>4.0722340399999997</v>
      </c>
      <c r="K154" s="361">
        <f t="shared" si="42"/>
        <v>18.881238400000001</v>
      </c>
      <c r="L154" s="361">
        <f t="shared" si="42"/>
        <v>4.9865282799999999</v>
      </c>
      <c r="M154" s="361">
        <f t="shared" si="42"/>
        <v>2.6155461899999999</v>
      </c>
      <c r="N154" s="361">
        <f t="shared" si="42"/>
        <v>4.5863566699999998</v>
      </c>
      <c r="O154" s="361">
        <f t="shared" si="42"/>
        <v>1.7298098399999999</v>
      </c>
      <c r="P154" s="361">
        <f t="shared" si="42"/>
        <v>13.91824098</v>
      </c>
      <c r="Q154" s="361">
        <f t="shared" si="42"/>
        <v>5.8248114299999996</v>
      </c>
      <c r="R154" s="361">
        <f t="shared" si="42"/>
        <v>1.75616145</v>
      </c>
      <c r="S154" s="361">
        <f t="shared" si="42"/>
        <v>6.5039892200000002</v>
      </c>
      <c r="T154" s="361">
        <f t="shared" si="42"/>
        <v>1.96958546</v>
      </c>
      <c r="U154" s="361">
        <f t="shared" si="42"/>
        <v>16.05454756</v>
      </c>
      <c r="V154" s="361">
        <f t="shared" si="42"/>
        <v>1.4466316299999999</v>
      </c>
      <c r="W154" s="361">
        <f t="shared" si="42"/>
        <v>3.3960151700000001</v>
      </c>
      <c r="X154" s="361">
        <f t="shared" si="42"/>
        <v>0.78966075999999996</v>
      </c>
      <c r="Y154" s="361">
        <f t="shared" si="42"/>
        <v>1.0951270099999999</v>
      </c>
      <c r="Z154" s="361">
        <f t="shared" si="42"/>
        <v>6.7274345699999998</v>
      </c>
      <c r="AA154" s="361">
        <f t="shared" si="42"/>
        <v>1.61559399</v>
      </c>
      <c r="AB154" s="361">
        <f t="shared" si="42"/>
        <v>2.9981716600000001</v>
      </c>
      <c r="AC154" s="361">
        <f t="shared" si="42"/>
        <v>0.29726573000000001</v>
      </c>
      <c r="AD154" s="361">
        <f t="shared" si="42"/>
        <v>1.92241456</v>
      </c>
      <c r="AE154" s="361">
        <f t="shared" si="42"/>
        <v>6.8334459399999998</v>
      </c>
      <c r="AF154" s="361">
        <f t="shared" si="42"/>
        <v>0.31099679000000002</v>
      </c>
      <c r="AG154" s="361">
        <f t="shared" si="42"/>
        <v>1.81452189</v>
      </c>
      <c r="AH154" s="361">
        <f t="shared" si="42"/>
        <v>0.77616264000000001</v>
      </c>
      <c r="AI154" s="361">
        <f t="shared" si="42"/>
        <v>1.9250046000000001</v>
      </c>
      <c r="AJ154" s="361">
        <f t="shared" si="42"/>
        <v>4.8266859200000001</v>
      </c>
      <c r="AK154" s="361">
        <f t="shared" si="42"/>
        <v>4.6215012599999996</v>
      </c>
      <c r="AL154" s="361">
        <f t="shared" si="42"/>
        <v>0.32597854000000004</v>
      </c>
      <c r="AM154" s="361">
        <f t="shared" si="42"/>
        <v>0.56964230000000005</v>
      </c>
      <c r="AN154" s="361">
        <f t="shared" si="42"/>
        <v>7.0150377399999995</v>
      </c>
      <c r="AO154" s="361">
        <f t="shared" si="42"/>
        <v>12.532159839999998</v>
      </c>
      <c r="AP154" s="361">
        <f t="shared" si="42"/>
        <v>0.27681641000000001</v>
      </c>
      <c r="AQ154" s="361">
        <f t="shared" si="42"/>
        <v>3.8659807800000001</v>
      </c>
      <c r="AR154" s="361">
        <f t="shared" si="42"/>
        <v>2.90787796</v>
      </c>
      <c r="AS154" s="361">
        <f t="shared" si="42"/>
        <v>1.1445832300000001</v>
      </c>
      <c r="AT154" s="361">
        <f t="shared" si="42"/>
        <v>8.1952583800000003</v>
      </c>
      <c r="AU154" s="361">
        <f t="shared" si="42"/>
        <v>0.68494356999999995</v>
      </c>
      <c r="AV154" s="361">
        <f t="shared" si="42"/>
        <v>6.4668135700000002</v>
      </c>
      <c r="AW154" s="361">
        <f t="shared" si="42"/>
        <v>0.20134131999999999</v>
      </c>
      <c r="AX154" s="361">
        <f t="shared" si="42"/>
        <v>5.5407487099999999</v>
      </c>
      <c r="AY154" s="361">
        <f t="shared" si="42"/>
        <v>12.893847170000001</v>
      </c>
      <c r="AZ154" s="361">
        <f t="shared" si="42"/>
        <v>1.0732005</v>
      </c>
      <c r="BA154" s="361">
        <f t="shared" si="42"/>
        <v>2.4210435000000001</v>
      </c>
      <c r="BB154" s="361">
        <f t="shared" si="42"/>
        <v>3.1149941800000001</v>
      </c>
      <c r="BC154" s="361">
        <f t="shared" si="42"/>
        <v>1.11634448</v>
      </c>
      <c r="BD154" s="361">
        <f t="shared" si="42"/>
        <v>7.7255826599999997</v>
      </c>
      <c r="BE154" s="361">
        <f t="shared" si="42"/>
        <v>0.98429339999999999</v>
      </c>
      <c r="BF154" s="361">
        <f t="shared" si="42"/>
        <v>1.8110771299999999</v>
      </c>
      <c r="BG154" s="361">
        <f t="shared" si="42"/>
        <v>1.3869510599999999</v>
      </c>
      <c r="BH154" s="361">
        <f t="shared" si="42"/>
        <v>8.9673030000000001E-2</v>
      </c>
      <c r="BI154" s="361">
        <f t="shared" si="42"/>
        <v>4.2719946200000001</v>
      </c>
      <c r="BJ154" s="361">
        <f t="shared" si="42"/>
        <v>0.25920662999999999</v>
      </c>
      <c r="BK154" s="361">
        <f t="shared" si="42"/>
        <v>0.27648268999999998</v>
      </c>
      <c r="BL154" s="361">
        <f t="shared" si="42"/>
        <v>7.0065669999999997E-2</v>
      </c>
      <c r="BM154" s="361">
        <f t="shared" si="42"/>
        <v>0.55145761000000004</v>
      </c>
      <c r="BN154" s="372">
        <f t="shared" si="42"/>
        <v>1.1572126</v>
      </c>
    </row>
    <row r="155" spans="1:66">
      <c r="A155" s="402" t="s">
        <v>167</v>
      </c>
      <c r="B155" s="361">
        <v>2.95856948</v>
      </c>
      <c r="C155" s="361">
        <v>5.6941588100000002</v>
      </c>
      <c r="D155" s="361">
        <v>4.5585000100000004</v>
      </c>
      <c r="E155" s="361">
        <v>5.7558888699999997</v>
      </c>
      <c r="F155" s="361">
        <v>18.967117170000002</v>
      </c>
      <c r="G155" s="361">
        <v>6.4365316000000004</v>
      </c>
      <c r="H155" s="361">
        <v>4.4207422999999997</v>
      </c>
      <c r="I155" s="361">
        <v>3.9517304599999998</v>
      </c>
      <c r="J155" s="361">
        <v>4.0722340399999997</v>
      </c>
      <c r="K155" s="361">
        <v>18.881238400000001</v>
      </c>
      <c r="L155" s="361">
        <v>4.9865282799999999</v>
      </c>
      <c r="M155" s="361">
        <v>2.6155461899999999</v>
      </c>
      <c r="N155" s="361">
        <v>4.5863566699999998</v>
      </c>
      <c r="O155" s="361">
        <v>1.7298098399999999</v>
      </c>
      <c r="P155" s="361">
        <v>13.91824098</v>
      </c>
      <c r="Q155" s="361">
        <v>5.8248114299999996</v>
      </c>
      <c r="R155" s="361">
        <v>1.75616145</v>
      </c>
      <c r="S155" s="361">
        <v>6.5039892200000002</v>
      </c>
      <c r="T155" s="361">
        <v>1.96958546</v>
      </c>
      <c r="U155" s="361">
        <v>16.05454756</v>
      </c>
      <c r="V155" s="361">
        <v>1.4466316299999999</v>
      </c>
      <c r="W155" s="361">
        <v>3.3960151700000001</v>
      </c>
      <c r="X155" s="361">
        <v>0.78966075999999996</v>
      </c>
      <c r="Y155" s="361">
        <v>1.0951270099999999</v>
      </c>
      <c r="Z155" s="361">
        <v>6.7274345699999998</v>
      </c>
      <c r="AA155" s="361">
        <v>1.61559399</v>
      </c>
      <c r="AB155" s="361">
        <v>2.9981716600000001</v>
      </c>
      <c r="AC155" s="361">
        <v>0.29726573000000001</v>
      </c>
      <c r="AD155" s="361">
        <v>1.92241456</v>
      </c>
      <c r="AE155" s="361">
        <v>6.8334459399999998</v>
      </c>
      <c r="AF155" s="361">
        <v>0.31099679000000002</v>
      </c>
      <c r="AG155" s="361">
        <v>1.81452189</v>
      </c>
      <c r="AH155" s="361">
        <v>0.77616264000000001</v>
      </c>
      <c r="AI155" s="361">
        <v>1.9250046000000001</v>
      </c>
      <c r="AJ155" s="361">
        <v>4.8266859200000001</v>
      </c>
      <c r="AK155" s="361">
        <v>0.39926845999999999</v>
      </c>
      <c r="AL155" s="361">
        <v>0.85472075000000003</v>
      </c>
      <c r="AM155" s="361">
        <v>0.56964230000000005</v>
      </c>
      <c r="AN155" s="361">
        <v>0.79293037</v>
      </c>
      <c r="AO155" s="361">
        <v>2.6165618799999999</v>
      </c>
      <c r="AP155" s="361">
        <v>0.27681641000000001</v>
      </c>
      <c r="AQ155" s="361">
        <v>3.69991146</v>
      </c>
      <c r="AR155" s="361">
        <v>2.90787796</v>
      </c>
      <c r="AS155" s="361">
        <v>1.1445832300000001</v>
      </c>
      <c r="AT155" s="361">
        <v>8.0291890600000002</v>
      </c>
      <c r="AU155" s="361">
        <v>0.68494356999999995</v>
      </c>
      <c r="AV155" s="361">
        <v>6.4668135700000002</v>
      </c>
      <c r="AW155" s="361">
        <v>0.20134131999999999</v>
      </c>
      <c r="AX155" s="361">
        <v>5.5407487099999999</v>
      </c>
      <c r="AY155" s="361">
        <v>12.893847170000001</v>
      </c>
      <c r="AZ155" s="361">
        <v>1.0732005</v>
      </c>
      <c r="BA155" s="361">
        <v>2.4210435000000001</v>
      </c>
      <c r="BB155" s="361">
        <v>3.1149941800000001</v>
      </c>
      <c r="BC155" s="361">
        <v>1.11634448</v>
      </c>
      <c r="BD155" s="361">
        <v>7.7255826599999997</v>
      </c>
      <c r="BE155" s="361">
        <v>0.98429339999999999</v>
      </c>
      <c r="BF155" s="361">
        <v>1.8110771299999999</v>
      </c>
      <c r="BG155" s="361">
        <v>1.3869510599999999</v>
      </c>
      <c r="BH155" s="361">
        <v>8.9673030000000001E-2</v>
      </c>
      <c r="BI155" s="361">
        <v>4.2719946200000001</v>
      </c>
      <c r="BJ155" s="361">
        <v>0.25920662999999999</v>
      </c>
      <c r="BK155" s="361">
        <v>0.27648268999999998</v>
      </c>
      <c r="BL155" s="361">
        <v>7.0065669999999997E-2</v>
      </c>
      <c r="BM155" s="361">
        <v>0.55145761000000004</v>
      </c>
      <c r="BN155" s="372">
        <v>1.1572126</v>
      </c>
    </row>
    <row r="156" spans="1:66">
      <c r="A156" s="402" t="s">
        <v>168</v>
      </c>
      <c r="B156" s="361">
        <v>0</v>
      </c>
      <c r="C156" s="361">
        <v>0</v>
      </c>
      <c r="D156" s="361">
        <v>0</v>
      </c>
      <c r="E156" s="361">
        <v>0</v>
      </c>
      <c r="F156" s="361">
        <v>0</v>
      </c>
      <c r="G156" s="361">
        <v>0</v>
      </c>
      <c r="H156" s="361">
        <v>0</v>
      </c>
      <c r="I156" s="361">
        <v>0</v>
      </c>
      <c r="J156" s="361">
        <v>0</v>
      </c>
      <c r="K156" s="361">
        <v>0</v>
      </c>
      <c r="L156" s="361">
        <v>0</v>
      </c>
      <c r="M156" s="361">
        <v>0</v>
      </c>
      <c r="N156" s="361">
        <v>0</v>
      </c>
      <c r="O156" s="361">
        <v>0</v>
      </c>
      <c r="P156" s="361">
        <v>0</v>
      </c>
      <c r="Q156" s="361">
        <v>0</v>
      </c>
      <c r="R156" s="361">
        <v>0</v>
      </c>
      <c r="S156" s="361">
        <v>0</v>
      </c>
      <c r="T156" s="361">
        <v>0</v>
      </c>
      <c r="U156" s="361">
        <v>0</v>
      </c>
      <c r="V156" s="361">
        <v>0</v>
      </c>
      <c r="W156" s="361">
        <v>0</v>
      </c>
      <c r="X156" s="361">
        <v>0</v>
      </c>
      <c r="Y156" s="361">
        <v>0</v>
      </c>
      <c r="Z156" s="361">
        <v>0</v>
      </c>
      <c r="AA156" s="361">
        <v>0</v>
      </c>
      <c r="AB156" s="361">
        <v>0</v>
      </c>
      <c r="AC156" s="361">
        <v>0</v>
      </c>
      <c r="AD156" s="361">
        <v>0</v>
      </c>
      <c r="AE156" s="361">
        <v>0</v>
      </c>
      <c r="AF156" s="361">
        <v>0</v>
      </c>
      <c r="AG156" s="361">
        <v>0</v>
      </c>
      <c r="AH156" s="361">
        <v>0</v>
      </c>
      <c r="AI156" s="361">
        <v>0</v>
      </c>
      <c r="AJ156" s="361">
        <v>0</v>
      </c>
      <c r="AK156" s="361">
        <v>4.2222327999999996</v>
      </c>
      <c r="AL156" s="361">
        <v>-0.52874220999999999</v>
      </c>
      <c r="AM156" s="361">
        <v>0</v>
      </c>
      <c r="AN156" s="361">
        <v>6.2221073699999998</v>
      </c>
      <c r="AO156" s="361">
        <v>9.9155979599999995</v>
      </c>
      <c r="AP156" s="361">
        <v>0</v>
      </c>
      <c r="AQ156" s="361">
        <v>0.16606931999999999</v>
      </c>
      <c r="AR156" s="361">
        <v>0</v>
      </c>
      <c r="AS156" s="361">
        <v>0</v>
      </c>
      <c r="AT156" s="361">
        <v>0.16606931999999999</v>
      </c>
      <c r="AU156" s="361">
        <v>0</v>
      </c>
      <c r="AV156" s="361">
        <v>0</v>
      </c>
      <c r="AW156" s="361">
        <v>0</v>
      </c>
      <c r="AX156" s="361">
        <v>0</v>
      </c>
      <c r="AY156" s="361">
        <v>0</v>
      </c>
      <c r="AZ156" s="361">
        <v>0</v>
      </c>
      <c r="BA156" s="361">
        <v>0</v>
      </c>
      <c r="BB156" s="361">
        <v>0</v>
      </c>
      <c r="BC156" s="361">
        <v>0</v>
      </c>
      <c r="BD156" s="361">
        <v>0</v>
      </c>
      <c r="BE156" s="361">
        <v>0</v>
      </c>
      <c r="BF156" s="361">
        <v>0</v>
      </c>
      <c r="BG156" s="361">
        <v>0</v>
      </c>
      <c r="BH156" s="361">
        <v>0</v>
      </c>
      <c r="BI156" s="361">
        <v>0</v>
      </c>
      <c r="BJ156" s="361">
        <v>0</v>
      </c>
      <c r="BK156" s="361">
        <v>0</v>
      </c>
      <c r="BL156" s="361">
        <v>0</v>
      </c>
      <c r="BM156" s="361">
        <v>0</v>
      </c>
      <c r="BN156" s="372">
        <v>0</v>
      </c>
    </row>
    <row r="157" spans="1:66">
      <c r="A157" s="397" t="s">
        <v>154</v>
      </c>
      <c r="B157" s="361">
        <f t="shared" ref="B157:BN157" si="43">SUM(B158,B161,B164,B165)</f>
        <v>-43.90428094</v>
      </c>
      <c r="C157" s="361">
        <f t="shared" si="43"/>
        <v>-45.605755120000005</v>
      </c>
      <c r="D157" s="361">
        <f t="shared" si="43"/>
        <v>-33.164381419999998</v>
      </c>
      <c r="E157" s="361">
        <f t="shared" si="43"/>
        <v>40.072840699999993</v>
      </c>
      <c r="F157" s="361">
        <f t="shared" si="43"/>
        <v>-82.601576779999988</v>
      </c>
      <c r="G157" s="361">
        <f t="shared" si="43"/>
        <v>-235.45087644000003</v>
      </c>
      <c r="H157" s="361">
        <f t="shared" si="43"/>
        <v>-11.830688040000002</v>
      </c>
      <c r="I157" s="361">
        <f t="shared" si="43"/>
        <v>-18.84185497</v>
      </c>
      <c r="J157" s="361">
        <f t="shared" si="43"/>
        <v>-11.81286203</v>
      </c>
      <c r="K157" s="361">
        <f t="shared" si="43"/>
        <v>-277.93628147999999</v>
      </c>
      <c r="L157" s="361">
        <f t="shared" si="43"/>
        <v>-22.124076650000003</v>
      </c>
      <c r="M157" s="361">
        <f t="shared" si="43"/>
        <v>34.68019091</v>
      </c>
      <c r="N157" s="361">
        <f t="shared" si="43"/>
        <v>-61.46172451000001</v>
      </c>
      <c r="O157" s="361">
        <f t="shared" si="43"/>
        <v>102.85935871000001</v>
      </c>
      <c r="P157" s="361">
        <f t="shared" si="43"/>
        <v>53.953748460000014</v>
      </c>
      <c r="Q157" s="361">
        <f t="shared" si="43"/>
        <v>62.928476619999998</v>
      </c>
      <c r="R157" s="361">
        <f t="shared" si="43"/>
        <v>38.097765430000003</v>
      </c>
      <c r="S157" s="361">
        <f t="shared" si="43"/>
        <v>26.079399199999997</v>
      </c>
      <c r="T157" s="361">
        <f t="shared" si="43"/>
        <v>-25.156439460000001</v>
      </c>
      <c r="U157" s="361">
        <f t="shared" si="43"/>
        <v>101.94920178999999</v>
      </c>
      <c r="V157" s="361">
        <f t="shared" si="43"/>
        <v>-22.732705300000003</v>
      </c>
      <c r="W157" s="361">
        <f t="shared" si="43"/>
        <v>26.284655399999998</v>
      </c>
      <c r="X157" s="361">
        <f t="shared" si="43"/>
        <v>-46.78468565</v>
      </c>
      <c r="Y157" s="361">
        <f t="shared" si="43"/>
        <v>19.34045308</v>
      </c>
      <c r="Z157" s="361">
        <f t="shared" si="43"/>
        <v>-23.892282470000001</v>
      </c>
      <c r="AA157" s="361">
        <f t="shared" si="43"/>
        <v>16.395802570000004</v>
      </c>
      <c r="AB157" s="361">
        <f t="shared" si="43"/>
        <v>-18.297190450000002</v>
      </c>
      <c r="AC157" s="361">
        <f t="shared" si="43"/>
        <v>47.45720962</v>
      </c>
      <c r="AD157" s="361">
        <f t="shared" si="43"/>
        <v>3.7293944699999995</v>
      </c>
      <c r="AE157" s="361">
        <f t="shared" si="43"/>
        <v>49.285216210000002</v>
      </c>
      <c r="AF157" s="361">
        <f t="shared" si="43"/>
        <v>-37.760925619999995</v>
      </c>
      <c r="AG157" s="361">
        <f t="shared" si="43"/>
        <v>1.367997680000002</v>
      </c>
      <c r="AH157" s="361">
        <f t="shared" si="43"/>
        <v>-33.984874609999999</v>
      </c>
      <c r="AI157" s="361">
        <f t="shared" si="43"/>
        <v>2.9647167000000003</v>
      </c>
      <c r="AJ157" s="361">
        <f t="shared" si="43"/>
        <v>-67.413085850000002</v>
      </c>
      <c r="AK157" s="361">
        <f t="shared" si="43"/>
        <v>-26.370004059999999</v>
      </c>
      <c r="AL157" s="361">
        <f t="shared" si="43"/>
        <v>59.654638349999999</v>
      </c>
      <c r="AM157" s="361">
        <f t="shared" si="43"/>
        <v>-21.170811530000002</v>
      </c>
      <c r="AN157" s="361">
        <f t="shared" si="43"/>
        <v>32.846231160000002</v>
      </c>
      <c r="AO157" s="361">
        <f t="shared" si="43"/>
        <v>44.960053919999993</v>
      </c>
      <c r="AP157" s="361">
        <f t="shared" si="43"/>
        <v>-6.059496649999998</v>
      </c>
      <c r="AQ157" s="361">
        <f t="shared" si="43"/>
        <v>69.347907759999998</v>
      </c>
      <c r="AR157" s="361">
        <f t="shared" si="43"/>
        <v>39.150634220000001</v>
      </c>
      <c r="AS157" s="361">
        <f t="shared" si="43"/>
        <v>38.110306770000008</v>
      </c>
      <c r="AT157" s="361">
        <f t="shared" si="43"/>
        <v>140.54935210000002</v>
      </c>
      <c r="AU157" s="361">
        <f t="shared" si="43"/>
        <v>-23.697263459999999</v>
      </c>
      <c r="AV157" s="361">
        <f t="shared" si="43"/>
        <v>75.853779909999986</v>
      </c>
      <c r="AW157" s="361">
        <f t="shared" si="43"/>
        <v>1.8546691999999991</v>
      </c>
      <c r="AX157" s="361">
        <f t="shared" si="43"/>
        <v>35.140777729999996</v>
      </c>
      <c r="AY157" s="361">
        <f t="shared" si="43"/>
        <v>89.151963379999984</v>
      </c>
      <c r="AZ157" s="361">
        <f t="shared" si="43"/>
        <v>-0.14478145000000531</v>
      </c>
      <c r="BA157" s="361">
        <f t="shared" si="43"/>
        <v>2.1102505300000001</v>
      </c>
      <c r="BB157" s="361">
        <f t="shared" si="43"/>
        <v>27.571142709999993</v>
      </c>
      <c r="BC157" s="361">
        <f t="shared" si="43"/>
        <v>76.015621410000008</v>
      </c>
      <c r="BD157" s="361">
        <f t="shared" si="43"/>
        <v>105.55223319999999</v>
      </c>
      <c r="BE157" s="361">
        <f t="shared" si="43"/>
        <v>-1.120884960000005</v>
      </c>
      <c r="BF157" s="361">
        <f t="shared" si="43"/>
        <v>-20.976999129999999</v>
      </c>
      <c r="BG157" s="361">
        <f t="shared" si="43"/>
        <v>-22.635992210000001</v>
      </c>
      <c r="BH157" s="361">
        <f t="shared" si="43"/>
        <v>-14.87593051</v>
      </c>
      <c r="BI157" s="361">
        <f t="shared" si="43"/>
        <v>-59.609806809999995</v>
      </c>
      <c r="BJ157" s="361">
        <f t="shared" si="43"/>
        <v>-23.472480489999999</v>
      </c>
      <c r="BK157" s="361">
        <f t="shared" si="43"/>
        <v>-8.4082241200000034</v>
      </c>
      <c r="BL157" s="361">
        <f t="shared" si="43"/>
        <v>13.679622879999998</v>
      </c>
      <c r="BM157" s="361">
        <f t="shared" si="43"/>
        <v>33.270587569999996</v>
      </c>
      <c r="BN157" s="372">
        <f t="shared" si="43"/>
        <v>15.069505840000005</v>
      </c>
    </row>
    <row r="158" spans="1:66">
      <c r="A158" s="398" t="s">
        <v>159</v>
      </c>
      <c r="B158" s="361">
        <f t="shared" ref="B158:BN158" si="44">SUM(B159:B160)</f>
        <v>8.0431796000000002</v>
      </c>
      <c r="C158" s="361">
        <f t="shared" si="44"/>
        <v>-2.6845759899999999</v>
      </c>
      <c r="D158" s="361">
        <f t="shared" si="44"/>
        <v>-1.1749921000000001</v>
      </c>
      <c r="E158" s="361">
        <f t="shared" si="44"/>
        <v>11.67930557</v>
      </c>
      <c r="F158" s="361">
        <f t="shared" si="44"/>
        <v>15.862917080000001</v>
      </c>
      <c r="G158" s="361">
        <f t="shared" si="44"/>
        <v>-4.5868622200000004</v>
      </c>
      <c r="H158" s="361">
        <f t="shared" si="44"/>
        <v>2.6873950199999999</v>
      </c>
      <c r="I158" s="361">
        <f t="shared" si="44"/>
        <v>3.0265168099999999</v>
      </c>
      <c r="J158" s="361">
        <f t="shared" si="44"/>
        <v>-4.8568402500000003</v>
      </c>
      <c r="K158" s="361">
        <f t="shared" si="44"/>
        <v>-3.72979064</v>
      </c>
      <c r="L158" s="361">
        <f t="shared" si="44"/>
        <v>-4.6132848299999996</v>
      </c>
      <c r="M158" s="361">
        <f t="shared" si="44"/>
        <v>-8.8902254200000002</v>
      </c>
      <c r="N158" s="361">
        <f t="shared" si="44"/>
        <v>-3.8500341200000001</v>
      </c>
      <c r="O158" s="361">
        <f t="shared" si="44"/>
        <v>-3.7482685299999998</v>
      </c>
      <c r="P158" s="361">
        <f t="shared" si="44"/>
        <v>-21.101812899999999</v>
      </c>
      <c r="Q158" s="361">
        <f t="shared" si="44"/>
        <v>-3.42519339</v>
      </c>
      <c r="R158" s="361">
        <f t="shared" si="44"/>
        <v>-6.4609187800000001</v>
      </c>
      <c r="S158" s="361">
        <f t="shared" si="44"/>
        <v>0.53339322</v>
      </c>
      <c r="T158" s="361">
        <f t="shared" si="44"/>
        <v>5.1412585799999997</v>
      </c>
      <c r="U158" s="361">
        <f t="shared" si="44"/>
        <v>-4.2114603700000002</v>
      </c>
      <c r="V158" s="361">
        <f t="shared" si="44"/>
        <v>-10.85405375</v>
      </c>
      <c r="W158" s="361">
        <f t="shared" si="44"/>
        <v>-0.89005540999999999</v>
      </c>
      <c r="X158" s="361">
        <f t="shared" si="44"/>
        <v>3.6525105400000002</v>
      </c>
      <c r="Y158" s="361">
        <f t="shared" si="44"/>
        <v>9.2676041399999995</v>
      </c>
      <c r="Z158" s="361">
        <f t="shared" si="44"/>
        <v>1.1760055199999999</v>
      </c>
      <c r="AA158" s="361">
        <f t="shared" si="44"/>
        <v>-11.143202199999999</v>
      </c>
      <c r="AB158" s="361">
        <f t="shared" si="44"/>
        <v>17.182862499999999</v>
      </c>
      <c r="AC158" s="361">
        <f t="shared" si="44"/>
        <v>-3.41215606</v>
      </c>
      <c r="AD158" s="361">
        <f t="shared" si="44"/>
        <v>5.5953380099999999</v>
      </c>
      <c r="AE158" s="361">
        <f t="shared" si="44"/>
        <v>8.2228422499999994</v>
      </c>
      <c r="AF158" s="361">
        <f t="shared" si="44"/>
        <v>-8.8349589599999998</v>
      </c>
      <c r="AG158" s="361">
        <f t="shared" si="44"/>
        <v>-8.3842259899999991</v>
      </c>
      <c r="AH158" s="361">
        <f t="shared" si="44"/>
        <v>1.1330827000000001</v>
      </c>
      <c r="AI158" s="361">
        <f t="shared" si="44"/>
        <v>30.38330362</v>
      </c>
      <c r="AJ158" s="361">
        <f t="shared" si="44"/>
        <v>14.29720137</v>
      </c>
      <c r="AK158" s="361">
        <f t="shared" si="44"/>
        <v>14.567186270000001</v>
      </c>
      <c r="AL158" s="361">
        <f t="shared" si="44"/>
        <v>29.111034159999999</v>
      </c>
      <c r="AM158" s="361">
        <f t="shared" si="44"/>
        <v>20.521697499999998</v>
      </c>
      <c r="AN158" s="361">
        <f t="shared" si="44"/>
        <v>40.07956326</v>
      </c>
      <c r="AO158" s="361">
        <f t="shared" si="44"/>
        <v>104.27948119</v>
      </c>
      <c r="AP158" s="361">
        <f t="shared" si="44"/>
        <v>29.393068030000002</v>
      </c>
      <c r="AQ158" s="361">
        <f t="shared" si="44"/>
        <v>46.196302119999999</v>
      </c>
      <c r="AR158" s="361">
        <f t="shared" si="44"/>
        <v>32.353967699999998</v>
      </c>
      <c r="AS158" s="361">
        <f t="shared" si="44"/>
        <v>39.077760830000003</v>
      </c>
      <c r="AT158" s="361">
        <f t="shared" si="44"/>
        <v>147.02109868000002</v>
      </c>
      <c r="AU158" s="361">
        <f t="shared" si="44"/>
        <v>-14.89245268</v>
      </c>
      <c r="AV158" s="361">
        <f t="shared" si="44"/>
        <v>19.47869408</v>
      </c>
      <c r="AW158" s="361">
        <f t="shared" si="44"/>
        <v>5.7955728100000004</v>
      </c>
      <c r="AX158" s="361">
        <f t="shared" si="44"/>
        <v>5.1953801799999999</v>
      </c>
      <c r="AY158" s="361">
        <f t="shared" si="44"/>
        <v>15.577194389999999</v>
      </c>
      <c r="AZ158" s="361">
        <f t="shared" si="44"/>
        <v>36.512890369999994</v>
      </c>
      <c r="BA158" s="361">
        <f t="shared" si="44"/>
        <v>12.834658839999999</v>
      </c>
      <c r="BB158" s="361">
        <f t="shared" si="44"/>
        <v>-1.8776227000000001</v>
      </c>
      <c r="BC158" s="361">
        <f t="shared" si="44"/>
        <v>4.5674459199999999</v>
      </c>
      <c r="BD158" s="361">
        <f t="shared" si="44"/>
        <v>52.037372429999998</v>
      </c>
      <c r="BE158" s="361">
        <f t="shared" si="44"/>
        <v>23.589640239999998</v>
      </c>
      <c r="BF158" s="361">
        <f t="shared" si="44"/>
        <v>-4.0394025099999995</v>
      </c>
      <c r="BG158" s="361">
        <f t="shared" si="44"/>
        <v>-13.73441418</v>
      </c>
      <c r="BH158" s="361">
        <f t="shared" si="44"/>
        <v>-5.5015905600000004</v>
      </c>
      <c r="BI158" s="361">
        <f t="shared" si="44"/>
        <v>0.31423299000000005</v>
      </c>
      <c r="BJ158" s="361">
        <f t="shared" si="44"/>
        <v>-7.2893983599999999</v>
      </c>
      <c r="BK158" s="361">
        <f t="shared" si="44"/>
        <v>-6.4480513899999998</v>
      </c>
      <c r="BL158" s="361">
        <f t="shared" si="44"/>
        <v>17.233835549999998</v>
      </c>
      <c r="BM158" s="361">
        <f t="shared" si="44"/>
        <v>50.67210686</v>
      </c>
      <c r="BN158" s="372">
        <f t="shared" si="44"/>
        <v>54.168492660000005</v>
      </c>
    </row>
    <row r="159" spans="1:66">
      <c r="A159" s="402" t="s">
        <v>169</v>
      </c>
      <c r="B159" s="361">
        <v>8.0431796000000002</v>
      </c>
      <c r="C159" s="361">
        <v>-2.6845759899999999</v>
      </c>
      <c r="D159" s="361">
        <v>-1.1749921000000001</v>
      </c>
      <c r="E159" s="361">
        <v>11.67930557</v>
      </c>
      <c r="F159" s="361">
        <v>15.862917080000001</v>
      </c>
      <c r="G159" s="361">
        <v>-4.5868622200000004</v>
      </c>
      <c r="H159" s="361">
        <v>2.6873950199999999</v>
      </c>
      <c r="I159" s="361">
        <v>3.0265168099999999</v>
      </c>
      <c r="J159" s="361">
        <v>-4.8568402500000003</v>
      </c>
      <c r="K159" s="361">
        <v>-3.72979064</v>
      </c>
      <c r="L159" s="361">
        <v>-4.6132848299999996</v>
      </c>
      <c r="M159" s="361">
        <v>-8.8902254200000002</v>
      </c>
      <c r="N159" s="361">
        <v>-3.8500341200000001</v>
      </c>
      <c r="O159" s="361">
        <v>-3.7482685299999998</v>
      </c>
      <c r="P159" s="361">
        <v>-21.101812899999999</v>
      </c>
      <c r="Q159" s="361">
        <v>-3.42519339</v>
      </c>
      <c r="R159" s="361">
        <v>-6.4609187800000001</v>
      </c>
      <c r="S159" s="361">
        <v>0.53339322</v>
      </c>
      <c r="T159" s="361">
        <v>5.1412585799999997</v>
      </c>
      <c r="U159" s="361">
        <v>-4.2114603700000002</v>
      </c>
      <c r="V159" s="361">
        <v>-10.85405375</v>
      </c>
      <c r="W159" s="361">
        <v>-0.89005540999999999</v>
      </c>
      <c r="X159" s="361">
        <v>3.6525105400000002</v>
      </c>
      <c r="Y159" s="361">
        <v>9.2676041399999995</v>
      </c>
      <c r="Z159" s="361">
        <v>1.1760055199999999</v>
      </c>
      <c r="AA159" s="361">
        <v>-11.143202199999999</v>
      </c>
      <c r="AB159" s="361">
        <v>17.182862499999999</v>
      </c>
      <c r="AC159" s="361">
        <v>-3.41215606</v>
      </c>
      <c r="AD159" s="361">
        <v>5.5953380099999999</v>
      </c>
      <c r="AE159" s="361">
        <v>8.2228422499999994</v>
      </c>
      <c r="AF159" s="361">
        <v>-8.8349589599999998</v>
      </c>
      <c r="AG159" s="361">
        <v>-8.3842259899999991</v>
      </c>
      <c r="AH159" s="361">
        <v>1.1330827000000001</v>
      </c>
      <c r="AI159" s="361">
        <v>30.38330362</v>
      </c>
      <c r="AJ159" s="361">
        <v>14.29720137</v>
      </c>
      <c r="AK159" s="361">
        <v>14.567186270000001</v>
      </c>
      <c r="AL159" s="361">
        <v>29.111034159999999</v>
      </c>
      <c r="AM159" s="361">
        <v>20.521697499999998</v>
      </c>
      <c r="AN159" s="361">
        <v>40.07956326</v>
      </c>
      <c r="AO159" s="361">
        <v>104.27948119</v>
      </c>
      <c r="AP159" s="361">
        <v>29.392761060000002</v>
      </c>
      <c r="AQ159" s="361">
        <v>46.196962360000001</v>
      </c>
      <c r="AR159" s="361">
        <v>32.354701069999997</v>
      </c>
      <c r="AS159" s="361">
        <v>39.077876240000002</v>
      </c>
      <c r="AT159" s="361">
        <v>147.02230073000001</v>
      </c>
      <c r="AU159" s="361">
        <v>-14.89751403</v>
      </c>
      <c r="AV159" s="361">
        <v>19.47787508</v>
      </c>
      <c r="AW159" s="361">
        <v>5.7982254700000002</v>
      </c>
      <c r="AX159" s="361">
        <v>5.1967669499999998</v>
      </c>
      <c r="AY159" s="361">
        <v>15.57535347</v>
      </c>
      <c r="AZ159" s="361">
        <v>36.513830579999997</v>
      </c>
      <c r="BA159" s="361">
        <v>12.83473736</v>
      </c>
      <c r="BB159" s="361">
        <v>-1.8775504000000001</v>
      </c>
      <c r="BC159" s="361">
        <v>4.5691655300000003</v>
      </c>
      <c r="BD159" s="361">
        <v>52.040183069999998</v>
      </c>
      <c r="BE159" s="361">
        <v>23.588541169999999</v>
      </c>
      <c r="BF159" s="361">
        <v>-4.0496273199999999</v>
      </c>
      <c r="BG159" s="361">
        <v>-13.72145418</v>
      </c>
      <c r="BH159" s="361">
        <v>-5.5030056900000002</v>
      </c>
      <c r="BI159" s="361">
        <v>0.31445398000000002</v>
      </c>
      <c r="BJ159" s="361">
        <v>-7.2888256699999996</v>
      </c>
      <c r="BK159" s="361">
        <v>-6.4489698799999999</v>
      </c>
      <c r="BL159" s="361">
        <v>17.233818599999999</v>
      </c>
      <c r="BM159" s="361">
        <v>50.672740859999998</v>
      </c>
      <c r="BN159" s="372">
        <v>54.168763910000003</v>
      </c>
    </row>
    <row r="160" spans="1:66">
      <c r="A160" s="402" t="s">
        <v>170</v>
      </c>
      <c r="B160" s="361">
        <v>0</v>
      </c>
      <c r="C160" s="361">
        <v>0</v>
      </c>
      <c r="D160" s="361">
        <v>0</v>
      </c>
      <c r="E160" s="361">
        <v>0</v>
      </c>
      <c r="F160" s="361">
        <v>0</v>
      </c>
      <c r="G160" s="361">
        <v>0</v>
      </c>
      <c r="H160" s="361">
        <v>0</v>
      </c>
      <c r="I160" s="361">
        <v>0</v>
      </c>
      <c r="J160" s="361">
        <v>0</v>
      </c>
      <c r="K160" s="361">
        <v>0</v>
      </c>
      <c r="L160" s="361">
        <v>0</v>
      </c>
      <c r="M160" s="361">
        <v>0</v>
      </c>
      <c r="N160" s="361">
        <v>0</v>
      </c>
      <c r="O160" s="361">
        <v>0</v>
      </c>
      <c r="P160" s="361">
        <v>0</v>
      </c>
      <c r="Q160" s="361">
        <v>0</v>
      </c>
      <c r="R160" s="361">
        <v>0</v>
      </c>
      <c r="S160" s="361">
        <v>0</v>
      </c>
      <c r="T160" s="361">
        <v>0</v>
      </c>
      <c r="U160" s="361">
        <v>0</v>
      </c>
      <c r="V160" s="361">
        <v>0</v>
      </c>
      <c r="W160" s="361">
        <v>0</v>
      </c>
      <c r="X160" s="361">
        <v>0</v>
      </c>
      <c r="Y160" s="361">
        <v>0</v>
      </c>
      <c r="Z160" s="361">
        <v>0</v>
      </c>
      <c r="AA160" s="361">
        <v>0</v>
      </c>
      <c r="AB160" s="361">
        <v>0</v>
      </c>
      <c r="AC160" s="361">
        <v>0</v>
      </c>
      <c r="AD160" s="361">
        <v>0</v>
      </c>
      <c r="AE160" s="361">
        <v>0</v>
      </c>
      <c r="AF160" s="361">
        <v>0</v>
      </c>
      <c r="AG160" s="361">
        <v>0</v>
      </c>
      <c r="AH160" s="361">
        <v>0</v>
      </c>
      <c r="AI160" s="361">
        <v>0</v>
      </c>
      <c r="AJ160" s="361">
        <v>0</v>
      </c>
      <c r="AK160" s="361">
        <v>0</v>
      </c>
      <c r="AL160" s="361">
        <v>0</v>
      </c>
      <c r="AM160" s="361">
        <v>0</v>
      </c>
      <c r="AN160" s="361">
        <v>0</v>
      </c>
      <c r="AO160" s="361">
        <v>0</v>
      </c>
      <c r="AP160" s="361">
        <v>3.0697E-4</v>
      </c>
      <c r="AQ160" s="361">
        <v>-6.6023999999999998E-4</v>
      </c>
      <c r="AR160" s="361">
        <v>-7.3337000000000001E-4</v>
      </c>
      <c r="AS160" s="361">
        <v>-1.1540999999999999E-4</v>
      </c>
      <c r="AT160" s="361">
        <v>-1.2020500000000001E-3</v>
      </c>
      <c r="AU160" s="361">
        <v>5.0613500000000001E-3</v>
      </c>
      <c r="AV160" s="361">
        <v>8.1899999999999996E-4</v>
      </c>
      <c r="AW160" s="361">
        <v>-2.6526599999999998E-3</v>
      </c>
      <c r="AX160" s="361">
        <v>-1.3867700000000001E-3</v>
      </c>
      <c r="AY160" s="361">
        <v>1.84092E-3</v>
      </c>
      <c r="AZ160" s="361">
        <v>-9.4021000000000003E-4</v>
      </c>
      <c r="BA160" s="361">
        <v>-7.852E-5</v>
      </c>
      <c r="BB160" s="361">
        <v>-7.2299999999999996E-5</v>
      </c>
      <c r="BC160" s="361">
        <v>-1.7196100000000001E-3</v>
      </c>
      <c r="BD160" s="361">
        <v>-2.8106400000000001E-3</v>
      </c>
      <c r="BE160" s="361">
        <v>1.09907E-3</v>
      </c>
      <c r="BF160" s="361">
        <v>1.0224810000000001E-2</v>
      </c>
      <c r="BG160" s="361">
        <v>-1.2959999999999999E-2</v>
      </c>
      <c r="BH160" s="361">
        <v>1.4151299999999999E-3</v>
      </c>
      <c r="BI160" s="361">
        <v>-2.2099000000000001E-4</v>
      </c>
      <c r="BJ160" s="361">
        <v>-5.7269000000000005E-4</v>
      </c>
      <c r="BK160" s="361">
        <v>9.1849E-4</v>
      </c>
      <c r="BL160" s="361">
        <v>1.6949999999999999E-5</v>
      </c>
      <c r="BM160" s="361">
        <v>-6.3400000000000001E-4</v>
      </c>
      <c r="BN160" s="372">
        <v>-2.7125000000000001E-4</v>
      </c>
    </row>
    <row r="161" spans="1:66">
      <c r="A161" s="404" t="s">
        <v>162</v>
      </c>
      <c r="B161" s="361">
        <f t="shared" ref="B161:BN161" si="45">B162-B163</f>
        <v>-8.3297419300000008</v>
      </c>
      <c r="C161" s="361">
        <f t="shared" si="45"/>
        <v>-9.1218386100000011</v>
      </c>
      <c r="D161" s="361">
        <f t="shared" si="45"/>
        <v>-9.5300602200000011</v>
      </c>
      <c r="E161" s="361">
        <f t="shared" si="45"/>
        <v>-7.790586610000001</v>
      </c>
      <c r="F161" s="361">
        <f t="shared" si="45"/>
        <v>-34.772227369999996</v>
      </c>
      <c r="G161" s="361">
        <f t="shared" si="45"/>
        <v>-149.61544645000001</v>
      </c>
      <c r="H161" s="361">
        <f t="shared" si="45"/>
        <v>-12.518627480000001</v>
      </c>
      <c r="I161" s="361">
        <f t="shared" si="45"/>
        <v>-5.5794077800000004</v>
      </c>
      <c r="J161" s="361">
        <f t="shared" si="45"/>
        <v>5.3851430499999999</v>
      </c>
      <c r="K161" s="361">
        <f t="shared" si="45"/>
        <v>-162.32833865999999</v>
      </c>
      <c r="L161" s="361">
        <f t="shared" si="45"/>
        <v>-8.6635069399999995</v>
      </c>
      <c r="M161" s="361">
        <f t="shared" si="45"/>
        <v>-2.9102025200000003</v>
      </c>
      <c r="N161" s="361">
        <f t="shared" si="45"/>
        <v>-2.1628384200000008</v>
      </c>
      <c r="O161" s="361">
        <f t="shared" si="45"/>
        <v>-8.7425709499999993</v>
      </c>
      <c r="P161" s="361">
        <f t="shared" si="45"/>
        <v>-22.479118829999997</v>
      </c>
      <c r="Q161" s="361">
        <f t="shared" si="45"/>
        <v>-6.7800936700000003</v>
      </c>
      <c r="R161" s="361">
        <f t="shared" si="45"/>
        <v>-6.0494819399999997</v>
      </c>
      <c r="S161" s="361">
        <f t="shared" si="45"/>
        <v>-0.2308059499999997</v>
      </c>
      <c r="T161" s="361">
        <f t="shared" si="45"/>
        <v>-6.8601253</v>
      </c>
      <c r="U161" s="361">
        <f t="shared" si="45"/>
        <v>-19.92050686</v>
      </c>
      <c r="V161" s="361">
        <f t="shared" si="45"/>
        <v>-5.3166153099999995</v>
      </c>
      <c r="W161" s="361">
        <f t="shared" si="45"/>
        <v>12.530530109999999</v>
      </c>
      <c r="X161" s="361">
        <f t="shared" si="45"/>
        <v>-8.8381394499999999</v>
      </c>
      <c r="Y161" s="361">
        <f t="shared" si="45"/>
        <v>-4.6704580900000003</v>
      </c>
      <c r="Z161" s="361">
        <f t="shared" si="45"/>
        <v>-6.2946827399999989</v>
      </c>
      <c r="AA161" s="361">
        <f t="shared" si="45"/>
        <v>-10.175725139999999</v>
      </c>
      <c r="AB161" s="361">
        <f t="shared" si="45"/>
        <v>-4.30578138</v>
      </c>
      <c r="AC161" s="361">
        <f t="shared" si="45"/>
        <v>-7.3678821300000008</v>
      </c>
      <c r="AD161" s="361">
        <f t="shared" si="45"/>
        <v>-4.2644624200000001</v>
      </c>
      <c r="AE161" s="361">
        <f t="shared" si="45"/>
        <v>-26.113851070000003</v>
      </c>
      <c r="AF161" s="361">
        <f t="shared" si="45"/>
        <v>-2.6786296600000004</v>
      </c>
      <c r="AG161" s="361">
        <f t="shared" si="45"/>
        <v>-6.4820372900000001</v>
      </c>
      <c r="AH161" s="361">
        <f t="shared" si="45"/>
        <v>-1.2376721499999999</v>
      </c>
      <c r="AI161" s="361">
        <f t="shared" si="45"/>
        <v>-25.093891299999999</v>
      </c>
      <c r="AJ161" s="361">
        <f t="shared" si="45"/>
        <v>-35.492230400000004</v>
      </c>
      <c r="AK161" s="361">
        <f t="shared" si="45"/>
        <v>-10.855968480000001</v>
      </c>
      <c r="AL161" s="361">
        <f t="shared" si="45"/>
        <v>-5.5923590299999999</v>
      </c>
      <c r="AM161" s="361">
        <f t="shared" si="45"/>
        <v>-3.0061076</v>
      </c>
      <c r="AN161" s="361">
        <f t="shared" si="45"/>
        <v>-0.78933088999999956</v>
      </c>
      <c r="AO161" s="361">
        <f t="shared" si="45"/>
        <v>-20.243766000000001</v>
      </c>
      <c r="AP161" s="361">
        <f t="shared" si="45"/>
        <v>8.5961784899999998</v>
      </c>
      <c r="AQ161" s="361">
        <f t="shared" si="45"/>
        <v>15.16229688</v>
      </c>
      <c r="AR161" s="361">
        <f t="shared" si="45"/>
        <v>5.6945437099999996</v>
      </c>
      <c r="AS161" s="361">
        <f t="shared" si="45"/>
        <v>-2.9808433900000004</v>
      </c>
      <c r="AT161" s="361">
        <f t="shared" si="45"/>
        <v>26.47217569</v>
      </c>
      <c r="AU161" s="361">
        <f t="shared" si="45"/>
        <v>1.9408117600000008</v>
      </c>
      <c r="AV161" s="361">
        <f t="shared" si="45"/>
        <v>69.929917739999993</v>
      </c>
      <c r="AW161" s="361">
        <f t="shared" si="45"/>
        <v>-2.8525532</v>
      </c>
      <c r="AX161" s="361">
        <f t="shared" si="45"/>
        <v>56.384754129999997</v>
      </c>
      <c r="AY161" s="361">
        <f t="shared" si="45"/>
        <v>125.40293042999998</v>
      </c>
      <c r="AZ161" s="361">
        <f t="shared" si="45"/>
        <v>-33.59243678</v>
      </c>
      <c r="BA161" s="361">
        <f t="shared" si="45"/>
        <v>-5.4413972299999998</v>
      </c>
      <c r="BB161" s="361">
        <f t="shared" si="45"/>
        <v>53.183102209999994</v>
      </c>
      <c r="BC161" s="361">
        <f t="shared" si="45"/>
        <v>92.813157720000007</v>
      </c>
      <c r="BD161" s="361">
        <f t="shared" si="45"/>
        <v>106.96242591999999</v>
      </c>
      <c r="BE161" s="361">
        <f t="shared" si="45"/>
        <v>-0.99481839000000072</v>
      </c>
      <c r="BF161" s="361">
        <f t="shared" si="45"/>
        <v>-3.928573029999999</v>
      </c>
      <c r="BG161" s="361">
        <f t="shared" si="45"/>
        <v>1.6020004500000002</v>
      </c>
      <c r="BH161" s="361">
        <f t="shared" si="45"/>
        <v>3.1374276800000001</v>
      </c>
      <c r="BI161" s="361">
        <f t="shared" si="45"/>
        <v>-0.18396329000000122</v>
      </c>
      <c r="BJ161" s="361">
        <f t="shared" si="45"/>
        <v>1.1655083399999988</v>
      </c>
      <c r="BK161" s="361">
        <f t="shared" si="45"/>
        <v>10.376598179999998</v>
      </c>
      <c r="BL161" s="361">
        <f t="shared" si="45"/>
        <v>2.2506737399999999</v>
      </c>
      <c r="BM161" s="361">
        <f t="shared" si="45"/>
        <v>5.2727352600000001</v>
      </c>
      <c r="BN161" s="372">
        <f t="shared" si="45"/>
        <v>19.065515519999998</v>
      </c>
    </row>
    <row r="162" spans="1:66">
      <c r="A162" s="405" t="s">
        <v>171</v>
      </c>
      <c r="B162" s="361">
        <v>3.0778189500000002</v>
      </c>
      <c r="C162" s="361">
        <v>1.1615799600000001</v>
      </c>
      <c r="D162" s="361">
        <v>1.6938652000000001</v>
      </c>
      <c r="E162" s="361">
        <v>5.5163379499999996</v>
      </c>
      <c r="F162" s="361">
        <v>11.44960206</v>
      </c>
      <c r="G162" s="361">
        <v>1.23323005</v>
      </c>
      <c r="H162" s="361">
        <v>1.6135692100000001</v>
      </c>
      <c r="I162" s="361">
        <v>1.7903747400000001</v>
      </c>
      <c r="J162" s="361">
        <v>15.858710889999999</v>
      </c>
      <c r="K162" s="361">
        <v>20.495884889999999</v>
      </c>
      <c r="L162" s="361">
        <v>0.31285215999999999</v>
      </c>
      <c r="M162" s="361">
        <v>6.0759982499999996</v>
      </c>
      <c r="N162" s="361">
        <v>4.1939797399999996</v>
      </c>
      <c r="O162" s="361">
        <v>1.3673298899999999</v>
      </c>
      <c r="P162" s="361">
        <v>11.95016004</v>
      </c>
      <c r="Q162" s="361">
        <v>0.80447634000000001</v>
      </c>
      <c r="R162" s="361">
        <v>3.4269840000000003E-2</v>
      </c>
      <c r="S162" s="361">
        <v>2.6842611600000001</v>
      </c>
      <c r="T162" s="361">
        <v>3.65819436</v>
      </c>
      <c r="U162" s="361">
        <v>7.1812016999999999</v>
      </c>
      <c r="V162" s="361">
        <v>1.1327234500000001</v>
      </c>
      <c r="W162" s="361">
        <v>21.621538229999999</v>
      </c>
      <c r="X162" s="361">
        <v>7.5855499799999997</v>
      </c>
      <c r="Y162" s="361">
        <v>2.0620938999999998</v>
      </c>
      <c r="Z162" s="361">
        <v>32.401905560000003</v>
      </c>
      <c r="AA162" s="361">
        <v>2.53426179</v>
      </c>
      <c r="AB162" s="361">
        <v>2.8485480399999998</v>
      </c>
      <c r="AC162" s="361">
        <v>3.4696948000000001</v>
      </c>
      <c r="AD162" s="361">
        <v>3.4716443799999999</v>
      </c>
      <c r="AE162" s="361">
        <v>12.324149009999999</v>
      </c>
      <c r="AF162" s="361">
        <v>9.0691591000000003</v>
      </c>
      <c r="AG162" s="361">
        <v>6.1042402400000002</v>
      </c>
      <c r="AH162" s="361">
        <v>4.0503828799999999</v>
      </c>
      <c r="AI162" s="361">
        <v>16.831811699999999</v>
      </c>
      <c r="AJ162" s="361">
        <v>36.05559392</v>
      </c>
      <c r="AK162" s="361">
        <v>4.3440026600000001</v>
      </c>
      <c r="AL162" s="361">
        <v>1.26266346</v>
      </c>
      <c r="AM162" s="361">
        <v>0.25926589999999999</v>
      </c>
      <c r="AN162" s="361">
        <v>7.3618969200000004</v>
      </c>
      <c r="AO162" s="361">
        <v>13.22782894</v>
      </c>
      <c r="AP162" s="361">
        <v>12.5958138</v>
      </c>
      <c r="AQ162" s="361">
        <v>21.35709301</v>
      </c>
      <c r="AR162" s="361">
        <v>8.7231713099999997</v>
      </c>
      <c r="AS162" s="361">
        <v>17.465317689999999</v>
      </c>
      <c r="AT162" s="361">
        <v>60.141395809999999</v>
      </c>
      <c r="AU162" s="361">
        <v>8.8367471500000008</v>
      </c>
      <c r="AV162" s="361">
        <v>100.97311402</v>
      </c>
      <c r="AW162" s="361">
        <v>2.3060464899999999</v>
      </c>
      <c r="AX162" s="361">
        <v>64.801806479999996</v>
      </c>
      <c r="AY162" s="361">
        <v>176.91771413999999</v>
      </c>
      <c r="AZ162" s="361">
        <v>1.4836187700000001</v>
      </c>
      <c r="BA162" s="361">
        <v>3.6983396800000001</v>
      </c>
      <c r="BB162" s="361">
        <v>66.940827369999994</v>
      </c>
      <c r="BC162" s="361">
        <v>107.57233456</v>
      </c>
      <c r="BD162" s="361">
        <v>179.69512037999999</v>
      </c>
      <c r="BE162" s="361">
        <v>10.27436732</v>
      </c>
      <c r="BF162" s="361">
        <v>5.0381015700000003</v>
      </c>
      <c r="BG162" s="361">
        <v>7.3807350999999999</v>
      </c>
      <c r="BH162" s="361">
        <v>9.32232153</v>
      </c>
      <c r="BI162" s="361">
        <v>32.015525519999997</v>
      </c>
      <c r="BJ162" s="361">
        <v>9.3058279099999996</v>
      </c>
      <c r="BK162" s="361">
        <v>17.899509309999999</v>
      </c>
      <c r="BL162" s="361">
        <v>7.7458535900000003</v>
      </c>
      <c r="BM162" s="361">
        <v>6.7597049199999999</v>
      </c>
      <c r="BN162" s="372">
        <v>41.710895729999997</v>
      </c>
    </row>
    <row r="163" spans="1:66">
      <c r="A163" s="405" t="s">
        <v>172</v>
      </c>
      <c r="B163" s="361">
        <v>11.40756088</v>
      </c>
      <c r="C163" s="361">
        <v>10.28341857</v>
      </c>
      <c r="D163" s="361">
        <v>11.22392542</v>
      </c>
      <c r="E163" s="361">
        <v>13.306924560000001</v>
      </c>
      <c r="F163" s="361">
        <v>46.22182943</v>
      </c>
      <c r="G163" s="361">
        <v>150.84867650000001</v>
      </c>
      <c r="H163" s="361">
        <v>14.132196690000001</v>
      </c>
      <c r="I163" s="361">
        <v>7.3697825200000002</v>
      </c>
      <c r="J163" s="361">
        <v>10.473567839999999</v>
      </c>
      <c r="K163" s="361">
        <v>182.82422355</v>
      </c>
      <c r="L163" s="361">
        <v>8.9763590999999998</v>
      </c>
      <c r="M163" s="361">
        <v>8.9862007699999999</v>
      </c>
      <c r="N163" s="361">
        <v>6.3568181600000004</v>
      </c>
      <c r="O163" s="361">
        <v>10.10990084</v>
      </c>
      <c r="P163" s="361">
        <v>34.429278869999997</v>
      </c>
      <c r="Q163" s="361">
        <v>7.5845700100000002</v>
      </c>
      <c r="R163" s="361">
        <v>6.0837517800000001</v>
      </c>
      <c r="S163" s="361">
        <v>2.9150671099999999</v>
      </c>
      <c r="T163" s="361">
        <v>10.51831966</v>
      </c>
      <c r="U163" s="361">
        <v>27.101708559999999</v>
      </c>
      <c r="V163" s="361">
        <v>6.4493387599999998</v>
      </c>
      <c r="W163" s="361">
        <v>9.0910081199999997</v>
      </c>
      <c r="X163" s="361">
        <v>16.42368943</v>
      </c>
      <c r="Y163" s="361">
        <v>6.7325519900000002</v>
      </c>
      <c r="Z163" s="361">
        <v>38.696588300000002</v>
      </c>
      <c r="AA163" s="361">
        <v>12.709986929999999</v>
      </c>
      <c r="AB163" s="361">
        <v>7.1543294199999998</v>
      </c>
      <c r="AC163" s="361">
        <v>10.837576930000001</v>
      </c>
      <c r="AD163" s="361">
        <v>7.7361068</v>
      </c>
      <c r="AE163" s="361">
        <v>38.438000080000002</v>
      </c>
      <c r="AF163" s="361">
        <v>11.747788760000001</v>
      </c>
      <c r="AG163" s="361">
        <v>12.58627753</v>
      </c>
      <c r="AH163" s="361">
        <v>5.2880550299999998</v>
      </c>
      <c r="AI163" s="361">
        <v>41.925702999999999</v>
      </c>
      <c r="AJ163" s="361">
        <v>71.547824320000004</v>
      </c>
      <c r="AK163" s="361">
        <v>15.199971140000001</v>
      </c>
      <c r="AL163" s="361">
        <v>6.8550224899999996</v>
      </c>
      <c r="AM163" s="361">
        <v>3.2653734999999999</v>
      </c>
      <c r="AN163" s="361">
        <v>8.15122781</v>
      </c>
      <c r="AO163" s="361">
        <v>33.471594940000003</v>
      </c>
      <c r="AP163" s="361">
        <v>3.9996353099999999</v>
      </c>
      <c r="AQ163" s="361">
        <v>6.1947961300000003</v>
      </c>
      <c r="AR163" s="361">
        <v>3.0286276000000001</v>
      </c>
      <c r="AS163" s="361">
        <v>20.44616108</v>
      </c>
      <c r="AT163" s="361">
        <v>33.669220119999999</v>
      </c>
      <c r="AU163" s="361">
        <v>6.89593539</v>
      </c>
      <c r="AV163" s="361">
        <v>31.04319628</v>
      </c>
      <c r="AW163" s="361">
        <v>5.15859969</v>
      </c>
      <c r="AX163" s="361">
        <v>8.4170523500000005</v>
      </c>
      <c r="AY163" s="361">
        <v>51.514783710000003</v>
      </c>
      <c r="AZ163" s="361">
        <v>35.07605555</v>
      </c>
      <c r="BA163" s="361">
        <v>9.1397369099999999</v>
      </c>
      <c r="BB163" s="361">
        <v>13.75772516</v>
      </c>
      <c r="BC163" s="361">
        <v>14.75917684</v>
      </c>
      <c r="BD163" s="361">
        <v>72.732694460000005</v>
      </c>
      <c r="BE163" s="361">
        <v>11.26918571</v>
      </c>
      <c r="BF163" s="361">
        <v>8.9666745999999993</v>
      </c>
      <c r="BG163" s="361">
        <v>5.7787346499999996</v>
      </c>
      <c r="BH163" s="361">
        <v>6.1848938499999999</v>
      </c>
      <c r="BI163" s="361">
        <v>32.199488809999998</v>
      </c>
      <c r="BJ163" s="361">
        <v>8.1403195700000008</v>
      </c>
      <c r="BK163" s="361">
        <v>7.5229111299999998</v>
      </c>
      <c r="BL163" s="361">
        <v>5.4951798500000004</v>
      </c>
      <c r="BM163" s="361">
        <v>1.48696966</v>
      </c>
      <c r="BN163" s="372">
        <v>22.645380209999999</v>
      </c>
    </row>
    <row r="164" spans="1:66">
      <c r="A164" s="404" t="s">
        <v>165</v>
      </c>
      <c r="B164" s="361">
        <v>-33.47</v>
      </c>
      <c r="C164" s="361">
        <v>-30.65</v>
      </c>
      <c r="D164" s="361">
        <v>-23.9</v>
      </c>
      <c r="E164" s="361">
        <v>35.799999999999997</v>
      </c>
      <c r="F164" s="361">
        <v>-52.22</v>
      </c>
      <c r="G164" s="361">
        <v>-82.7</v>
      </c>
      <c r="H164" s="361">
        <v>-9.76</v>
      </c>
      <c r="I164" s="361">
        <v>-17.399999999999999</v>
      </c>
      <c r="J164" s="361">
        <v>-12.1</v>
      </c>
      <c r="K164" s="361">
        <v>-121.96</v>
      </c>
      <c r="L164" s="361">
        <v>-11.47</v>
      </c>
      <c r="M164" s="361">
        <v>46.12</v>
      </c>
      <c r="N164" s="361">
        <v>-34.31</v>
      </c>
      <c r="O164" s="361">
        <v>116.77</v>
      </c>
      <c r="P164" s="361">
        <v>117.11</v>
      </c>
      <c r="Q164" s="361">
        <v>66.352000000000004</v>
      </c>
      <c r="R164" s="361">
        <v>54.911999999999999</v>
      </c>
      <c r="S164" s="361">
        <v>20.513999999999999</v>
      </c>
      <c r="T164" s="361">
        <v>-24.934000000000001</v>
      </c>
      <c r="U164" s="361">
        <v>116.84399999999999</v>
      </c>
      <c r="V164" s="361">
        <v>-16.146000000000001</v>
      </c>
      <c r="W164" s="361">
        <v>8.6319999999999997</v>
      </c>
      <c r="X164" s="361">
        <v>-35.905999999999999</v>
      </c>
      <c r="Y164" s="361">
        <v>12.532</v>
      </c>
      <c r="Z164" s="361">
        <v>-30.888000000000002</v>
      </c>
      <c r="AA164" s="361">
        <v>36.92</v>
      </c>
      <c r="AB164" s="361">
        <v>-40.82</v>
      </c>
      <c r="AC164" s="361">
        <v>50.101999999999997</v>
      </c>
      <c r="AD164" s="361">
        <v>4.3308200000000001</v>
      </c>
      <c r="AE164" s="361">
        <v>50.532820000000001</v>
      </c>
      <c r="AF164" s="361">
        <v>-25.008880000000001</v>
      </c>
      <c r="AG164" s="361">
        <v>21.02542</v>
      </c>
      <c r="AH164" s="361">
        <v>-35.308779999999999</v>
      </c>
      <c r="AI164" s="361">
        <v>-0.89544000000000001</v>
      </c>
      <c r="AJ164" s="361">
        <v>-40.18768</v>
      </c>
      <c r="AK164" s="361">
        <v>-18.54684</v>
      </c>
      <c r="AL164" s="361">
        <v>36.143380000000001</v>
      </c>
      <c r="AM164" s="361">
        <v>-36.387</v>
      </c>
      <c r="AN164" s="361">
        <v>-3.6745800000000002</v>
      </c>
      <c r="AO164" s="361">
        <v>-22.465039999999998</v>
      </c>
      <c r="AP164" s="361">
        <v>-31.922799999999999</v>
      </c>
      <c r="AQ164" s="361">
        <v>15.04022</v>
      </c>
      <c r="AR164" s="361">
        <v>8.9562200000000001</v>
      </c>
      <c r="AS164" s="361">
        <v>40.43</v>
      </c>
      <c r="AT164" s="361">
        <v>32.503639999999997</v>
      </c>
      <c r="AU164" s="361">
        <v>-1.8783983799999999</v>
      </c>
      <c r="AV164" s="361">
        <v>-1.94656981</v>
      </c>
      <c r="AW164" s="361">
        <v>6.6502943099999996</v>
      </c>
      <c r="AX164" s="361">
        <v>-17.981375910000001</v>
      </c>
      <c r="AY164" s="361">
        <v>-15.156049790000001</v>
      </c>
      <c r="AZ164" s="361">
        <v>9.5446749700000009</v>
      </c>
      <c r="BA164" s="361">
        <v>4.1987734100000003</v>
      </c>
      <c r="BB164" s="361">
        <v>-9.5594934600000006</v>
      </c>
      <c r="BC164" s="361">
        <v>-11.42701593</v>
      </c>
      <c r="BD164" s="361">
        <v>-7.2430610099999999</v>
      </c>
      <c r="BE164" s="361">
        <v>-3.99591085</v>
      </c>
      <c r="BF164" s="361">
        <v>8.1749185200000003</v>
      </c>
      <c r="BG164" s="361">
        <v>7.1774337299999997</v>
      </c>
      <c r="BH164" s="361">
        <v>4.0954398100000002</v>
      </c>
      <c r="BI164" s="361">
        <v>15.45188121</v>
      </c>
      <c r="BJ164" s="361">
        <v>2.7126348600000001</v>
      </c>
      <c r="BK164" s="361">
        <v>5.00610687</v>
      </c>
      <c r="BL164" s="361">
        <v>8.74509325</v>
      </c>
      <c r="BM164" s="361">
        <v>1.7591031100000001</v>
      </c>
      <c r="BN164" s="372">
        <v>18.22293809</v>
      </c>
    </row>
    <row r="165" spans="1:66">
      <c r="A165" s="398" t="s">
        <v>173</v>
      </c>
      <c r="B165" s="361">
        <f t="shared" ref="B165:BN165" si="46">SUM(B166:B167)</f>
        <v>-10.14771861</v>
      </c>
      <c r="C165" s="361">
        <f t="shared" si="46"/>
        <v>-3.14934052</v>
      </c>
      <c r="D165" s="361">
        <f t="shared" si="46"/>
        <v>1.4406709</v>
      </c>
      <c r="E165" s="361">
        <f t="shared" si="46"/>
        <v>0.38412173999999999</v>
      </c>
      <c r="F165" s="361">
        <f t="shared" si="46"/>
        <v>-11.472266490000001</v>
      </c>
      <c r="G165" s="361">
        <f t="shared" si="46"/>
        <v>1.45143223</v>
      </c>
      <c r="H165" s="361">
        <f t="shared" si="46"/>
        <v>7.7605444199999996</v>
      </c>
      <c r="I165" s="361">
        <f t="shared" si="46"/>
        <v>1.1110360000000001</v>
      </c>
      <c r="J165" s="361">
        <f t="shared" si="46"/>
        <v>-0.24116483</v>
      </c>
      <c r="K165" s="361">
        <f t="shared" si="46"/>
        <v>10.08184782</v>
      </c>
      <c r="L165" s="361">
        <f t="shared" si="46"/>
        <v>2.6227151199999996</v>
      </c>
      <c r="M165" s="361">
        <f t="shared" si="46"/>
        <v>0.36061884999999999</v>
      </c>
      <c r="N165" s="361">
        <f t="shared" si="46"/>
        <v>-21.138851970000001</v>
      </c>
      <c r="O165" s="361">
        <f t="shared" si="46"/>
        <v>-1.4198018100000001</v>
      </c>
      <c r="P165" s="361">
        <f t="shared" si="46"/>
        <v>-19.57531981</v>
      </c>
      <c r="Q165" s="361">
        <f t="shared" si="46"/>
        <v>6.7817636800000001</v>
      </c>
      <c r="R165" s="361">
        <f t="shared" si="46"/>
        <v>-4.3038338499999993</v>
      </c>
      <c r="S165" s="361">
        <f t="shared" si="46"/>
        <v>5.2628119299999998</v>
      </c>
      <c r="T165" s="361">
        <f t="shared" si="46"/>
        <v>1.4964272599999999</v>
      </c>
      <c r="U165" s="361">
        <f t="shared" si="46"/>
        <v>9.2371690199999996</v>
      </c>
      <c r="V165" s="361">
        <f t="shared" si="46"/>
        <v>9.5839637599999996</v>
      </c>
      <c r="W165" s="361">
        <f t="shared" si="46"/>
        <v>6.0121807</v>
      </c>
      <c r="X165" s="361">
        <f t="shared" si="46"/>
        <v>-5.6930567399999994</v>
      </c>
      <c r="Y165" s="361">
        <f t="shared" si="46"/>
        <v>2.2113070300000004</v>
      </c>
      <c r="Z165" s="361">
        <f t="shared" si="46"/>
        <v>12.114394749999999</v>
      </c>
      <c r="AA165" s="361">
        <f t="shared" si="46"/>
        <v>0.79472991000000004</v>
      </c>
      <c r="AB165" s="361">
        <f t="shared" si="46"/>
        <v>9.6457284300000001</v>
      </c>
      <c r="AC165" s="361">
        <f t="shared" si="46"/>
        <v>8.1352478099999992</v>
      </c>
      <c r="AD165" s="361">
        <f t="shared" si="46"/>
        <v>-1.9323011200000004</v>
      </c>
      <c r="AE165" s="361">
        <f t="shared" si="46"/>
        <v>16.643405030000004</v>
      </c>
      <c r="AF165" s="361">
        <f t="shared" si="46"/>
        <v>-1.2384569999999999</v>
      </c>
      <c r="AG165" s="361">
        <f t="shared" si="46"/>
        <v>-4.7911590400000001</v>
      </c>
      <c r="AH165" s="361">
        <f t="shared" si="46"/>
        <v>1.4284948399999999</v>
      </c>
      <c r="AI165" s="361">
        <f t="shared" si="46"/>
        <v>-1.4292556199999999</v>
      </c>
      <c r="AJ165" s="361">
        <f t="shared" si="46"/>
        <v>-6.030376819999999</v>
      </c>
      <c r="AK165" s="361">
        <f t="shared" si="46"/>
        <v>-11.534381850000001</v>
      </c>
      <c r="AL165" s="361">
        <f t="shared" si="46"/>
        <v>-7.4167799999999562E-3</v>
      </c>
      <c r="AM165" s="361">
        <f t="shared" si="46"/>
        <v>-2.2994014300000001</v>
      </c>
      <c r="AN165" s="361">
        <f t="shared" si="46"/>
        <v>-2.76942121</v>
      </c>
      <c r="AO165" s="361">
        <f t="shared" si="46"/>
        <v>-16.610621269999999</v>
      </c>
      <c r="AP165" s="361">
        <f t="shared" si="46"/>
        <v>-12.125943170000001</v>
      </c>
      <c r="AQ165" s="361">
        <f t="shared" si="46"/>
        <v>-7.0509112399999996</v>
      </c>
      <c r="AR165" s="361">
        <f t="shared" si="46"/>
        <v>-7.8540971900000001</v>
      </c>
      <c r="AS165" s="361">
        <f t="shared" si="46"/>
        <v>-38.416610669999997</v>
      </c>
      <c r="AT165" s="361">
        <f t="shared" si="46"/>
        <v>-65.447562269999992</v>
      </c>
      <c r="AU165" s="361">
        <f t="shared" si="46"/>
        <v>-8.8672241599999992</v>
      </c>
      <c r="AV165" s="361">
        <f t="shared" si="46"/>
        <v>-11.608262099999999</v>
      </c>
      <c r="AW165" s="361">
        <f t="shared" si="46"/>
        <v>-7.7386447200000008</v>
      </c>
      <c r="AX165" s="361">
        <f t="shared" si="46"/>
        <v>-8.4579806699999995</v>
      </c>
      <c r="AY165" s="361">
        <f t="shared" si="46"/>
        <v>-36.672111649999998</v>
      </c>
      <c r="AZ165" s="361">
        <f t="shared" si="46"/>
        <v>-12.60991001</v>
      </c>
      <c r="BA165" s="361">
        <f t="shared" si="46"/>
        <v>-9.4817844900000008</v>
      </c>
      <c r="BB165" s="361">
        <f t="shared" si="46"/>
        <v>-14.174843339999999</v>
      </c>
      <c r="BC165" s="361">
        <f t="shared" si="46"/>
        <v>-9.9379663000000011</v>
      </c>
      <c r="BD165" s="361">
        <f t="shared" si="46"/>
        <v>-46.204504140000004</v>
      </c>
      <c r="BE165" s="361">
        <f t="shared" si="46"/>
        <v>-19.719795959999999</v>
      </c>
      <c r="BF165" s="361">
        <f t="shared" si="46"/>
        <v>-21.18394211</v>
      </c>
      <c r="BG165" s="361">
        <f t="shared" si="46"/>
        <v>-17.681012210000002</v>
      </c>
      <c r="BH165" s="361">
        <f t="shared" si="46"/>
        <v>-16.60720744</v>
      </c>
      <c r="BI165" s="361">
        <f t="shared" si="46"/>
        <v>-75.191957719999991</v>
      </c>
      <c r="BJ165" s="361">
        <f t="shared" si="46"/>
        <v>-20.061225329999999</v>
      </c>
      <c r="BK165" s="361">
        <f t="shared" si="46"/>
        <v>-17.342877780000002</v>
      </c>
      <c r="BL165" s="361">
        <f t="shared" si="46"/>
        <v>-14.54997966</v>
      </c>
      <c r="BM165" s="361">
        <f t="shared" si="46"/>
        <v>-24.433357659999999</v>
      </c>
      <c r="BN165" s="372">
        <f t="shared" si="46"/>
        <v>-76.387440429999998</v>
      </c>
    </row>
    <row r="166" spans="1:66">
      <c r="A166" s="402" t="s">
        <v>167</v>
      </c>
      <c r="B166" s="361">
        <v>-4.3554950000000002E-2</v>
      </c>
      <c r="C166" s="361">
        <v>0.37400065999999998</v>
      </c>
      <c r="D166" s="361">
        <v>1.1881079299999999</v>
      </c>
      <c r="E166" s="361">
        <v>0.37395813999999999</v>
      </c>
      <c r="F166" s="361">
        <v>1.89251178</v>
      </c>
      <c r="G166" s="361">
        <v>1.5061542299999999</v>
      </c>
      <c r="H166" s="361">
        <v>0.24271804</v>
      </c>
      <c r="I166" s="361">
        <v>1.0594306200000001</v>
      </c>
      <c r="J166" s="361">
        <v>1.1609063799999999</v>
      </c>
      <c r="K166" s="361">
        <v>3.9692092699999999</v>
      </c>
      <c r="L166" s="361">
        <v>1.1878406699999999</v>
      </c>
      <c r="M166" s="361">
        <v>0.1363964</v>
      </c>
      <c r="N166" s="361">
        <v>-22.87132021</v>
      </c>
      <c r="O166" s="361">
        <v>0.36118808000000002</v>
      </c>
      <c r="P166" s="361">
        <v>-21.18589506</v>
      </c>
      <c r="Q166" s="361">
        <v>0.25216603999999998</v>
      </c>
      <c r="R166" s="361">
        <v>0.11291669999999999</v>
      </c>
      <c r="S166" s="361">
        <v>0.77041391999999997</v>
      </c>
      <c r="T166" s="361">
        <v>0.18220555999999999</v>
      </c>
      <c r="U166" s="361">
        <v>1.3177022199999999</v>
      </c>
      <c r="V166" s="361">
        <v>0.62424281999999998</v>
      </c>
      <c r="W166" s="361">
        <v>0.43836466000000002</v>
      </c>
      <c r="X166" s="361">
        <v>2.0980275499999999</v>
      </c>
      <c r="Y166" s="361">
        <v>9.7613759999999994E-2</v>
      </c>
      <c r="Z166" s="361">
        <v>3.2582487900000001</v>
      </c>
      <c r="AA166" s="361">
        <v>-0.11241565000000001</v>
      </c>
      <c r="AB166" s="361">
        <v>0.50819396999999999</v>
      </c>
      <c r="AC166" s="361">
        <v>0.54989078999999996</v>
      </c>
      <c r="AD166" s="361">
        <v>-5.2462674600000003</v>
      </c>
      <c r="AE166" s="361">
        <v>-4.3005983499999996</v>
      </c>
      <c r="AF166" s="361">
        <v>0.41109382</v>
      </c>
      <c r="AG166" s="361">
        <v>0.50567516999999995</v>
      </c>
      <c r="AH166" s="361">
        <v>1.9779500000000001</v>
      </c>
      <c r="AI166" s="361">
        <v>0.14142428000000001</v>
      </c>
      <c r="AJ166" s="361">
        <v>3.0361432700000002</v>
      </c>
      <c r="AK166" s="361">
        <v>0.52546603999999997</v>
      </c>
      <c r="AL166" s="361">
        <v>0.39800855000000002</v>
      </c>
      <c r="AM166" s="361">
        <v>0.30110415000000001</v>
      </c>
      <c r="AN166" s="361">
        <v>0.16997566</v>
      </c>
      <c r="AO166" s="361">
        <v>1.3945544000000001</v>
      </c>
      <c r="AP166" s="361">
        <v>-5.0394429999999997E-2</v>
      </c>
      <c r="AQ166" s="361">
        <v>0.7564362</v>
      </c>
      <c r="AR166" s="361">
        <v>5.1323969999999997E-2</v>
      </c>
      <c r="AS166" s="361">
        <v>-35.316394449999997</v>
      </c>
      <c r="AT166" s="361">
        <v>-34.55902871</v>
      </c>
      <c r="AU166" s="361">
        <v>0.32011318999999999</v>
      </c>
      <c r="AV166" s="361">
        <v>0.64906008000000004</v>
      </c>
      <c r="AW166" s="361">
        <v>6.7356830000000006E-2</v>
      </c>
      <c r="AX166" s="361">
        <v>0.39560558000000001</v>
      </c>
      <c r="AY166" s="361">
        <v>1.43213568</v>
      </c>
      <c r="AZ166" s="361">
        <v>0.99190266000000005</v>
      </c>
      <c r="BA166" s="361">
        <v>0.58137437999999997</v>
      </c>
      <c r="BB166" s="361">
        <v>0.45766997999999998</v>
      </c>
      <c r="BC166" s="361">
        <v>1.28578606</v>
      </c>
      <c r="BD166" s="361">
        <v>3.3167330800000001</v>
      </c>
      <c r="BE166" s="361">
        <v>0.35431230000000002</v>
      </c>
      <c r="BF166" s="361">
        <v>1.0471094000000001</v>
      </c>
      <c r="BG166" s="361">
        <v>0.54667458999999996</v>
      </c>
      <c r="BH166" s="361">
        <v>0.12453278</v>
      </c>
      <c r="BI166" s="361">
        <v>2.0726290700000001</v>
      </c>
      <c r="BJ166" s="361">
        <v>-8.996411E-2</v>
      </c>
      <c r="BK166" s="361">
        <v>-8.1849630000000007E-2</v>
      </c>
      <c r="BL166" s="361">
        <v>0.12285591</v>
      </c>
      <c r="BM166" s="361">
        <v>1.3622509999999999E-2</v>
      </c>
      <c r="BN166" s="372">
        <v>-3.5335320000000003E-2</v>
      </c>
    </row>
    <row r="167" spans="1:66">
      <c r="A167" s="402" t="s">
        <v>168</v>
      </c>
      <c r="B167" s="361">
        <v>-10.104163659999999</v>
      </c>
      <c r="C167" s="361">
        <v>-3.5233411800000001</v>
      </c>
      <c r="D167" s="361">
        <v>0.25256297</v>
      </c>
      <c r="E167" s="361">
        <v>1.01636E-2</v>
      </c>
      <c r="F167" s="361">
        <v>-13.36477827</v>
      </c>
      <c r="G167" s="361">
        <v>-5.4722E-2</v>
      </c>
      <c r="H167" s="361">
        <v>7.5178263799999998</v>
      </c>
      <c r="I167" s="361">
        <v>5.1605379999999999E-2</v>
      </c>
      <c r="J167" s="361">
        <v>-1.4020712099999999</v>
      </c>
      <c r="K167" s="361">
        <v>6.1126385499999998</v>
      </c>
      <c r="L167" s="361">
        <v>1.4348744499999999</v>
      </c>
      <c r="M167" s="361">
        <v>0.22422244999999999</v>
      </c>
      <c r="N167" s="361">
        <v>1.73246824</v>
      </c>
      <c r="O167" s="361">
        <v>-1.7809898900000001</v>
      </c>
      <c r="P167" s="361">
        <v>1.6105752499999999</v>
      </c>
      <c r="Q167" s="361">
        <v>6.5295976400000004</v>
      </c>
      <c r="R167" s="361">
        <v>-4.4167505499999997</v>
      </c>
      <c r="S167" s="361">
        <v>4.4923980099999996</v>
      </c>
      <c r="T167" s="361">
        <v>1.3142217</v>
      </c>
      <c r="U167" s="361">
        <v>7.9194668000000004</v>
      </c>
      <c r="V167" s="361">
        <v>8.9597209400000004</v>
      </c>
      <c r="W167" s="361">
        <v>5.5738160399999996</v>
      </c>
      <c r="X167" s="361">
        <v>-7.7910842899999997</v>
      </c>
      <c r="Y167" s="361">
        <v>2.1136932700000002</v>
      </c>
      <c r="Z167" s="361">
        <v>8.8561459599999992</v>
      </c>
      <c r="AA167" s="361">
        <v>0.90714556000000002</v>
      </c>
      <c r="AB167" s="361">
        <v>9.1375344599999995</v>
      </c>
      <c r="AC167" s="361">
        <v>7.58535702</v>
      </c>
      <c r="AD167" s="361">
        <v>3.3139663399999999</v>
      </c>
      <c r="AE167" s="361">
        <v>20.944003380000002</v>
      </c>
      <c r="AF167" s="361">
        <v>-1.64955082</v>
      </c>
      <c r="AG167" s="361">
        <v>-5.2968342100000001</v>
      </c>
      <c r="AH167" s="361">
        <v>-0.54945516000000005</v>
      </c>
      <c r="AI167" s="361">
        <v>-1.5706799</v>
      </c>
      <c r="AJ167" s="361">
        <v>-9.0665200899999991</v>
      </c>
      <c r="AK167" s="361">
        <v>-12.05984789</v>
      </c>
      <c r="AL167" s="361">
        <v>-0.40542532999999997</v>
      </c>
      <c r="AM167" s="361">
        <v>-2.6005055800000001</v>
      </c>
      <c r="AN167" s="361">
        <v>-2.9393968699999999</v>
      </c>
      <c r="AO167" s="361">
        <v>-18.00517567</v>
      </c>
      <c r="AP167" s="361">
        <v>-12.07554874</v>
      </c>
      <c r="AQ167" s="361">
        <v>-7.80734744</v>
      </c>
      <c r="AR167" s="361">
        <v>-7.9054211600000004</v>
      </c>
      <c r="AS167" s="361">
        <v>-3.1002162200000001</v>
      </c>
      <c r="AT167" s="361">
        <v>-30.888533559999999</v>
      </c>
      <c r="AU167" s="361">
        <v>-9.18733735</v>
      </c>
      <c r="AV167" s="361">
        <v>-12.257322179999999</v>
      </c>
      <c r="AW167" s="361">
        <v>-7.8060015500000004</v>
      </c>
      <c r="AX167" s="361">
        <v>-8.8535862499999993</v>
      </c>
      <c r="AY167" s="361">
        <v>-38.10424733</v>
      </c>
      <c r="AZ167" s="361">
        <v>-13.601812669999999</v>
      </c>
      <c r="BA167" s="361">
        <v>-10.063158870000001</v>
      </c>
      <c r="BB167" s="361">
        <v>-14.632513319999999</v>
      </c>
      <c r="BC167" s="361">
        <v>-11.223752360000001</v>
      </c>
      <c r="BD167" s="361">
        <v>-49.521237220000003</v>
      </c>
      <c r="BE167" s="361">
        <v>-20.074108259999999</v>
      </c>
      <c r="BF167" s="361">
        <v>-22.23105151</v>
      </c>
      <c r="BG167" s="361">
        <v>-18.227686800000001</v>
      </c>
      <c r="BH167" s="361">
        <v>-16.731740219999999</v>
      </c>
      <c r="BI167" s="361">
        <v>-77.264586789999996</v>
      </c>
      <c r="BJ167" s="361">
        <v>-19.971261219999999</v>
      </c>
      <c r="BK167" s="361">
        <v>-17.261028150000001</v>
      </c>
      <c r="BL167" s="361">
        <v>-14.67283557</v>
      </c>
      <c r="BM167" s="361">
        <v>-24.44698017</v>
      </c>
      <c r="BN167" s="372">
        <v>-76.352105109999997</v>
      </c>
    </row>
    <row r="168" spans="1:66">
      <c r="A168" s="403"/>
      <c r="BN168" s="382"/>
    </row>
    <row r="169" spans="1:66" ht="13.5">
      <c r="A169" s="415" t="s">
        <v>174</v>
      </c>
      <c r="B169" s="358">
        <f t="shared" ref="B169:BN169" si="47">SUM(B170,B173)</f>
        <v>-10.295999999999999</v>
      </c>
      <c r="C169" s="358">
        <f t="shared" si="47"/>
        <v>-24.204000000000001</v>
      </c>
      <c r="D169" s="358">
        <f t="shared" si="47"/>
        <v>8.161999999999999</v>
      </c>
      <c r="E169" s="358">
        <f t="shared" si="47"/>
        <v>38.926000000000002</v>
      </c>
      <c r="F169" s="358">
        <f t="shared" si="47"/>
        <v>12.588000000000005</v>
      </c>
      <c r="G169" s="358">
        <f t="shared" si="47"/>
        <v>-58.419399999999996</v>
      </c>
      <c r="H169" s="358">
        <f t="shared" si="47"/>
        <v>9.9080000000000013</v>
      </c>
      <c r="I169" s="358">
        <f t="shared" si="47"/>
        <v>-33.489999999999995</v>
      </c>
      <c r="J169" s="358">
        <f t="shared" si="47"/>
        <v>9.840000000000007</v>
      </c>
      <c r="K169" s="358">
        <f t="shared" si="47"/>
        <v>-72.1614</v>
      </c>
      <c r="L169" s="358">
        <f t="shared" si="47"/>
        <v>-14.690000000000001</v>
      </c>
      <c r="M169" s="358">
        <f t="shared" si="47"/>
        <v>3.6400000000000041</v>
      </c>
      <c r="N169" s="358">
        <f t="shared" si="47"/>
        <v>-12.15</v>
      </c>
      <c r="O169" s="358">
        <f t="shared" si="47"/>
        <v>10.74</v>
      </c>
      <c r="P169" s="358">
        <f t="shared" si="47"/>
        <v>-12.46</v>
      </c>
      <c r="Q169" s="358">
        <f t="shared" si="47"/>
        <v>36.763999999999996</v>
      </c>
      <c r="R169" s="358">
        <f t="shared" si="47"/>
        <v>56.503200000000007</v>
      </c>
      <c r="S169" s="358">
        <f t="shared" si="47"/>
        <v>23.072399999999998</v>
      </c>
      <c r="T169" s="358">
        <f t="shared" si="47"/>
        <v>3.1486000000000018</v>
      </c>
      <c r="U169" s="358">
        <f t="shared" si="47"/>
        <v>119.48819999999998</v>
      </c>
      <c r="V169" s="358">
        <f t="shared" si="47"/>
        <v>75.631399999999999</v>
      </c>
      <c r="W169" s="358">
        <f t="shared" si="47"/>
        <v>-46.308600000000006</v>
      </c>
      <c r="X169" s="358">
        <f t="shared" si="47"/>
        <v>-6.5676000000000023</v>
      </c>
      <c r="Y169" s="358">
        <f t="shared" si="47"/>
        <v>-15.5532</v>
      </c>
      <c r="Z169" s="358">
        <f t="shared" si="47"/>
        <v>7.2019999999999982</v>
      </c>
      <c r="AA169" s="358">
        <f t="shared" si="47"/>
        <v>23.017800000000001</v>
      </c>
      <c r="AB169" s="358">
        <f t="shared" si="47"/>
        <v>30.245800000000003</v>
      </c>
      <c r="AC169" s="358">
        <f t="shared" si="47"/>
        <v>-10.384400000000003</v>
      </c>
      <c r="AD169" s="358">
        <f t="shared" si="47"/>
        <v>5.8786999999999949</v>
      </c>
      <c r="AE169" s="358">
        <f t="shared" si="47"/>
        <v>48.757900000000006</v>
      </c>
      <c r="AF169" s="358">
        <f t="shared" si="47"/>
        <v>-11.939199999999998</v>
      </c>
      <c r="AG169" s="358">
        <f t="shared" si="47"/>
        <v>-1.4016600000000023</v>
      </c>
      <c r="AH169" s="358">
        <f t="shared" si="47"/>
        <v>-26.045760000000001</v>
      </c>
      <c r="AI169" s="358">
        <f t="shared" si="47"/>
        <v>34.802819999999997</v>
      </c>
      <c r="AJ169" s="358">
        <f t="shared" si="47"/>
        <v>-4.5838000000000001</v>
      </c>
      <c r="AK169" s="358">
        <f t="shared" si="47"/>
        <v>1.2664599999999986</v>
      </c>
      <c r="AL169" s="358">
        <f t="shared" si="47"/>
        <v>14.794259999999998</v>
      </c>
      <c r="AM169" s="358">
        <f t="shared" si="47"/>
        <v>-118.42609999999999</v>
      </c>
      <c r="AN169" s="358">
        <f t="shared" si="47"/>
        <v>31.053360000000005</v>
      </c>
      <c r="AO169" s="358">
        <f t="shared" si="47"/>
        <v>-71.31201999999999</v>
      </c>
      <c r="AP169" s="358">
        <f t="shared" si="47"/>
        <v>39.787539999999993</v>
      </c>
      <c r="AQ169" s="358">
        <f t="shared" si="47"/>
        <v>-40.235260000000004</v>
      </c>
      <c r="AR169" s="358">
        <f t="shared" si="47"/>
        <v>-51.41968</v>
      </c>
      <c r="AS169" s="358">
        <f t="shared" si="47"/>
        <v>33.501260000000002</v>
      </c>
      <c r="AT169" s="358">
        <f t="shared" si="47"/>
        <v>-18.366140000000005</v>
      </c>
      <c r="AU169" s="358">
        <f t="shared" si="47"/>
        <v>-18.810026370000003</v>
      </c>
      <c r="AV169" s="358">
        <f t="shared" si="47"/>
        <v>129.19824657000001</v>
      </c>
      <c r="AW169" s="358">
        <f t="shared" si="47"/>
        <v>-17.215759690000006</v>
      </c>
      <c r="AX169" s="358">
        <f t="shared" si="47"/>
        <v>66.078098299999994</v>
      </c>
      <c r="AY169" s="358">
        <f t="shared" si="47"/>
        <v>159.25055881</v>
      </c>
      <c r="AZ169" s="358">
        <f t="shared" si="47"/>
        <v>20.545130429999993</v>
      </c>
      <c r="BA169" s="358">
        <f t="shared" si="47"/>
        <v>-10.696865859999999</v>
      </c>
      <c r="BB169" s="358">
        <f t="shared" si="47"/>
        <v>56.785363000000004</v>
      </c>
      <c r="BC169" s="358">
        <f t="shared" si="47"/>
        <v>-0.80741884999999769</v>
      </c>
      <c r="BD169" s="358">
        <f t="shared" si="47"/>
        <v>65.826208719999997</v>
      </c>
      <c r="BE169" s="358">
        <f t="shared" si="47"/>
        <v>-7.6718735500000008</v>
      </c>
      <c r="BF169" s="358">
        <f t="shared" si="47"/>
        <v>-16.036925439999997</v>
      </c>
      <c r="BG169" s="358">
        <f t="shared" si="47"/>
        <v>-63.85958196</v>
      </c>
      <c r="BH169" s="358">
        <f t="shared" si="47"/>
        <v>20.412996029999999</v>
      </c>
      <c r="BI169" s="358">
        <f t="shared" si="47"/>
        <v>-67.155384920000003</v>
      </c>
      <c r="BJ169" s="358">
        <f t="shared" si="47"/>
        <v>45.282899740000005</v>
      </c>
      <c r="BK169" s="358">
        <f t="shared" si="47"/>
        <v>0.13761646999999932</v>
      </c>
      <c r="BL169" s="358">
        <f t="shared" si="47"/>
        <v>-21.65025915</v>
      </c>
      <c r="BM169" s="358">
        <f t="shared" si="47"/>
        <v>20.35411796</v>
      </c>
      <c r="BN169" s="369">
        <f t="shared" si="47"/>
        <v>44.124375020000002</v>
      </c>
    </row>
    <row r="170" spans="1:66">
      <c r="A170" s="406" t="s">
        <v>175</v>
      </c>
      <c r="B170" s="380">
        <f t="shared" ref="B170:BN170" si="48">SUM(B171:B172)</f>
        <v>-5.6159999999999997</v>
      </c>
      <c r="C170" s="380">
        <f t="shared" si="48"/>
        <v>-17.263999999999999</v>
      </c>
      <c r="D170" s="380">
        <f t="shared" si="48"/>
        <v>20.821999999999999</v>
      </c>
      <c r="E170" s="380">
        <f t="shared" si="48"/>
        <v>43.706000000000003</v>
      </c>
      <c r="F170" s="380">
        <f t="shared" si="48"/>
        <v>41.648000000000003</v>
      </c>
      <c r="G170" s="380">
        <f t="shared" si="48"/>
        <v>-49.059399999999997</v>
      </c>
      <c r="H170" s="380">
        <f t="shared" si="48"/>
        <v>15.548000000000002</v>
      </c>
      <c r="I170" s="380">
        <f t="shared" si="48"/>
        <v>-30.989999999999995</v>
      </c>
      <c r="J170" s="380">
        <f t="shared" si="48"/>
        <v>13.220000000000006</v>
      </c>
      <c r="K170" s="380">
        <f t="shared" si="48"/>
        <v>-51.281400000000005</v>
      </c>
      <c r="L170" s="380">
        <f t="shared" si="48"/>
        <v>-36.43</v>
      </c>
      <c r="M170" s="380">
        <f t="shared" si="48"/>
        <v>-18.769999999999996</v>
      </c>
      <c r="N170" s="380">
        <f t="shared" si="48"/>
        <v>-14.540000000000001</v>
      </c>
      <c r="O170" s="380">
        <f t="shared" si="48"/>
        <v>13.21</v>
      </c>
      <c r="P170" s="380">
        <f t="shared" si="48"/>
        <v>-56.53</v>
      </c>
      <c r="Q170" s="380">
        <f t="shared" si="48"/>
        <v>44.797999999999995</v>
      </c>
      <c r="R170" s="380">
        <f t="shared" si="48"/>
        <v>70.740800000000007</v>
      </c>
      <c r="S170" s="380">
        <f t="shared" si="48"/>
        <v>23.27</v>
      </c>
      <c r="T170" s="380">
        <f t="shared" si="48"/>
        <v>-37.749400000000001</v>
      </c>
      <c r="U170" s="380">
        <f t="shared" si="48"/>
        <v>101.05939999999998</v>
      </c>
      <c r="V170" s="380">
        <f t="shared" si="48"/>
        <v>2.6884000000000001</v>
      </c>
      <c r="W170" s="380">
        <f t="shared" si="48"/>
        <v>-52.366600000000005</v>
      </c>
      <c r="X170" s="380">
        <f t="shared" si="48"/>
        <v>-25.365600000000001</v>
      </c>
      <c r="Y170" s="380">
        <f t="shared" si="48"/>
        <v>-14.7654</v>
      </c>
      <c r="Z170" s="380">
        <f t="shared" si="48"/>
        <v>-89.809200000000004</v>
      </c>
      <c r="AA170" s="380">
        <f t="shared" si="48"/>
        <v>46.950800000000001</v>
      </c>
      <c r="AB170" s="380">
        <f t="shared" si="48"/>
        <v>6.6352000000000011</v>
      </c>
      <c r="AC170" s="380">
        <f t="shared" si="48"/>
        <v>-41.038400000000003</v>
      </c>
      <c r="AD170" s="380">
        <f t="shared" si="48"/>
        <v>-46.256500000000003</v>
      </c>
      <c r="AE170" s="380">
        <f t="shared" si="48"/>
        <v>-33.7089</v>
      </c>
      <c r="AF170" s="380">
        <f t="shared" si="48"/>
        <v>-20.095399999999998</v>
      </c>
      <c r="AG170" s="380">
        <f t="shared" si="48"/>
        <v>2.5976599999999976</v>
      </c>
      <c r="AH170" s="380">
        <f t="shared" si="48"/>
        <v>-18.397860000000001</v>
      </c>
      <c r="AI170" s="380">
        <f t="shared" si="48"/>
        <v>25.88326</v>
      </c>
      <c r="AJ170" s="380">
        <f t="shared" si="48"/>
        <v>-10.01234</v>
      </c>
      <c r="AK170" s="380">
        <f t="shared" si="48"/>
        <v>-23.389600000000002</v>
      </c>
      <c r="AL170" s="380">
        <f t="shared" si="48"/>
        <v>21.320259999999998</v>
      </c>
      <c r="AM170" s="380">
        <f t="shared" si="48"/>
        <v>-108.08174</v>
      </c>
      <c r="AN170" s="380">
        <f t="shared" si="48"/>
        <v>36.277280000000005</v>
      </c>
      <c r="AO170" s="380">
        <f t="shared" si="48"/>
        <v>-73.873799999999989</v>
      </c>
      <c r="AP170" s="380">
        <f t="shared" si="48"/>
        <v>60.571159999999992</v>
      </c>
      <c r="AQ170" s="380">
        <f t="shared" si="48"/>
        <v>-52.399880000000003</v>
      </c>
      <c r="AR170" s="380">
        <f t="shared" si="48"/>
        <v>-71.22336</v>
      </c>
      <c r="AS170" s="380">
        <f t="shared" si="48"/>
        <v>18.61938</v>
      </c>
      <c r="AT170" s="380">
        <f t="shared" si="48"/>
        <v>-44.432700000000004</v>
      </c>
      <c r="AU170" s="380">
        <f t="shared" si="48"/>
        <v>68.319246190000001</v>
      </c>
      <c r="AV170" s="380">
        <f t="shared" si="48"/>
        <v>110.76502496000001</v>
      </c>
      <c r="AW170" s="380">
        <f t="shared" si="48"/>
        <v>-76.635903870000007</v>
      </c>
      <c r="AX170" s="380">
        <f t="shared" si="48"/>
        <v>-30.179033100000005</v>
      </c>
      <c r="AY170" s="380">
        <f t="shared" si="48"/>
        <v>72.269334180000001</v>
      </c>
      <c r="AZ170" s="380">
        <f t="shared" si="48"/>
        <v>-56.320517970000004</v>
      </c>
      <c r="BA170" s="380">
        <f t="shared" si="48"/>
        <v>-2.941246099999999</v>
      </c>
      <c r="BB170" s="380">
        <f t="shared" si="48"/>
        <v>22.332644220000002</v>
      </c>
      <c r="BC170" s="380">
        <f t="shared" si="48"/>
        <v>-56.66940675</v>
      </c>
      <c r="BD170" s="380">
        <f t="shared" si="48"/>
        <v>-93.5985266</v>
      </c>
      <c r="BE170" s="380">
        <f t="shared" si="48"/>
        <v>-9.4431096100000005</v>
      </c>
      <c r="BF170" s="380">
        <f t="shared" si="48"/>
        <v>11.36869808</v>
      </c>
      <c r="BG170" s="380">
        <f t="shared" si="48"/>
        <v>-50.05605662</v>
      </c>
      <c r="BH170" s="380">
        <f t="shared" si="48"/>
        <v>21.374174539999999</v>
      </c>
      <c r="BI170" s="380">
        <f t="shared" si="48"/>
        <v>-26.75629361</v>
      </c>
      <c r="BJ170" s="380">
        <f t="shared" si="48"/>
        <v>35.455990700000001</v>
      </c>
      <c r="BK170" s="380">
        <f t="shared" si="48"/>
        <v>6.2800086299999993</v>
      </c>
      <c r="BL170" s="380">
        <f t="shared" si="48"/>
        <v>-5.5808323500000006</v>
      </c>
      <c r="BM170" s="380">
        <f t="shared" si="48"/>
        <v>17.259778579999999</v>
      </c>
      <c r="BN170" s="382">
        <f t="shared" si="48"/>
        <v>53.41494556</v>
      </c>
    </row>
    <row r="171" spans="1:66">
      <c r="A171" s="398" t="s">
        <v>176</v>
      </c>
      <c r="B171" s="361">
        <v>-49.088000000000001</v>
      </c>
      <c r="C171" s="361">
        <v>-12.532</v>
      </c>
      <c r="D171" s="361">
        <v>32.47</v>
      </c>
      <c r="E171" s="361">
        <v>39.832000000000001</v>
      </c>
      <c r="F171" s="361">
        <v>10.682</v>
      </c>
      <c r="G171" s="361">
        <v>-42.507399999999997</v>
      </c>
      <c r="H171" s="361">
        <v>55.25</v>
      </c>
      <c r="I171" s="361">
        <v>-97.49</v>
      </c>
      <c r="J171" s="361">
        <v>51.34</v>
      </c>
      <c r="K171" s="361">
        <v>-33.407400000000003</v>
      </c>
      <c r="L171" s="361">
        <v>-38.04</v>
      </c>
      <c r="M171" s="361">
        <v>-41.55</v>
      </c>
      <c r="N171" s="361">
        <v>-11.82</v>
      </c>
      <c r="O171" s="361">
        <v>31.48</v>
      </c>
      <c r="P171" s="361">
        <v>-59.93</v>
      </c>
      <c r="Q171" s="361">
        <v>3.12</v>
      </c>
      <c r="R171" s="361">
        <v>39.819000000000003</v>
      </c>
      <c r="S171" s="361">
        <v>-17.791799999999999</v>
      </c>
      <c r="T171" s="361">
        <v>-60.130200000000002</v>
      </c>
      <c r="U171" s="361">
        <v>-34.982999999999997</v>
      </c>
      <c r="V171" s="361">
        <v>0.69940000000000002</v>
      </c>
      <c r="W171" s="361">
        <v>-47.574800000000003</v>
      </c>
      <c r="X171" s="361">
        <v>-52.8476</v>
      </c>
      <c r="Y171" s="361">
        <v>-12.4306</v>
      </c>
      <c r="Z171" s="361">
        <v>-112.1536</v>
      </c>
      <c r="AA171" s="361">
        <v>27.43</v>
      </c>
      <c r="AB171" s="361">
        <v>-15.2334</v>
      </c>
      <c r="AC171" s="361">
        <v>-10.238799999999999</v>
      </c>
      <c r="AD171" s="361">
        <v>3.3852000000000002</v>
      </c>
      <c r="AE171" s="361">
        <v>5.343</v>
      </c>
      <c r="AF171" s="361">
        <v>-9.9527999999999999</v>
      </c>
      <c r="AG171" s="361">
        <v>36.69952</v>
      </c>
      <c r="AH171" s="361">
        <v>-51.522640000000003</v>
      </c>
      <c r="AI171" s="361">
        <v>20.5868</v>
      </c>
      <c r="AJ171" s="361">
        <v>-4.18912</v>
      </c>
      <c r="AK171" s="361">
        <v>-11.52398</v>
      </c>
      <c r="AL171" s="361">
        <v>15.386799999999999</v>
      </c>
      <c r="AM171" s="361">
        <v>-7.5722399999999999</v>
      </c>
      <c r="AN171" s="361">
        <v>5.6308199999999999</v>
      </c>
      <c r="AO171" s="361">
        <v>1.9214</v>
      </c>
      <c r="AP171" s="361">
        <v>171.14915999999999</v>
      </c>
      <c r="AQ171" s="361">
        <v>-75.280140000000003</v>
      </c>
      <c r="AR171" s="361">
        <v>-58.959159999999997</v>
      </c>
      <c r="AS171" s="361">
        <v>13.44434</v>
      </c>
      <c r="AT171" s="361">
        <v>50.354199999999999</v>
      </c>
      <c r="AU171" s="361">
        <v>7.9348595599999996</v>
      </c>
      <c r="AV171" s="361">
        <v>32.312968959999999</v>
      </c>
      <c r="AW171" s="361">
        <v>-59.064950500000002</v>
      </c>
      <c r="AX171" s="361">
        <v>12.195910509999999</v>
      </c>
      <c r="AY171" s="361">
        <v>-6.6212114700000004</v>
      </c>
      <c r="AZ171" s="361">
        <v>-49.712192170000002</v>
      </c>
      <c r="BA171" s="361">
        <v>10.67215073</v>
      </c>
      <c r="BB171" s="361">
        <v>50.987538090000001</v>
      </c>
      <c r="BC171" s="361">
        <v>-30.619749479999999</v>
      </c>
      <c r="BD171" s="361">
        <v>-18.672252830000001</v>
      </c>
      <c r="BE171" s="361">
        <v>2.3026507899999999</v>
      </c>
      <c r="BF171" s="361">
        <v>-12.85629572</v>
      </c>
      <c r="BG171" s="361">
        <v>-21.925709269999999</v>
      </c>
      <c r="BH171" s="361">
        <v>-21.839242509999998</v>
      </c>
      <c r="BI171" s="361">
        <v>-54.318596710000001</v>
      </c>
      <c r="BJ171" s="361">
        <v>17.96918032</v>
      </c>
      <c r="BK171" s="361">
        <v>-12.50532894</v>
      </c>
      <c r="BL171" s="361">
        <v>6.8418069499999996</v>
      </c>
      <c r="BM171" s="361">
        <v>18.543135289999999</v>
      </c>
      <c r="BN171" s="372">
        <v>30.848793619999999</v>
      </c>
    </row>
    <row r="172" spans="1:66">
      <c r="A172" s="398" t="s">
        <v>177</v>
      </c>
      <c r="B172" s="361">
        <v>43.472000000000001</v>
      </c>
      <c r="C172" s="361">
        <v>-4.7320000000000002</v>
      </c>
      <c r="D172" s="361">
        <v>-11.648</v>
      </c>
      <c r="E172" s="361">
        <v>3.8740000000000001</v>
      </c>
      <c r="F172" s="361">
        <v>30.966000000000001</v>
      </c>
      <c r="G172" s="361">
        <v>-6.5519999999999996</v>
      </c>
      <c r="H172" s="361">
        <v>-39.701999999999998</v>
      </c>
      <c r="I172" s="361">
        <v>66.5</v>
      </c>
      <c r="J172" s="361">
        <v>-38.119999999999997</v>
      </c>
      <c r="K172" s="361">
        <v>-17.873999999999999</v>
      </c>
      <c r="L172" s="361">
        <v>1.61</v>
      </c>
      <c r="M172" s="361">
        <v>22.78</v>
      </c>
      <c r="N172" s="361">
        <v>-2.72</v>
      </c>
      <c r="O172" s="361">
        <v>-18.27</v>
      </c>
      <c r="P172" s="361">
        <v>3.4</v>
      </c>
      <c r="Q172" s="361">
        <v>41.677999999999997</v>
      </c>
      <c r="R172" s="361">
        <v>30.921800000000001</v>
      </c>
      <c r="S172" s="361">
        <v>41.061799999999998</v>
      </c>
      <c r="T172" s="361">
        <v>22.380800000000001</v>
      </c>
      <c r="U172" s="361">
        <v>136.04239999999999</v>
      </c>
      <c r="V172" s="361">
        <v>1.9890000000000001</v>
      </c>
      <c r="W172" s="361">
        <v>-4.7918000000000003</v>
      </c>
      <c r="X172" s="361">
        <v>27.481999999999999</v>
      </c>
      <c r="Y172" s="361">
        <v>-2.3348</v>
      </c>
      <c r="Z172" s="361">
        <v>22.3444</v>
      </c>
      <c r="AA172" s="361">
        <v>19.520800000000001</v>
      </c>
      <c r="AB172" s="361">
        <v>21.868600000000001</v>
      </c>
      <c r="AC172" s="361">
        <v>-30.799600000000002</v>
      </c>
      <c r="AD172" s="361">
        <v>-49.6417</v>
      </c>
      <c r="AE172" s="361">
        <v>-39.051900000000003</v>
      </c>
      <c r="AF172" s="361">
        <v>-10.1426</v>
      </c>
      <c r="AG172" s="361">
        <v>-34.101860000000002</v>
      </c>
      <c r="AH172" s="361">
        <v>33.124780000000001</v>
      </c>
      <c r="AI172" s="361">
        <v>5.2964599999999997</v>
      </c>
      <c r="AJ172" s="361">
        <v>-5.8232200000000001</v>
      </c>
      <c r="AK172" s="361">
        <v>-11.86562</v>
      </c>
      <c r="AL172" s="361">
        <v>5.9334600000000002</v>
      </c>
      <c r="AM172" s="361">
        <v>-100.5095</v>
      </c>
      <c r="AN172" s="361">
        <v>30.646460000000001</v>
      </c>
      <c r="AO172" s="361">
        <v>-75.795199999999994</v>
      </c>
      <c r="AP172" s="361">
        <v>-110.578</v>
      </c>
      <c r="AQ172" s="361">
        <v>22.88026</v>
      </c>
      <c r="AR172" s="361">
        <v>-12.264200000000001</v>
      </c>
      <c r="AS172" s="361">
        <v>5.1750400000000001</v>
      </c>
      <c r="AT172" s="361">
        <v>-94.786900000000003</v>
      </c>
      <c r="AU172" s="361">
        <v>60.384386630000002</v>
      </c>
      <c r="AV172" s="361">
        <v>78.452055999999999</v>
      </c>
      <c r="AW172" s="361">
        <v>-17.570953370000002</v>
      </c>
      <c r="AX172" s="361">
        <v>-42.374943610000003</v>
      </c>
      <c r="AY172" s="361">
        <v>78.890545650000007</v>
      </c>
      <c r="AZ172" s="361">
        <v>-6.6083258000000002</v>
      </c>
      <c r="BA172" s="361">
        <v>-13.613396829999999</v>
      </c>
      <c r="BB172" s="361">
        <v>-28.654893869999999</v>
      </c>
      <c r="BC172" s="361">
        <v>-26.049657270000001</v>
      </c>
      <c r="BD172" s="361">
        <v>-74.926273769999995</v>
      </c>
      <c r="BE172" s="361">
        <v>-11.7457604</v>
      </c>
      <c r="BF172" s="361">
        <v>24.2249938</v>
      </c>
      <c r="BG172" s="361">
        <v>-28.130347350000001</v>
      </c>
      <c r="BH172" s="361">
        <v>43.213417049999997</v>
      </c>
      <c r="BI172" s="361">
        <v>27.562303100000001</v>
      </c>
      <c r="BJ172" s="361">
        <v>17.486810380000001</v>
      </c>
      <c r="BK172" s="361">
        <v>18.785337569999999</v>
      </c>
      <c r="BL172" s="361">
        <v>-12.4226393</v>
      </c>
      <c r="BM172" s="361">
        <v>-1.2833567100000001</v>
      </c>
      <c r="BN172" s="372">
        <v>22.566151940000001</v>
      </c>
    </row>
    <row r="173" spans="1:66">
      <c r="A173" s="400" t="s">
        <v>98</v>
      </c>
      <c r="B173" s="361">
        <v>-4.68</v>
      </c>
      <c r="C173" s="361">
        <v>-6.94</v>
      </c>
      <c r="D173" s="361">
        <v>-12.66</v>
      </c>
      <c r="E173" s="361">
        <v>-4.78</v>
      </c>
      <c r="F173" s="361">
        <v>-29.06</v>
      </c>
      <c r="G173" s="361">
        <v>-9.36</v>
      </c>
      <c r="H173" s="361">
        <v>-5.64</v>
      </c>
      <c r="I173" s="361">
        <v>-2.5</v>
      </c>
      <c r="J173" s="361">
        <v>-3.38</v>
      </c>
      <c r="K173" s="361">
        <v>-20.88</v>
      </c>
      <c r="L173" s="361">
        <v>21.74</v>
      </c>
      <c r="M173" s="361">
        <v>22.41</v>
      </c>
      <c r="N173" s="361">
        <v>2.39</v>
      </c>
      <c r="O173" s="361">
        <v>-2.4700000000000002</v>
      </c>
      <c r="P173" s="361">
        <v>44.07</v>
      </c>
      <c r="Q173" s="361">
        <v>-8.0340000000000007</v>
      </c>
      <c r="R173" s="361">
        <v>-14.2376</v>
      </c>
      <c r="S173" s="361">
        <v>-0.1976</v>
      </c>
      <c r="T173" s="361">
        <v>40.898000000000003</v>
      </c>
      <c r="U173" s="361">
        <v>18.428799999999999</v>
      </c>
      <c r="V173" s="361">
        <v>72.942999999999998</v>
      </c>
      <c r="W173" s="361">
        <v>6.0579999999999998</v>
      </c>
      <c r="X173" s="361">
        <v>18.797999999999998</v>
      </c>
      <c r="Y173" s="361">
        <v>-0.78779999999999994</v>
      </c>
      <c r="Z173" s="361">
        <v>97.011200000000002</v>
      </c>
      <c r="AA173" s="361">
        <v>-23.933</v>
      </c>
      <c r="AB173" s="361">
        <v>23.610600000000002</v>
      </c>
      <c r="AC173" s="361">
        <v>30.654</v>
      </c>
      <c r="AD173" s="361">
        <v>52.135199999999998</v>
      </c>
      <c r="AE173" s="361">
        <v>82.466800000000006</v>
      </c>
      <c r="AF173" s="361">
        <v>8.1562000000000001</v>
      </c>
      <c r="AG173" s="361">
        <v>-3.99932</v>
      </c>
      <c r="AH173" s="361">
        <v>-7.6478999999999999</v>
      </c>
      <c r="AI173" s="361">
        <v>8.9195600000000006</v>
      </c>
      <c r="AJ173" s="361">
        <v>5.4285399999999999</v>
      </c>
      <c r="AK173" s="361">
        <v>24.65606</v>
      </c>
      <c r="AL173" s="361">
        <v>-6.5259999999999998</v>
      </c>
      <c r="AM173" s="361">
        <v>-10.34436</v>
      </c>
      <c r="AN173" s="361">
        <v>-5.2239199999999997</v>
      </c>
      <c r="AO173" s="361">
        <v>2.5617800000000002</v>
      </c>
      <c r="AP173" s="361">
        <v>-20.783619999999999</v>
      </c>
      <c r="AQ173" s="361">
        <v>12.164619999999999</v>
      </c>
      <c r="AR173" s="361">
        <v>19.80368</v>
      </c>
      <c r="AS173" s="361">
        <v>14.881880000000001</v>
      </c>
      <c r="AT173" s="361">
        <v>26.066559999999999</v>
      </c>
      <c r="AU173" s="361">
        <v>-87.129272560000004</v>
      </c>
      <c r="AV173" s="361">
        <v>18.43322161</v>
      </c>
      <c r="AW173" s="361">
        <v>59.420144180000001</v>
      </c>
      <c r="AX173" s="361">
        <v>96.257131400000006</v>
      </c>
      <c r="AY173" s="361">
        <v>86.98122463</v>
      </c>
      <c r="AZ173" s="361">
        <v>76.865648399999998</v>
      </c>
      <c r="BA173" s="361">
        <v>-7.7556197600000001</v>
      </c>
      <c r="BB173" s="361">
        <v>34.452718779999998</v>
      </c>
      <c r="BC173" s="361">
        <v>55.861987900000003</v>
      </c>
      <c r="BD173" s="361">
        <v>159.42473532</v>
      </c>
      <c r="BE173" s="361">
        <v>1.7712360599999999</v>
      </c>
      <c r="BF173" s="361">
        <v>-27.405623519999999</v>
      </c>
      <c r="BG173" s="361">
        <v>-13.80352534</v>
      </c>
      <c r="BH173" s="361">
        <v>-0.96117850999999999</v>
      </c>
      <c r="BI173" s="361">
        <v>-40.399091310000003</v>
      </c>
      <c r="BJ173" s="361">
        <v>9.8269090400000003</v>
      </c>
      <c r="BK173" s="361">
        <v>-6.14239216</v>
      </c>
      <c r="BL173" s="361">
        <v>-16.069426799999999</v>
      </c>
      <c r="BM173" s="361">
        <v>3.0943393800000001</v>
      </c>
      <c r="BN173" s="372">
        <v>-9.2905705399999992</v>
      </c>
    </row>
    <row r="174" spans="1:66" ht="13.5">
      <c r="A174" s="401"/>
      <c r="B174" s="361"/>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1"/>
      <c r="Y174" s="361"/>
      <c r="Z174" s="361"/>
      <c r="AA174" s="361"/>
      <c r="AB174" s="361"/>
      <c r="AC174" s="361"/>
      <c r="AD174" s="361"/>
      <c r="AE174" s="361"/>
      <c r="AF174" s="361"/>
      <c r="AG174" s="361"/>
      <c r="AH174" s="361"/>
      <c r="AI174" s="361"/>
      <c r="AJ174" s="361"/>
      <c r="AK174" s="361"/>
      <c r="AL174" s="361"/>
      <c r="AM174" s="361"/>
      <c r="AN174" s="361"/>
      <c r="AO174" s="361"/>
      <c r="AP174" s="361"/>
      <c r="AQ174" s="361"/>
      <c r="AR174" s="361"/>
      <c r="AS174" s="361"/>
      <c r="AT174" s="361"/>
      <c r="AU174" s="361"/>
      <c r="AV174" s="361"/>
      <c r="AW174" s="361"/>
      <c r="AX174" s="361"/>
      <c r="AY174" s="361"/>
      <c r="AZ174" s="361"/>
      <c r="BA174" s="361"/>
      <c r="BB174" s="361"/>
      <c r="BC174" s="361"/>
      <c r="BD174" s="361"/>
      <c r="BE174" s="361"/>
      <c r="BF174" s="361"/>
      <c r="BG174" s="361"/>
      <c r="BH174" s="361"/>
      <c r="BI174" s="361"/>
      <c r="BJ174" s="361"/>
      <c r="BK174" s="361"/>
      <c r="BL174" s="361"/>
      <c r="BM174" s="361"/>
      <c r="BN174" s="372"/>
    </row>
    <row r="175" spans="1:66" s="385" customFormat="1" ht="13.5">
      <c r="A175" s="419" t="s">
        <v>55</v>
      </c>
      <c r="B175" s="378">
        <f t="shared" ref="B175:BN175" si="49">B117-SUM(B6,B103)</f>
        <v>-26.504702979999983</v>
      </c>
      <c r="C175" s="378">
        <f t="shared" si="49"/>
        <v>48.37409636000006</v>
      </c>
      <c r="D175" s="378">
        <f t="shared" si="49"/>
        <v>8.4881451100000049</v>
      </c>
      <c r="E175" s="378">
        <f t="shared" si="49"/>
        <v>12.408852329999974</v>
      </c>
      <c r="F175" s="378">
        <f t="shared" si="49"/>
        <v>42.76639081999987</v>
      </c>
      <c r="G175" s="378">
        <f t="shared" si="49"/>
        <v>34.79118495000003</v>
      </c>
      <c r="H175" s="378">
        <f t="shared" si="49"/>
        <v>-13.607424530000113</v>
      </c>
      <c r="I175" s="378">
        <f t="shared" si="49"/>
        <v>77.589343300000053</v>
      </c>
      <c r="J175" s="378">
        <f t="shared" si="49"/>
        <v>22.527116559999882</v>
      </c>
      <c r="K175" s="378">
        <f t="shared" si="49"/>
        <v>121.30022027999976</v>
      </c>
      <c r="L175" s="378">
        <f t="shared" si="49"/>
        <v>-100.53120879999987</v>
      </c>
      <c r="M175" s="378">
        <f t="shared" si="49"/>
        <v>61.868341760000042</v>
      </c>
      <c r="N175" s="378">
        <f t="shared" si="49"/>
        <v>65.764207999999996</v>
      </c>
      <c r="O175" s="378">
        <f t="shared" si="49"/>
        <v>9.5825372299999358</v>
      </c>
      <c r="P175" s="378">
        <f t="shared" si="49"/>
        <v>36.68387819000057</v>
      </c>
      <c r="Q175" s="378">
        <f t="shared" si="49"/>
        <v>-29.969036899999963</v>
      </c>
      <c r="R175" s="378">
        <f t="shared" si="49"/>
        <v>-0.46492841000005569</v>
      </c>
      <c r="S175" s="378">
        <f t="shared" si="49"/>
        <v>53.127417909999991</v>
      </c>
      <c r="T175" s="378">
        <f t="shared" si="49"/>
        <v>11.773067850000103</v>
      </c>
      <c r="U175" s="378">
        <f t="shared" si="49"/>
        <v>34.466520450000047</v>
      </c>
      <c r="V175" s="378">
        <f t="shared" si="49"/>
        <v>11.287474259999954</v>
      </c>
      <c r="W175" s="378">
        <f t="shared" si="49"/>
        <v>15.766571839999997</v>
      </c>
      <c r="X175" s="378">
        <f t="shared" si="49"/>
        <v>32.050629979999968</v>
      </c>
      <c r="Y175" s="378">
        <f t="shared" si="49"/>
        <v>-26.80352823999997</v>
      </c>
      <c r="Z175" s="378">
        <f t="shared" si="49"/>
        <v>32.301147840000205</v>
      </c>
      <c r="AA175" s="378">
        <f t="shared" si="49"/>
        <v>-20.548171950000125</v>
      </c>
      <c r="AB175" s="378">
        <f t="shared" si="49"/>
        <v>-6.7885063500000342</v>
      </c>
      <c r="AC175" s="378">
        <f t="shared" si="49"/>
        <v>3.1000110000000376</v>
      </c>
      <c r="AD175" s="378">
        <f t="shared" si="49"/>
        <v>-42.415343209999961</v>
      </c>
      <c r="AE175" s="378">
        <f t="shared" si="49"/>
        <v>-66.652010510000224</v>
      </c>
      <c r="AF175" s="378">
        <f t="shared" si="49"/>
        <v>-18.537876849999911</v>
      </c>
      <c r="AG175" s="378">
        <f t="shared" si="49"/>
        <v>2.4834970200000459</v>
      </c>
      <c r="AH175" s="378">
        <f t="shared" si="49"/>
        <v>-24.75047489</v>
      </c>
      <c r="AI175" s="378">
        <f t="shared" si="49"/>
        <v>1.1361323300000303</v>
      </c>
      <c r="AJ175" s="378">
        <f t="shared" si="49"/>
        <v>-39.668722390000198</v>
      </c>
      <c r="AK175" s="378">
        <f t="shared" si="49"/>
        <v>-20.544304070000038</v>
      </c>
      <c r="AL175" s="378">
        <f t="shared" si="49"/>
        <v>-19.944670070000015</v>
      </c>
      <c r="AM175" s="378">
        <f t="shared" si="49"/>
        <v>-1.8848518400000245</v>
      </c>
      <c r="AN175" s="378">
        <f t="shared" si="49"/>
        <v>17.579065830000005</v>
      </c>
      <c r="AO175" s="378">
        <f t="shared" si="49"/>
        <v>-24.79476015000003</v>
      </c>
      <c r="AP175" s="378">
        <f t="shared" si="49"/>
        <v>21.187558719999949</v>
      </c>
      <c r="AQ175" s="378">
        <f t="shared" si="49"/>
        <v>-8.7364512599999671</v>
      </c>
      <c r="AR175" s="378">
        <f t="shared" si="49"/>
        <v>30.500466540000048</v>
      </c>
      <c r="AS175" s="378">
        <f t="shared" si="49"/>
        <v>-2.5625605999999834</v>
      </c>
      <c r="AT175" s="378">
        <f t="shared" si="49"/>
        <v>40.389013399999868</v>
      </c>
      <c r="AU175" s="378">
        <f t="shared" si="49"/>
        <v>-8.2400309399999419</v>
      </c>
      <c r="AV175" s="378">
        <f t="shared" si="49"/>
        <v>39.544874230000033</v>
      </c>
      <c r="AW175" s="378">
        <f t="shared" si="49"/>
        <v>67.675310929999938</v>
      </c>
      <c r="AX175" s="378">
        <f t="shared" si="49"/>
        <v>75.003301280000017</v>
      </c>
      <c r="AY175" s="378">
        <f t="shared" si="49"/>
        <v>173.98345549999993</v>
      </c>
      <c r="AZ175" s="378">
        <f t="shared" si="49"/>
        <v>82.913461799999965</v>
      </c>
      <c r="BA175" s="378">
        <f t="shared" si="49"/>
        <v>60.274200259999972</v>
      </c>
      <c r="BB175" s="378">
        <f t="shared" si="49"/>
        <v>61.921047680000115</v>
      </c>
      <c r="BC175" s="378">
        <f t="shared" si="49"/>
        <v>-28.928225260000055</v>
      </c>
      <c r="BD175" s="378">
        <f t="shared" si="49"/>
        <v>176.18048447999985</v>
      </c>
      <c r="BE175" s="378">
        <f t="shared" si="49"/>
        <v>-1.914649380000089</v>
      </c>
      <c r="BF175" s="378">
        <f t="shared" si="49"/>
        <v>49.588222940000094</v>
      </c>
      <c r="BG175" s="378">
        <f t="shared" si="49"/>
        <v>44.274681290000053</v>
      </c>
      <c r="BH175" s="378">
        <f t="shared" si="49"/>
        <v>-19.076750920000094</v>
      </c>
      <c r="BI175" s="378">
        <f t="shared" si="49"/>
        <v>72.871503929999804</v>
      </c>
      <c r="BJ175" s="378">
        <f t="shared" si="49"/>
        <v>-30.525634930000095</v>
      </c>
      <c r="BK175" s="378">
        <f t="shared" si="49"/>
        <v>38.068892440000091</v>
      </c>
      <c r="BL175" s="378">
        <f t="shared" si="49"/>
        <v>33.376987590000013</v>
      </c>
      <c r="BM175" s="378">
        <f t="shared" si="49"/>
        <v>-21.113784490000064</v>
      </c>
      <c r="BN175" s="379">
        <f t="shared" si="49"/>
        <v>19.806460609999874</v>
      </c>
    </row>
    <row r="176" spans="1:66" ht="13.5">
      <c r="A176" s="387"/>
      <c r="B176" s="363"/>
      <c r="C176" s="363"/>
      <c r="D176" s="363"/>
      <c r="E176" s="363"/>
      <c r="F176" s="363"/>
      <c r="G176" s="363"/>
      <c r="H176" s="363"/>
      <c r="I176" s="363"/>
      <c r="J176" s="363"/>
      <c r="K176" s="363"/>
      <c r="L176" s="363"/>
      <c r="M176" s="363"/>
      <c r="N176" s="363"/>
      <c r="O176" s="363"/>
      <c r="P176" s="363"/>
      <c r="Q176" s="363"/>
      <c r="R176" s="363"/>
      <c r="S176" s="363"/>
      <c r="T176" s="363"/>
      <c r="U176" s="363"/>
      <c r="V176" s="363"/>
      <c r="W176" s="363"/>
      <c r="X176" s="363"/>
      <c r="Y176" s="363"/>
      <c r="Z176" s="363"/>
      <c r="AA176" s="363"/>
      <c r="AB176" s="363"/>
      <c r="AC176" s="363"/>
      <c r="AD176" s="363"/>
      <c r="AE176" s="363"/>
      <c r="AF176" s="363"/>
      <c r="AG176" s="363"/>
      <c r="AH176" s="363"/>
      <c r="AI176" s="363"/>
      <c r="AJ176" s="363"/>
      <c r="AK176" s="363"/>
      <c r="AL176" s="363"/>
      <c r="AM176" s="363"/>
      <c r="AN176" s="363"/>
      <c r="AO176" s="363"/>
      <c r="AP176" s="363"/>
      <c r="AQ176" s="363"/>
      <c r="AR176" s="363"/>
      <c r="AS176" s="363"/>
      <c r="AT176" s="363"/>
      <c r="AU176" s="363"/>
      <c r="AV176" s="363"/>
      <c r="AW176" s="363"/>
      <c r="AX176" s="363"/>
      <c r="AY176" s="363"/>
      <c r="AZ176" s="363"/>
      <c r="BA176" s="363"/>
      <c r="BB176" s="363"/>
      <c r="BC176" s="363"/>
      <c r="BD176" s="363"/>
      <c r="BE176" s="363"/>
      <c r="BF176" s="363"/>
      <c r="BG176" s="363"/>
      <c r="BH176" s="363"/>
      <c r="BI176" s="363"/>
      <c r="BJ176" s="363"/>
      <c r="BK176" s="363"/>
      <c r="BL176" s="363"/>
      <c r="BM176" s="363"/>
      <c r="BN176" s="363"/>
    </row>
    <row r="177" spans="1:1">
      <c r="A177" s="388"/>
    </row>
    <row r="178" spans="1:1">
      <c r="A178" s="388"/>
    </row>
    <row r="179" spans="1:1">
      <c r="A179" s="388"/>
    </row>
    <row r="180" spans="1:1">
      <c r="A180" s="388"/>
    </row>
    <row r="181" spans="1:1">
      <c r="A181" s="388"/>
    </row>
  </sheetData>
  <printOptions horizontalCentered="1"/>
  <pageMargins left="0" right="0" top="0.2" bottom="0.12" header="0.06" footer="0.14000000000000001"/>
  <pageSetup paperSize="9" scale="73" orientation="portrait" r:id="rId1"/>
  <headerFooter alignWithMargins="0"/>
  <rowBreaks count="1" manualBreakCount="1">
    <brk id="8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9674B-0D21-4BAA-927A-4BC68BA5336D}">
  <sheetPr>
    <tabColor rgb="FF00B0F0"/>
  </sheetPr>
  <dimension ref="A1:J11"/>
  <sheetViews>
    <sheetView showGridLines="0" workbookViewId="0" xr3:uid="{778C19DB-A194-5C7D-A5B9-CB100839B373}">
      <selection activeCell="E9" sqref="E9"/>
    </sheetView>
  </sheetViews>
  <sheetFormatPr defaultColWidth="9.1640625" defaultRowHeight="14.45"/>
  <cols>
    <col min="1" max="1" width="30.83203125" style="337" customWidth="1"/>
    <col min="2" max="2" width="49.5" style="337" customWidth="1"/>
    <col min="3" max="10" width="22" style="337" customWidth="1"/>
    <col min="11" max="16384" width="9.1640625" style="337"/>
  </cols>
  <sheetData>
    <row r="1" spans="1:10" ht="17.25" customHeight="1">
      <c r="A1" s="436" t="s">
        <v>180</v>
      </c>
      <c r="B1" s="486"/>
      <c r="C1" s="486"/>
      <c r="D1" s="486"/>
      <c r="E1" s="486"/>
      <c r="F1" s="486"/>
      <c r="G1" s="486"/>
      <c r="H1" s="486"/>
      <c r="I1" s="486"/>
      <c r="J1" s="486"/>
    </row>
    <row r="2" spans="1:10" ht="18" customHeight="1">
      <c r="A2" s="437" t="s">
        <v>181</v>
      </c>
      <c r="B2" s="486"/>
      <c r="C2" s="486"/>
      <c r="D2" s="486"/>
      <c r="E2" s="486"/>
      <c r="F2" s="486"/>
      <c r="G2" s="486"/>
      <c r="H2" s="486"/>
      <c r="I2" s="486"/>
      <c r="J2" s="486"/>
    </row>
    <row r="3" spans="1:10" ht="18" customHeight="1">
      <c r="A3" s="437" t="s">
        <v>182</v>
      </c>
      <c r="B3" s="486"/>
      <c r="C3" s="486"/>
      <c r="D3" s="486"/>
      <c r="E3" s="486"/>
      <c r="F3" s="486"/>
      <c r="G3" s="486"/>
      <c r="H3" s="486"/>
      <c r="I3" s="486"/>
      <c r="J3" s="486"/>
    </row>
    <row r="4" spans="1:10" ht="15.6">
      <c r="A4" s="438" t="s">
        <v>183</v>
      </c>
      <c r="B4" s="487"/>
      <c r="C4" s="338">
        <v>2020</v>
      </c>
      <c r="D4" s="338">
        <v>2019</v>
      </c>
      <c r="E4" s="338">
        <v>2021</v>
      </c>
      <c r="F4" s="338" t="s">
        <v>184</v>
      </c>
      <c r="G4" s="338" t="s">
        <v>185</v>
      </c>
      <c r="H4" s="338" t="s">
        <v>186</v>
      </c>
      <c r="I4" s="338" t="s">
        <v>187</v>
      </c>
      <c r="J4" s="338" t="s">
        <v>188</v>
      </c>
    </row>
    <row r="5" spans="1:10" ht="15.6">
      <c r="A5" s="339" t="s">
        <v>189</v>
      </c>
      <c r="B5" s="339" t="s">
        <v>190</v>
      </c>
      <c r="C5" s="340">
        <v>0</v>
      </c>
      <c r="D5" s="340">
        <v>0</v>
      </c>
      <c r="E5" s="340">
        <v>9398.4</v>
      </c>
      <c r="F5" s="340">
        <v>0</v>
      </c>
      <c r="G5" s="340">
        <v>0</v>
      </c>
      <c r="H5" s="340">
        <v>9398.4</v>
      </c>
      <c r="I5" s="340">
        <v>0</v>
      </c>
      <c r="J5" s="340">
        <v>0</v>
      </c>
    </row>
    <row r="6" spans="1:10" ht="15.6">
      <c r="A6" s="435" t="s">
        <v>191</v>
      </c>
      <c r="B6" s="487"/>
      <c r="C6" s="341">
        <v>0</v>
      </c>
      <c r="D6" s="341">
        <v>0</v>
      </c>
      <c r="E6" s="341">
        <v>9398.4</v>
      </c>
      <c r="F6" s="341">
        <v>0</v>
      </c>
      <c r="G6" s="341">
        <v>0</v>
      </c>
      <c r="H6" s="341">
        <v>9398.4</v>
      </c>
      <c r="I6" s="341">
        <v>0</v>
      </c>
      <c r="J6" s="341">
        <v>0</v>
      </c>
    </row>
    <row r="7" spans="1:10" ht="18" customHeight="1">
      <c r="A7" s="442" t="s">
        <v>182</v>
      </c>
      <c r="B7" s="486"/>
      <c r="C7" s="486"/>
      <c r="D7" s="486"/>
      <c r="E7" s="486"/>
      <c r="F7" s="486"/>
      <c r="G7" s="486"/>
      <c r="H7" s="486"/>
      <c r="I7" s="486"/>
      <c r="J7" s="486"/>
    </row>
    <row r="8" spans="1:10" ht="15.6">
      <c r="A8" s="434" t="s">
        <v>192</v>
      </c>
      <c r="B8" s="488"/>
      <c r="C8" s="342">
        <v>2020</v>
      </c>
      <c r="D8" s="342">
        <v>2019</v>
      </c>
      <c r="E8" s="342">
        <v>2021</v>
      </c>
      <c r="F8" s="342" t="s">
        <v>184</v>
      </c>
      <c r="G8" s="342" t="s">
        <v>185</v>
      </c>
      <c r="H8" s="342" t="s">
        <v>186</v>
      </c>
      <c r="I8" s="342" t="s">
        <v>187</v>
      </c>
      <c r="J8" s="342" t="s">
        <v>188</v>
      </c>
    </row>
    <row r="9" spans="1:10" ht="15.6">
      <c r="A9" s="339" t="s">
        <v>189</v>
      </c>
      <c r="B9" s="339" t="s">
        <v>190</v>
      </c>
      <c r="C9" s="340">
        <v>7280</v>
      </c>
      <c r="D9" s="340">
        <v>1437049.06</v>
      </c>
      <c r="E9" s="340">
        <v>105215.52</v>
      </c>
      <c r="F9" s="343">
        <v>1437049.06</v>
      </c>
      <c r="G9" s="340">
        <v>7280</v>
      </c>
      <c r="H9" s="340">
        <v>66921.399999999994</v>
      </c>
      <c r="I9" s="340">
        <v>31014.12</v>
      </c>
      <c r="J9" s="340">
        <v>7280</v>
      </c>
    </row>
    <row r="10" spans="1:10" ht="15.6">
      <c r="A10" s="435" t="s">
        <v>191</v>
      </c>
      <c r="B10" s="487"/>
      <c r="C10" s="341">
        <v>7280</v>
      </c>
      <c r="D10" s="341">
        <v>1437049.06</v>
      </c>
      <c r="E10" s="341">
        <v>105215.52</v>
      </c>
      <c r="F10" s="341">
        <v>1437049.06</v>
      </c>
      <c r="G10" s="341">
        <v>7280</v>
      </c>
      <c r="H10" s="341">
        <v>66921.399999999994</v>
      </c>
      <c r="I10" s="341">
        <v>31014.12</v>
      </c>
      <c r="J10" s="341">
        <v>7280</v>
      </c>
    </row>
    <row r="11" spans="1:10" ht="0" hidden="1" customHeight="1">
      <c r="A11" s="4"/>
      <c r="B11" s="4"/>
      <c r="C11" s="4"/>
      <c r="D11" s="4"/>
      <c r="E11" s="4"/>
      <c r="F11" s="4"/>
      <c r="G11" s="4"/>
      <c r="H11" s="4"/>
      <c r="I11" s="4"/>
      <c r="J11" s="4"/>
    </row>
  </sheetData>
  <mergeCells count="8">
    <mergeCell ref="A8:B8"/>
    <mergeCell ref="A10:B10"/>
    <mergeCell ref="A1:J1"/>
    <mergeCell ref="A2:J2"/>
    <mergeCell ref="A3:J3"/>
    <mergeCell ref="A4:B4"/>
    <mergeCell ref="A6:B6"/>
    <mergeCell ref="A7:J7"/>
  </mergeCells>
  <pageMargins left="1" right="1" top="1" bottom="1" header="1" footer="1"/>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C0167-98B8-461D-9605-370D1333166E}">
  <sheetPr>
    <tabColor rgb="FF00B0F0"/>
  </sheetPr>
  <dimension ref="A1:E11"/>
  <sheetViews>
    <sheetView showGridLines="0" workbookViewId="0" xr3:uid="{CF562FFA-FEBF-5045-B55C-CB2FBD89F5D9}">
      <selection activeCell="E9" sqref="E9"/>
    </sheetView>
  </sheetViews>
  <sheetFormatPr defaultColWidth="9.1640625" defaultRowHeight="14.45"/>
  <cols>
    <col min="1" max="1" width="30.83203125" style="337" customWidth="1"/>
    <col min="2" max="2" width="49.5" style="337" customWidth="1"/>
    <col min="3" max="5" width="22" style="337" customWidth="1"/>
    <col min="6" max="16384" width="9.1640625" style="337"/>
  </cols>
  <sheetData>
    <row r="1" spans="1:5" ht="17.25" customHeight="1">
      <c r="A1" s="436" t="s">
        <v>180</v>
      </c>
      <c r="B1" s="486"/>
      <c r="C1" s="486"/>
      <c r="D1" s="486"/>
      <c r="E1" s="486"/>
    </row>
    <row r="2" spans="1:5" ht="18" customHeight="1">
      <c r="A2" s="437" t="s">
        <v>193</v>
      </c>
      <c r="B2" s="486"/>
      <c r="C2" s="486"/>
      <c r="D2" s="486"/>
      <c r="E2" s="486"/>
    </row>
    <row r="3" spans="1:5" ht="18" customHeight="1">
      <c r="A3" s="437" t="s">
        <v>182</v>
      </c>
      <c r="B3" s="486"/>
      <c r="C3" s="486"/>
      <c r="D3" s="486"/>
      <c r="E3" s="486"/>
    </row>
    <row r="4" spans="1:5" ht="15.6">
      <c r="A4" s="438" t="s">
        <v>183</v>
      </c>
      <c r="B4" s="487"/>
      <c r="C4" s="338" t="s">
        <v>194</v>
      </c>
      <c r="D4" s="338" t="s">
        <v>184</v>
      </c>
      <c r="E4" s="338" t="s">
        <v>195</v>
      </c>
    </row>
    <row r="5" spans="1:5" ht="15.6">
      <c r="A5" s="339" t="s">
        <v>189</v>
      </c>
      <c r="B5" s="339" t="s">
        <v>190</v>
      </c>
      <c r="C5" s="340">
        <v>0</v>
      </c>
      <c r="D5" s="343">
        <v>629657.19999999995</v>
      </c>
      <c r="E5" s="340">
        <v>0</v>
      </c>
    </row>
    <row r="6" spans="1:5" ht="15.6">
      <c r="A6" s="435" t="s">
        <v>191</v>
      </c>
      <c r="B6" s="487"/>
      <c r="C6" s="341">
        <v>0</v>
      </c>
      <c r="D6" s="341">
        <v>629657.19999999995</v>
      </c>
      <c r="E6" s="341">
        <v>0</v>
      </c>
    </row>
    <row r="7" spans="1:5" ht="18" customHeight="1">
      <c r="A7" s="442" t="s">
        <v>182</v>
      </c>
      <c r="B7" s="486"/>
      <c r="C7" s="486"/>
      <c r="D7" s="486"/>
      <c r="E7" s="486"/>
    </row>
    <row r="8" spans="1:5" ht="15.6">
      <c r="A8" s="434" t="s">
        <v>192</v>
      </c>
      <c r="B8" s="488"/>
      <c r="C8" s="342" t="s">
        <v>194</v>
      </c>
      <c r="D8" s="342" t="s">
        <v>184</v>
      </c>
      <c r="E8" s="342" t="s">
        <v>195</v>
      </c>
    </row>
    <row r="9" spans="1:5" ht="15.6">
      <c r="A9" s="339" t="s">
        <v>189</v>
      </c>
      <c r="B9" s="339" t="s">
        <v>190</v>
      </c>
      <c r="C9" s="340">
        <v>10920</v>
      </c>
      <c r="D9" s="340">
        <v>0</v>
      </c>
      <c r="E9" s="340">
        <v>13650</v>
      </c>
    </row>
    <row r="10" spans="1:5" ht="15.6">
      <c r="A10" s="435" t="s">
        <v>191</v>
      </c>
      <c r="B10" s="487"/>
      <c r="C10" s="341">
        <v>10920</v>
      </c>
      <c r="D10" s="341">
        <v>0</v>
      </c>
      <c r="E10" s="341">
        <v>13650</v>
      </c>
    </row>
    <row r="11" spans="1:5" ht="0" hidden="1" customHeight="1">
      <c r="A11" s="4"/>
      <c r="B11" s="4"/>
      <c r="C11" s="4"/>
      <c r="D11" s="4"/>
      <c r="E11" s="4"/>
    </row>
  </sheetData>
  <mergeCells count="8">
    <mergeCell ref="A8:B8"/>
    <mergeCell ref="A10:B10"/>
    <mergeCell ref="A1:E1"/>
    <mergeCell ref="A2:E2"/>
    <mergeCell ref="A3:E3"/>
    <mergeCell ref="A4:B4"/>
    <mergeCell ref="A6:B6"/>
    <mergeCell ref="A7:E7"/>
  </mergeCells>
  <pageMargins left="1" right="1" top="1" bottom="1" header="1" footer="1"/>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F188-6122-4953-80AA-95512202735D}">
  <sheetPr>
    <tabColor rgb="FF7030A0"/>
  </sheetPr>
  <dimension ref="A1:BE51"/>
  <sheetViews>
    <sheetView showGridLines="0" workbookViewId="0" xr3:uid="{C456C3D6-0CF2-5BF9-9953-AAF299ACAC22}">
      <pane xSplit="1" ySplit="4" topLeftCell="B5" activePane="bottomRight" state="frozen"/>
      <selection pane="bottomRight" activeCell="E9" sqref="E9"/>
      <selection pane="bottomLeft" activeCell="E9" sqref="E9"/>
      <selection pane="topRight" activeCell="E9" sqref="E9"/>
    </sheetView>
  </sheetViews>
  <sheetFormatPr defaultColWidth="9.1640625" defaultRowHeight="14.45"/>
  <cols>
    <col min="1" max="1" width="68.83203125" style="4" customWidth="1"/>
    <col min="2" max="57" width="11.83203125" style="4" customWidth="1"/>
    <col min="58" max="58" width="0.5" style="4" customWidth="1"/>
    <col min="59" max="16384" width="9.1640625" style="4"/>
  </cols>
  <sheetData>
    <row r="1" spans="1:57" ht="15">
      <c r="A1" s="321" t="s">
        <v>196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t="s">
        <v>182</v>
      </c>
    </row>
    <row r="2" spans="1:57" ht="15">
      <c r="A2" s="325" t="s">
        <v>197</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t="s">
        <v>182</v>
      </c>
    </row>
    <row r="3" spans="1:57" ht="15.95">
      <c r="A3" s="322" t="s">
        <v>182</v>
      </c>
      <c r="B3" s="321" t="s">
        <v>182</v>
      </c>
      <c r="C3" s="321" t="s">
        <v>182</v>
      </c>
      <c r="D3" s="321" t="s">
        <v>182</v>
      </c>
      <c r="E3" s="321" t="s">
        <v>182</v>
      </c>
      <c r="F3" s="321" t="s">
        <v>182</v>
      </c>
      <c r="G3" s="321" t="s">
        <v>182</v>
      </c>
      <c r="H3" s="321" t="s">
        <v>182</v>
      </c>
      <c r="I3" s="321" t="s">
        <v>182</v>
      </c>
      <c r="J3" s="321" t="s">
        <v>182</v>
      </c>
      <c r="K3" s="321" t="s">
        <v>182</v>
      </c>
      <c r="L3" s="321" t="s">
        <v>182</v>
      </c>
      <c r="M3" s="271">
        <v>2011</v>
      </c>
      <c r="N3" s="271" t="s">
        <v>182</v>
      </c>
      <c r="O3" s="271" t="s">
        <v>182</v>
      </c>
      <c r="P3" s="271" t="s">
        <v>182</v>
      </c>
      <c r="Q3" s="271">
        <v>2012</v>
      </c>
      <c r="R3" s="271" t="s">
        <v>182</v>
      </c>
      <c r="S3" s="271" t="s">
        <v>182</v>
      </c>
      <c r="T3" s="271" t="s">
        <v>182</v>
      </c>
      <c r="U3" s="271">
        <v>2013</v>
      </c>
      <c r="V3" s="271" t="s">
        <v>182</v>
      </c>
      <c r="W3" s="271" t="s">
        <v>182</v>
      </c>
      <c r="X3" s="271" t="s">
        <v>182</v>
      </c>
      <c r="Y3" s="271">
        <v>2014</v>
      </c>
      <c r="Z3" s="271" t="s">
        <v>182</v>
      </c>
      <c r="AA3" s="271" t="s">
        <v>182</v>
      </c>
      <c r="AB3" s="271" t="s">
        <v>182</v>
      </c>
      <c r="AC3" s="271">
        <v>2015</v>
      </c>
      <c r="AD3" s="271" t="s">
        <v>182</v>
      </c>
      <c r="AE3" s="271" t="s">
        <v>182</v>
      </c>
      <c r="AF3" s="271" t="s">
        <v>182</v>
      </c>
      <c r="AG3" s="271">
        <v>2016</v>
      </c>
      <c r="AH3" s="271" t="s">
        <v>182</v>
      </c>
      <c r="AI3" s="271" t="s">
        <v>182</v>
      </c>
      <c r="AJ3" s="271" t="s">
        <v>182</v>
      </c>
      <c r="AK3" s="271">
        <v>2017</v>
      </c>
      <c r="AL3" s="271" t="s">
        <v>182</v>
      </c>
      <c r="AM3" s="271" t="s">
        <v>182</v>
      </c>
      <c r="AN3" s="271" t="s">
        <v>182</v>
      </c>
      <c r="AO3" s="271">
        <v>2018</v>
      </c>
      <c r="AP3" s="271" t="s">
        <v>182</v>
      </c>
      <c r="AQ3" s="271" t="s">
        <v>182</v>
      </c>
      <c r="AR3" s="271" t="s">
        <v>182</v>
      </c>
      <c r="AS3" s="271">
        <v>2019</v>
      </c>
      <c r="AT3" s="271" t="s">
        <v>182</v>
      </c>
      <c r="AU3" s="271" t="s">
        <v>182</v>
      </c>
      <c r="AV3" s="271" t="s">
        <v>182</v>
      </c>
      <c r="AW3" s="271">
        <v>2020</v>
      </c>
      <c r="AX3" s="271" t="s">
        <v>182</v>
      </c>
      <c r="AY3" s="271" t="s">
        <v>182</v>
      </c>
      <c r="AZ3" s="271" t="s">
        <v>182</v>
      </c>
      <c r="BA3" s="271">
        <v>2021</v>
      </c>
      <c r="BB3" s="271" t="s">
        <v>182</v>
      </c>
      <c r="BC3" s="271" t="s">
        <v>182</v>
      </c>
      <c r="BD3" s="271" t="s">
        <v>182</v>
      </c>
      <c r="BE3" s="271">
        <v>2022</v>
      </c>
    </row>
    <row r="4" spans="1:57" ht="15.95">
      <c r="A4" s="322" t="s">
        <v>182</v>
      </c>
      <c r="B4" s="321">
        <v>2011</v>
      </c>
      <c r="C4" s="321">
        <v>2012</v>
      </c>
      <c r="D4" s="321">
        <v>2013</v>
      </c>
      <c r="E4" s="321">
        <v>2014</v>
      </c>
      <c r="F4" s="321">
        <v>2015</v>
      </c>
      <c r="G4" s="321">
        <v>2016</v>
      </c>
      <c r="H4" s="321">
        <v>2017</v>
      </c>
      <c r="I4" s="321">
        <v>2018</v>
      </c>
      <c r="J4" s="321">
        <v>2019</v>
      </c>
      <c r="K4" s="321">
        <v>2020</v>
      </c>
      <c r="L4" s="321">
        <v>2021</v>
      </c>
      <c r="M4" s="271" t="s">
        <v>198</v>
      </c>
      <c r="N4" s="271" t="s">
        <v>199</v>
      </c>
      <c r="O4" s="271" t="s">
        <v>200</v>
      </c>
      <c r="P4" s="271" t="s">
        <v>201</v>
      </c>
      <c r="Q4" s="271" t="s">
        <v>198</v>
      </c>
      <c r="R4" s="271" t="s">
        <v>199</v>
      </c>
      <c r="S4" s="271" t="s">
        <v>200</v>
      </c>
      <c r="T4" s="271" t="s">
        <v>201</v>
      </c>
      <c r="U4" s="271" t="s">
        <v>198</v>
      </c>
      <c r="V4" s="271" t="s">
        <v>199</v>
      </c>
      <c r="W4" s="271" t="s">
        <v>200</v>
      </c>
      <c r="X4" s="271" t="s">
        <v>201</v>
      </c>
      <c r="Y4" s="271" t="s">
        <v>198</v>
      </c>
      <c r="Z4" s="271" t="s">
        <v>199</v>
      </c>
      <c r="AA4" s="271" t="s">
        <v>200</v>
      </c>
      <c r="AB4" s="271" t="s">
        <v>201</v>
      </c>
      <c r="AC4" s="271" t="s">
        <v>198</v>
      </c>
      <c r="AD4" s="271" t="s">
        <v>199</v>
      </c>
      <c r="AE4" s="271" t="s">
        <v>200</v>
      </c>
      <c r="AF4" s="271" t="s">
        <v>201</v>
      </c>
      <c r="AG4" s="271" t="s">
        <v>198</v>
      </c>
      <c r="AH4" s="271" t="s">
        <v>199</v>
      </c>
      <c r="AI4" s="271" t="s">
        <v>200</v>
      </c>
      <c r="AJ4" s="271" t="s">
        <v>201</v>
      </c>
      <c r="AK4" s="271" t="s">
        <v>198</v>
      </c>
      <c r="AL4" s="271" t="s">
        <v>199</v>
      </c>
      <c r="AM4" s="271" t="s">
        <v>200</v>
      </c>
      <c r="AN4" s="271" t="s">
        <v>201</v>
      </c>
      <c r="AO4" s="271" t="s">
        <v>198</v>
      </c>
      <c r="AP4" s="271" t="s">
        <v>199</v>
      </c>
      <c r="AQ4" s="271" t="s">
        <v>200</v>
      </c>
      <c r="AR4" s="271" t="s">
        <v>201</v>
      </c>
      <c r="AS4" s="271" t="s">
        <v>198</v>
      </c>
      <c r="AT4" s="271" t="s">
        <v>199</v>
      </c>
      <c r="AU4" s="271" t="s">
        <v>200</v>
      </c>
      <c r="AV4" s="271" t="s">
        <v>201</v>
      </c>
      <c r="AW4" s="271" t="s">
        <v>198</v>
      </c>
      <c r="AX4" s="271" t="s">
        <v>199</v>
      </c>
      <c r="AY4" s="271" t="s">
        <v>200</v>
      </c>
      <c r="AZ4" s="271" t="s">
        <v>201</v>
      </c>
      <c r="BA4" s="271" t="s">
        <v>198</v>
      </c>
      <c r="BB4" s="271" t="s">
        <v>199</v>
      </c>
      <c r="BC4" s="271" t="s">
        <v>200</v>
      </c>
      <c r="BD4" s="271" t="s">
        <v>201</v>
      </c>
      <c r="BE4" s="271" t="s">
        <v>198</v>
      </c>
    </row>
    <row r="5" spans="1:57">
      <c r="A5" s="273" t="s">
        <v>182</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row>
    <row r="6" spans="1:57" s="328" customFormat="1">
      <c r="A6" s="326" t="s">
        <v>202</v>
      </c>
      <c r="B6" s="335" t="e">
        <f>SUM(#REF!,#REF!,#REF!,#REF!)-#REF!</f>
        <v>#REF!</v>
      </c>
      <c r="C6" s="335" t="e">
        <f>SUM(#REF!,#REF!,#REF!,#REF!)-#REF!</f>
        <v>#REF!</v>
      </c>
      <c r="D6" s="335" t="e">
        <f>SUM(#REF!,#REF!,#REF!,#REF!)-#REF!</f>
        <v>#REF!</v>
      </c>
      <c r="E6" s="335" t="e">
        <f>SUM(#REF!,#REF!,#REF!,#REF!)-#REF!</f>
        <v>#REF!</v>
      </c>
      <c r="F6" s="335" t="e">
        <f>SUM(#REF!,#REF!,#REF!,#REF!)-#REF!</f>
        <v>#REF!</v>
      </c>
      <c r="G6" s="335" t="e">
        <f>SUM(#REF!,#REF!,#REF!,#REF!)-#REF!</f>
        <v>#REF!</v>
      </c>
      <c r="H6" s="335" t="e">
        <f>SUM(#REF!,#REF!,#REF!,#REF!)-#REF!</f>
        <v>#REF!</v>
      </c>
      <c r="I6" s="335" t="e">
        <f>SUM(#REF!,#REF!,#REF!,#REF!)-#REF!</f>
        <v>#REF!</v>
      </c>
      <c r="J6" s="335" t="e">
        <f>SUM(#REF!,#REF!,#REF!,#REF!)-#REF!</f>
        <v>#REF!</v>
      </c>
      <c r="K6" s="335" t="e">
        <f>SUM(#REF!,#REF!,#REF!,#REF!)-#REF!</f>
        <v>#REF!</v>
      </c>
      <c r="L6" s="335" t="e">
        <f>SUM(#REF!,#REF!,#REF!,#REF!)-#REF!</f>
        <v>#REF!</v>
      </c>
      <c r="M6" s="335" t="e">
        <f>SUM(#REF!,#REF!,#REF!,#REF!)-#REF!</f>
        <v>#REF!</v>
      </c>
      <c r="N6" s="335" t="e">
        <f>SUM(#REF!,#REF!,#REF!,#REF!)-#REF!</f>
        <v>#REF!</v>
      </c>
      <c r="O6" s="335" t="e">
        <f>SUM(#REF!,#REF!,#REF!,#REF!)-#REF!</f>
        <v>#REF!</v>
      </c>
      <c r="P6" s="335" t="e">
        <f>SUM(#REF!,#REF!,#REF!,#REF!)-#REF!</f>
        <v>#REF!</v>
      </c>
      <c r="Q6" s="335" t="e">
        <f>SUM(#REF!,#REF!,#REF!,#REF!)-#REF!</f>
        <v>#REF!</v>
      </c>
      <c r="R6" s="335" t="e">
        <f>SUM(#REF!,#REF!,#REF!,#REF!)-#REF!</f>
        <v>#REF!</v>
      </c>
      <c r="S6" s="335" t="e">
        <f>SUM(#REF!,#REF!,#REF!,#REF!)-#REF!</f>
        <v>#REF!</v>
      </c>
      <c r="T6" s="335" t="e">
        <f>SUM(#REF!,#REF!,#REF!,#REF!)-#REF!</f>
        <v>#REF!</v>
      </c>
      <c r="U6" s="335" t="e">
        <f>SUM(#REF!,#REF!,#REF!,#REF!)-#REF!</f>
        <v>#REF!</v>
      </c>
      <c r="V6" s="335" t="e">
        <f>SUM(#REF!,#REF!,#REF!,#REF!)-#REF!</f>
        <v>#REF!</v>
      </c>
      <c r="W6" s="335" t="e">
        <f>SUM(#REF!,#REF!,#REF!,#REF!)-#REF!</f>
        <v>#REF!</v>
      </c>
      <c r="X6" s="335" t="e">
        <f>SUM(#REF!,#REF!,#REF!,#REF!)-#REF!</f>
        <v>#REF!</v>
      </c>
      <c r="Y6" s="335" t="e">
        <f>SUM(#REF!,#REF!,#REF!,#REF!)-#REF!</f>
        <v>#REF!</v>
      </c>
      <c r="Z6" s="335" t="e">
        <f>SUM(#REF!,#REF!,#REF!,#REF!)-#REF!</f>
        <v>#REF!</v>
      </c>
      <c r="AA6" s="335" t="e">
        <f>SUM(#REF!,#REF!,#REF!,#REF!)-#REF!</f>
        <v>#REF!</v>
      </c>
      <c r="AB6" s="335" t="e">
        <f>SUM(#REF!,#REF!,#REF!,#REF!)-#REF!</f>
        <v>#REF!</v>
      </c>
      <c r="AC6" s="335" t="e">
        <f>SUM(#REF!,#REF!,#REF!,#REF!)-#REF!</f>
        <v>#REF!</v>
      </c>
      <c r="AD6" s="335" t="e">
        <f>SUM(#REF!,#REF!,#REF!,#REF!)-#REF!</f>
        <v>#REF!</v>
      </c>
      <c r="AE6" s="335" t="e">
        <f>SUM(#REF!,#REF!,#REF!,#REF!)-#REF!</f>
        <v>#REF!</v>
      </c>
      <c r="AF6" s="335" t="e">
        <f>SUM(#REF!,#REF!,#REF!,#REF!)-#REF!</f>
        <v>#REF!</v>
      </c>
      <c r="AG6" s="335" t="e">
        <f>SUM(#REF!,#REF!,#REF!,#REF!)-#REF!</f>
        <v>#REF!</v>
      </c>
      <c r="AH6" s="335" t="e">
        <f>SUM(#REF!,#REF!,#REF!,#REF!)-#REF!</f>
        <v>#REF!</v>
      </c>
      <c r="AI6" s="335" t="e">
        <f>SUM(#REF!,#REF!,#REF!,#REF!)-#REF!</f>
        <v>#REF!</v>
      </c>
      <c r="AJ6" s="335" t="e">
        <f>SUM(#REF!,#REF!,#REF!,#REF!)-#REF!</f>
        <v>#REF!</v>
      </c>
      <c r="AK6" s="335" t="e">
        <f>SUM(#REF!,#REF!,#REF!,#REF!)-#REF!</f>
        <v>#REF!</v>
      </c>
      <c r="AL6" s="335" t="e">
        <f>SUM(#REF!,#REF!,#REF!,#REF!)-#REF!</f>
        <v>#REF!</v>
      </c>
      <c r="AM6" s="335" t="e">
        <f>SUM(#REF!,#REF!,#REF!,#REF!)-#REF!</f>
        <v>#REF!</v>
      </c>
      <c r="AN6" s="335" t="e">
        <f>SUM(#REF!,#REF!,#REF!,#REF!)-#REF!</f>
        <v>#REF!</v>
      </c>
      <c r="AO6" s="335" t="e">
        <f>SUM(#REF!,#REF!,#REF!,#REF!)-#REF!</f>
        <v>#REF!</v>
      </c>
      <c r="AP6" s="335" t="e">
        <f>SUM(#REF!,#REF!,#REF!,#REF!)-#REF!</f>
        <v>#REF!</v>
      </c>
      <c r="AQ6" s="335" t="e">
        <f>SUM(#REF!,#REF!,#REF!,#REF!)-#REF!</f>
        <v>#REF!</v>
      </c>
      <c r="AR6" s="335" t="e">
        <f>SUM(#REF!,#REF!,#REF!,#REF!)-#REF!</f>
        <v>#REF!</v>
      </c>
      <c r="AS6" s="335" t="e">
        <f>SUM(#REF!,#REF!,#REF!,#REF!)-#REF!</f>
        <v>#REF!</v>
      </c>
      <c r="AT6" s="335" t="e">
        <f>SUM(#REF!,#REF!,#REF!,#REF!)-#REF!</f>
        <v>#REF!</v>
      </c>
      <c r="AU6" s="335" t="e">
        <f>SUM(#REF!,#REF!,#REF!,#REF!)-#REF!</f>
        <v>#REF!</v>
      </c>
      <c r="AV6" s="335" t="e">
        <f>SUM(#REF!,#REF!,#REF!,#REF!)-#REF!</f>
        <v>#REF!</v>
      </c>
      <c r="AW6" s="335" t="e">
        <f>SUM(#REF!,#REF!,#REF!,#REF!)-#REF!</f>
        <v>#REF!</v>
      </c>
      <c r="AX6" s="335" t="e">
        <f>SUM(#REF!,#REF!,#REF!,#REF!)-#REF!</f>
        <v>#REF!</v>
      </c>
      <c r="AY6" s="335" t="e">
        <f>SUM(#REF!,#REF!,#REF!,#REF!)-#REF!</f>
        <v>#REF!</v>
      </c>
      <c r="AZ6" s="335" t="e">
        <f>SUM(#REF!,#REF!,#REF!,#REF!)-#REF!</f>
        <v>#REF!</v>
      </c>
      <c r="BA6" s="335" t="e">
        <f>SUM(#REF!,#REF!,#REF!,#REF!)-#REF!</f>
        <v>#REF!</v>
      </c>
      <c r="BB6" s="335" t="e">
        <f>SUM(#REF!,#REF!,#REF!,#REF!)-#REF!</f>
        <v>#REF!</v>
      </c>
      <c r="BC6" s="335" t="e">
        <f>SUM(#REF!,#REF!,#REF!,#REF!)-#REF!</f>
        <v>#REF!</v>
      </c>
      <c r="BD6" s="335" t="e">
        <f>SUM(#REF!,#REF!,#REF!,#REF!)-#REF!</f>
        <v>#REF!</v>
      </c>
      <c r="BE6" s="335" t="e">
        <f>SUM(#REF!,#REF!,#REF!,#REF!)-#REF!</f>
        <v>#REF!</v>
      </c>
    </row>
    <row r="7" spans="1:57" s="328" customFormat="1">
      <c r="A7" s="332" t="s">
        <v>182</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row>
    <row r="8" spans="1:57" s="328" customFormat="1">
      <c r="A8" s="326" t="s">
        <v>203</v>
      </c>
      <c r="B8" s="327" t="e">
        <f>(#REF!-#REF!)-#REF!</f>
        <v>#REF!</v>
      </c>
      <c r="C8" s="327" t="e">
        <f>(#REF!-#REF!)-#REF!</f>
        <v>#REF!</v>
      </c>
      <c r="D8" s="327" t="e">
        <f>(#REF!-#REF!)-#REF!</f>
        <v>#REF!</v>
      </c>
      <c r="E8" s="327" t="e">
        <f>(#REF!-#REF!)-#REF!</f>
        <v>#REF!</v>
      </c>
      <c r="F8" s="327" t="e">
        <f>(#REF!-#REF!)-#REF!</f>
        <v>#REF!</v>
      </c>
      <c r="G8" s="327" t="e">
        <f>(#REF!-#REF!)-#REF!</f>
        <v>#REF!</v>
      </c>
      <c r="H8" s="327" t="e">
        <f>(#REF!-#REF!)-#REF!</f>
        <v>#REF!</v>
      </c>
      <c r="I8" s="327" t="e">
        <f>(#REF!-#REF!)-#REF!</f>
        <v>#REF!</v>
      </c>
      <c r="J8" s="327" t="e">
        <f>(#REF!-#REF!)-#REF!</f>
        <v>#REF!</v>
      </c>
      <c r="K8" s="327" t="e">
        <f>(#REF!-#REF!)-#REF!</f>
        <v>#REF!</v>
      </c>
      <c r="L8" s="327" t="e">
        <f>(#REF!-#REF!)-#REF!</f>
        <v>#REF!</v>
      </c>
      <c r="M8" s="327" t="e">
        <f>(#REF!-#REF!)-#REF!</f>
        <v>#REF!</v>
      </c>
      <c r="N8" s="327" t="e">
        <f>(#REF!-#REF!)-#REF!</f>
        <v>#REF!</v>
      </c>
      <c r="O8" s="327" t="e">
        <f>(#REF!-#REF!)-#REF!</f>
        <v>#REF!</v>
      </c>
      <c r="P8" s="327" t="e">
        <f>(#REF!-#REF!)-#REF!</f>
        <v>#REF!</v>
      </c>
      <c r="Q8" s="327" t="e">
        <f>(#REF!-#REF!)-#REF!</f>
        <v>#REF!</v>
      </c>
      <c r="R8" s="327" t="e">
        <f>(#REF!-#REF!)-#REF!</f>
        <v>#REF!</v>
      </c>
      <c r="S8" s="327" t="e">
        <f>(#REF!-#REF!)-#REF!</f>
        <v>#REF!</v>
      </c>
      <c r="T8" s="327" t="e">
        <f>(#REF!-#REF!)-#REF!</f>
        <v>#REF!</v>
      </c>
      <c r="U8" s="327" t="e">
        <f>(#REF!-#REF!)-#REF!</f>
        <v>#REF!</v>
      </c>
      <c r="V8" s="327" t="e">
        <f>(#REF!-#REF!)-#REF!</f>
        <v>#REF!</v>
      </c>
      <c r="W8" s="327" t="e">
        <f>(#REF!-#REF!)-#REF!</f>
        <v>#REF!</v>
      </c>
      <c r="X8" s="327" t="e">
        <f>(#REF!-#REF!)-#REF!</f>
        <v>#REF!</v>
      </c>
      <c r="Y8" s="327" t="e">
        <f>(#REF!-#REF!)-#REF!</f>
        <v>#REF!</v>
      </c>
      <c r="Z8" s="327" t="e">
        <f>(#REF!-#REF!)-#REF!</f>
        <v>#REF!</v>
      </c>
      <c r="AA8" s="327" t="e">
        <f>(#REF!-#REF!)-#REF!</f>
        <v>#REF!</v>
      </c>
      <c r="AB8" s="327" t="e">
        <f>(#REF!-#REF!)-#REF!</f>
        <v>#REF!</v>
      </c>
      <c r="AC8" s="327" t="e">
        <f>(#REF!-#REF!)-#REF!</f>
        <v>#REF!</v>
      </c>
      <c r="AD8" s="327" t="e">
        <f>(#REF!-#REF!)-#REF!</f>
        <v>#REF!</v>
      </c>
      <c r="AE8" s="327" t="e">
        <f>(#REF!-#REF!)-#REF!</f>
        <v>#REF!</v>
      </c>
      <c r="AF8" s="327" t="e">
        <f>(#REF!-#REF!)-#REF!</f>
        <v>#REF!</v>
      </c>
      <c r="AG8" s="327" t="e">
        <f>(#REF!-#REF!)-#REF!</f>
        <v>#REF!</v>
      </c>
      <c r="AH8" s="327" t="e">
        <f>(#REF!-#REF!)-#REF!</f>
        <v>#REF!</v>
      </c>
      <c r="AI8" s="327" t="e">
        <f>(#REF!-#REF!)-#REF!</f>
        <v>#REF!</v>
      </c>
      <c r="AJ8" s="327" t="e">
        <f>(#REF!-#REF!)-#REF!</f>
        <v>#REF!</v>
      </c>
      <c r="AK8" s="327" t="e">
        <f>(#REF!-#REF!)-#REF!</f>
        <v>#REF!</v>
      </c>
      <c r="AL8" s="327" t="e">
        <f>(#REF!-#REF!)-#REF!</f>
        <v>#REF!</v>
      </c>
      <c r="AM8" s="327" t="e">
        <f>(#REF!-#REF!)-#REF!</f>
        <v>#REF!</v>
      </c>
      <c r="AN8" s="327" t="e">
        <f>(#REF!-#REF!)-#REF!</f>
        <v>#REF!</v>
      </c>
      <c r="AO8" s="327" t="e">
        <f>(#REF!-#REF!)-#REF!</f>
        <v>#REF!</v>
      </c>
      <c r="AP8" s="327" t="e">
        <f>(#REF!-#REF!)-#REF!</f>
        <v>#REF!</v>
      </c>
      <c r="AQ8" s="327" t="e">
        <f>(#REF!-#REF!)-#REF!</f>
        <v>#REF!</v>
      </c>
      <c r="AR8" s="327" t="e">
        <f>(#REF!-#REF!)-#REF!</f>
        <v>#REF!</v>
      </c>
      <c r="AS8" s="327" t="e">
        <f>(#REF!-#REF!)-#REF!</f>
        <v>#REF!</v>
      </c>
      <c r="AT8" s="327" t="e">
        <f>(#REF!-#REF!)-#REF!</f>
        <v>#REF!</v>
      </c>
      <c r="AU8" s="327" t="e">
        <f>(#REF!-#REF!)-#REF!</f>
        <v>#REF!</v>
      </c>
      <c r="AV8" s="327" t="e">
        <f>(#REF!-#REF!)-#REF!</f>
        <v>#REF!</v>
      </c>
      <c r="AW8" s="327" t="e">
        <f>(#REF!-#REF!)-#REF!</f>
        <v>#REF!</v>
      </c>
      <c r="AX8" s="327" t="e">
        <f>(#REF!-#REF!)-#REF!</f>
        <v>#REF!</v>
      </c>
      <c r="AY8" s="327" t="e">
        <f>(#REF!-#REF!)-#REF!</f>
        <v>#REF!</v>
      </c>
      <c r="AZ8" s="327" t="e">
        <f>(#REF!-#REF!)-#REF!</f>
        <v>#REF!</v>
      </c>
      <c r="BA8" s="327" t="e">
        <f>(#REF!-#REF!)-#REF!</f>
        <v>#REF!</v>
      </c>
      <c r="BB8" s="327" t="e">
        <f>(#REF!-#REF!)-#REF!</f>
        <v>#REF!</v>
      </c>
      <c r="BC8" s="327" t="e">
        <f>(#REF!-#REF!)-#REF!</f>
        <v>#REF!</v>
      </c>
      <c r="BD8" s="327" t="e">
        <f>(#REF!-#REF!)-#REF!</f>
        <v>#REF!</v>
      </c>
      <c r="BE8" s="327" t="e">
        <f>(#REF!-#REF!)-#REF!</f>
        <v>#REF!</v>
      </c>
    </row>
    <row r="9" spans="1:57" s="328" customFormat="1">
      <c r="A9" s="329" t="s">
        <v>204</v>
      </c>
      <c r="B9" s="330" t="e">
        <f>SUM(#REF!)-#REF!</f>
        <v>#REF!</v>
      </c>
      <c r="C9" s="330" t="e">
        <f>SUM(#REF!)-#REF!</f>
        <v>#REF!</v>
      </c>
      <c r="D9" s="330" t="e">
        <f>SUM(#REF!)-#REF!</f>
        <v>#REF!</v>
      </c>
      <c r="E9" s="330" t="e">
        <f>SUM(#REF!)-#REF!</f>
        <v>#REF!</v>
      </c>
      <c r="F9" s="330" t="e">
        <f>SUM(#REF!)-#REF!</f>
        <v>#REF!</v>
      </c>
      <c r="G9" s="330" t="e">
        <f>SUM(#REF!)-#REF!</f>
        <v>#REF!</v>
      </c>
      <c r="H9" s="330" t="e">
        <f>SUM(#REF!)-#REF!</f>
        <v>#REF!</v>
      </c>
      <c r="I9" s="330" t="e">
        <f>SUM(#REF!)-#REF!</f>
        <v>#REF!</v>
      </c>
      <c r="J9" s="330" t="e">
        <f>SUM(#REF!)-#REF!</f>
        <v>#REF!</v>
      </c>
      <c r="K9" s="330" t="e">
        <f>SUM(#REF!)-#REF!</f>
        <v>#REF!</v>
      </c>
      <c r="L9" s="330" t="e">
        <f>SUM(#REF!)-#REF!</f>
        <v>#REF!</v>
      </c>
      <c r="M9" s="330" t="e">
        <f>SUM(#REF!)-#REF!</f>
        <v>#REF!</v>
      </c>
      <c r="N9" s="330" t="e">
        <f>SUM(#REF!)-#REF!</f>
        <v>#REF!</v>
      </c>
      <c r="O9" s="330" t="e">
        <f>SUM(#REF!)-#REF!</f>
        <v>#REF!</v>
      </c>
      <c r="P9" s="330" t="e">
        <f>SUM(#REF!)-#REF!</f>
        <v>#REF!</v>
      </c>
      <c r="Q9" s="330" t="e">
        <f>SUM(#REF!)-#REF!</f>
        <v>#REF!</v>
      </c>
      <c r="R9" s="330" t="e">
        <f>SUM(#REF!)-#REF!</f>
        <v>#REF!</v>
      </c>
      <c r="S9" s="330" t="e">
        <f>SUM(#REF!)-#REF!</f>
        <v>#REF!</v>
      </c>
      <c r="T9" s="330" t="e">
        <f>SUM(#REF!)-#REF!</f>
        <v>#REF!</v>
      </c>
      <c r="U9" s="330" t="e">
        <f>SUM(#REF!)-#REF!</f>
        <v>#REF!</v>
      </c>
      <c r="V9" s="330" t="e">
        <f>SUM(#REF!)-#REF!</f>
        <v>#REF!</v>
      </c>
      <c r="W9" s="330" t="e">
        <f>SUM(#REF!)-#REF!</f>
        <v>#REF!</v>
      </c>
      <c r="X9" s="330" t="e">
        <f>SUM(#REF!)-#REF!</f>
        <v>#REF!</v>
      </c>
      <c r="Y9" s="330" t="e">
        <f>SUM(#REF!)-#REF!</f>
        <v>#REF!</v>
      </c>
      <c r="Z9" s="330" t="e">
        <f>SUM(#REF!)-#REF!</f>
        <v>#REF!</v>
      </c>
      <c r="AA9" s="330" t="e">
        <f>SUM(#REF!)-#REF!</f>
        <v>#REF!</v>
      </c>
      <c r="AB9" s="330" t="e">
        <f>SUM(#REF!)-#REF!</f>
        <v>#REF!</v>
      </c>
      <c r="AC9" s="330" t="e">
        <f>SUM(#REF!)-#REF!</f>
        <v>#REF!</v>
      </c>
      <c r="AD9" s="330" t="e">
        <f>SUM(#REF!)-#REF!</f>
        <v>#REF!</v>
      </c>
      <c r="AE9" s="330" t="e">
        <f>SUM(#REF!)-#REF!</f>
        <v>#REF!</v>
      </c>
      <c r="AF9" s="330" t="e">
        <f>SUM(#REF!)-#REF!</f>
        <v>#REF!</v>
      </c>
      <c r="AG9" s="330" t="e">
        <f>SUM(#REF!)-#REF!</f>
        <v>#REF!</v>
      </c>
      <c r="AH9" s="330" t="e">
        <f>SUM(#REF!)-#REF!</f>
        <v>#REF!</v>
      </c>
      <c r="AI9" s="330" t="e">
        <f>SUM(#REF!)-#REF!</f>
        <v>#REF!</v>
      </c>
      <c r="AJ9" s="330" t="e">
        <f>SUM(#REF!)-#REF!</f>
        <v>#REF!</v>
      </c>
      <c r="AK9" s="330" t="e">
        <f>SUM(#REF!)-#REF!</f>
        <v>#REF!</v>
      </c>
      <c r="AL9" s="330" t="e">
        <f>SUM(#REF!)-#REF!</f>
        <v>#REF!</v>
      </c>
      <c r="AM9" s="330" t="e">
        <f>SUM(#REF!)-#REF!</f>
        <v>#REF!</v>
      </c>
      <c r="AN9" s="330" t="e">
        <f>SUM(#REF!)-#REF!</f>
        <v>#REF!</v>
      </c>
      <c r="AO9" s="330" t="e">
        <f>SUM(#REF!)-#REF!</f>
        <v>#REF!</v>
      </c>
      <c r="AP9" s="330" t="e">
        <f>SUM(#REF!)-#REF!</f>
        <v>#REF!</v>
      </c>
      <c r="AQ9" s="330" t="e">
        <f>SUM(#REF!)-#REF!</f>
        <v>#REF!</v>
      </c>
      <c r="AR9" s="330" t="e">
        <f>SUM(#REF!)-#REF!</f>
        <v>#REF!</v>
      </c>
      <c r="AS9" s="330" t="e">
        <f>SUM(#REF!)-#REF!</f>
        <v>#REF!</v>
      </c>
      <c r="AT9" s="330" t="e">
        <f>SUM(#REF!)-#REF!</f>
        <v>#REF!</v>
      </c>
      <c r="AU9" s="330" t="e">
        <f>SUM(#REF!)-#REF!</f>
        <v>#REF!</v>
      </c>
      <c r="AV9" s="330" t="e">
        <f>SUM(#REF!)-#REF!</f>
        <v>#REF!</v>
      </c>
      <c r="AW9" s="330" t="e">
        <f>SUM(#REF!)-#REF!</f>
        <v>#REF!</v>
      </c>
      <c r="AX9" s="330" t="e">
        <f>SUM(#REF!)-#REF!</f>
        <v>#REF!</v>
      </c>
      <c r="AY9" s="330" t="e">
        <f>SUM(#REF!)-#REF!</f>
        <v>#REF!</v>
      </c>
      <c r="AZ9" s="330" t="e">
        <f>SUM(#REF!)-#REF!</f>
        <v>#REF!</v>
      </c>
      <c r="BA9" s="330" t="e">
        <f>SUM(#REF!)-#REF!</f>
        <v>#REF!</v>
      </c>
      <c r="BB9" s="330" t="e">
        <f>SUM(#REF!)-#REF!</f>
        <v>#REF!</v>
      </c>
      <c r="BC9" s="330" t="e">
        <f>SUM(#REF!)-#REF!</f>
        <v>#REF!</v>
      </c>
      <c r="BD9" s="330" t="e">
        <f>SUM(#REF!)-#REF!</f>
        <v>#REF!</v>
      </c>
      <c r="BE9" s="330" t="e">
        <f>SUM(#REF!)-#REF!</f>
        <v>#REF!</v>
      </c>
    </row>
    <row r="10" spans="1:57" s="328" customFormat="1">
      <c r="A10" s="329" t="s">
        <v>205</v>
      </c>
      <c r="B10" s="330" t="e">
        <f>SUM(#REF!)-#REF!</f>
        <v>#REF!</v>
      </c>
      <c r="C10" s="330" t="e">
        <f>SUM(#REF!)-#REF!</f>
        <v>#REF!</v>
      </c>
      <c r="D10" s="330" t="e">
        <f>SUM(#REF!)-#REF!</f>
        <v>#REF!</v>
      </c>
      <c r="E10" s="330" t="e">
        <f>SUM(#REF!)-#REF!</f>
        <v>#REF!</v>
      </c>
      <c r="F10" s="330" t="e">
        <f>SUM(#REF!)-#REF!</f>
        <v>#REF!</v>
      </c>
      <c r="G10" s="330" t="e">
        <f>SUM(#REF!)-#REF!</f>
        <v>#REF!</v>
      </c>
      <c r="H10" s="330" t="e">
        <f>SUM(#REF!)-#REF!</f>
        <v>#REF!</v>
      </c>
      <c r="I10" s="330" t="e">
        <f>SUM(#REF!)-#REF!</f>
        <v>#REF!</v>
      </c>
      <c r="J10" s="330" t="e">
        <f>SUM(#REF!)-#REF!</f>
        <v>#REF!</v>
      </c>
      <c r="K10" s="330" t="e">
        <f>SUM(#REF!)-#REF!</f>
        <v>#REF!</v>
      </c>
      <c r="L10" s="330" t="e">
        <f>SUM(#REF!)-#REF!</f>
        <v>#REF!</v>
      </c>
      <c r="M10" s="330" t="e">
        <f>SUM(#REF!)-#REF!</f>
        <v>#REF!</v>
      </c>
      <c r="N10" s="330" t="e">
        <f>SUM(#REF!)-#REF!</f>
        <v>#REF!</v>
      </c>
      <c r="O10" s="330" t="e">
        <f>SUM(#REF!)-#REF!</f>
        <v>#REF!</v>
      </c>
      <c r="P10" s="330" t="e">
        <f>SUM(#REF!)-#REF!</f>
        <v>#REF!</v>
      </c>
      <c r="Q10" s="330" t="e">
        <f>SUM(#REF!)-#REF!</f>
        <v>#REF!</v>
      </c>
      <c r="R10" s="330" t="e">
        <f>SUM(#REF!)-#REF!</f>
        <v>#REF!</v>
      </c>
      <c r="S10" s="330" t="e">
        <f>SUM(#REF!)-#REF!</f>
        <v>#REF!</v>
      </c>
      <c r="T10" s="330" t="e">
        <f>SUM(#REF!)-#REF!</f>
        <v>#REF!</v>
      </c>
      <c r="U10" s="330" t="e">
        <f>SUM(#REF!)-#REF!</f>
        <v>#REF!</v>
      </c>
      <c r="V10" s="330" t="e">
        <f>SUM(#REF!)-#REF!</f>
        <v>#REF!</v>
      </c>
      <c r="W10" s="330" t="e">
        <f>SUM(#REF!)-#REF!</f>
        <v>#REF!</v>
      </c>
      <c r="X10" s="330" t="e">
        <f>SUM(#REF!)-#REF!</f>
        <v>#REF!</v>
      </c>
      <c r="Y10" s="330" t="e">
        <f>SUM(#REF!)-#REF!</f>
        <v>#REF!</v>
      </c>
      <c r="Z10" s="330" t="e">
        <f>SUM(#REF!)-#REF!</f>
        <v>#REF!</v>
      </c>
      <c r="AA10" s="330" t="e">
        <f>SUM(#REF!)-#REF!</f>
        <v>#REF!</v>
      </c>
      <c r="AB10" s="330" t="e">
        <f>SUM(#REF!)-#REF!</f>
        <v>#REF!</v>
      </c>
      <c r="AC10" s="330" t="e">
        <f>SUM(#REF!)-#REF!</f>
        <v>#REF!</v>
      </c>
      <c r="AD10" s="330" t="e">
        <f>SUM(#REF!)-#REF!</f>
        <v>#REF!</v>
      </c>
      <c r="AE10" s="330" t="e">
        <f>SUM(#REF!)-#REF!</f>
        <v>#REF!</v>
      </c>
      <c r="AF10" s="330" t="e">
        <f>SUM(#REF!)-#REF!</f>
        <v>#REF!</v>
      </c>
      <c r="AG10" s="330" t="e">
        <f>SUM(#REF!)-#REF!</f>
        <v>#REF!</v>
      </c>
      <c r="AH10" s="330" t="e">
        <f>SUM(#REF!)-#REF!</f>
        <v>#REF!</v>
      </c>
      <c r="AI10" s="330" t="e">
        <f>SUM(#REF!)-#REF!</f>
        <v>#REF!</v>
      </c>
      <c r="AJ10" s="330" t="e">
        <f>SUM(#REF!)-#REF!</f>
        <v>#REF!</v>
      </c>
      <c r="AK10" s="330" t="e">
        <f>SUM(#REF!)-#REF!</f>
        <v>#REF!</v>
      </c>
      <c r="AL10" s="330" t="e">
        <f>SUM(#REF!)-#REF!</f>
        <v>#REF!</v>
      </c>
      <c r="AM10" s="330" t="e">
        <f>SUM(#REF!)-#REF!</f>
        <v>#REF!</v>
      </c>
      <c r="AN10" s="330" t="e">
        <f>SUM(#REF!)-#REF!</f>
        <v>#REF!</v>
      </c>
      <c r="AO10" s="330" t="e">
        <f>SUM(#REF!)-#REF!</f>
        <v>#REF!</v>
      </c>
      <c r="AP10" s="330" t="e">
        <f>SUM(#REF!)-#REF!</f>
        <v>#REF!</v>
      </c>
      <c r="AQ10" s="330" t="e">
        <f>SUM(#REF!)-#REF!</f>
        <v>#REF!</v>
      </c>
      <c r="AR10" s="330" t="e">
        <f>SUM(#REF!)-#REF!</f>
        <v>#REF!</v>
      </c>
      <c r="AS10" s="330" t="e">
        <f>SUM(#REF!)-#REF!</f>
        <v>#REF!</v>
      </c>
      <c r="AT10" s="330" t="e">
        <f>SUM(#REF!)-#REF!</f>
        <v>#REF!</v>
      </c>
      <c r="AU10" s="330" t="e">
        <f>SUM(#REF!)-#REF!</f>
        <v>#REF!</v>
      </c>
      <c r="AV10" s="330" t="e">
        <f>SUM(#REF!)-#REF!</f>
        <v>#REF!</v>
      </c>
      <c r="AW10" s="330" t="e">
        <f>SUM(#REF!)-#REF!</f>
        <v>#REF!</v>
      </c>
      <c r="AX10" s="330" t="e">
        <f>SUM(#REF!)-#REF!</f>
        <v>#REF!</v>
      </c>
      <c r="AY10" s="330" t="e">
        <f>SUM(#REF!)-#REF!</f>
        <v>#REF!</v>
      </c>
      <c r="AZ10" s="330" t="e">
        <f>SUM(#REF!)-#REF!</f>
        <v>#REF!</v>
      </c>
      <c r="BA10" s="330" t="e">
        <f>SUM(#REF!)-#REF!</f>
        <v>#REF!</v>
      </c>
      <c r="BB10" s="330" t="e">
        <f>SUM(#REF!)-#REF!</f>
        <v>#REF!</v>
      </c>
      <c r="BC10" s="330" t="e">
        <f>SUM(#REF!)-#REF!</f>
        <v>#REF!</v>
      </c>
      <c r="BD10" s="330" t="e">
        <f>SUM(#REF!)-#REF!</f>
        <v>#REF!</v>
      </c>
      <c r="BE10" s="330" t="e">
        <f>SUM(#REF!)-#REF!</f>
        <v>#REF!</v>
      </c>
    </row>
    <row r="11" spans="1:57" s="328" customFormat="1">
      <c r="A11" s="332" t="s">
        <v>182</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row>
    <row r="12" spans="1:57" s="328" customFormat="1">
      <c r="A12" s="326" t="s">
        <v>206</v>
      </c>
      <c r="B12" s="327" t="e">
        <f>((#REF!-#REF!)+(#REF!-#REF!)+(#REF!-#REF!)+(#REF!-#REF!)+(#REF!-#REF!))-#REF!</f>
        <v>#REF!</v>
      </c>
      <c r="C12" s="327" t="e">
        <f>((#REF!-#REF!)+(#REF!-#REF!)+(#REF!-#REF!)+(#REF!-#REF!)+(#REF!-#REF!))-#REF!</f>
        <v>#REF!</v>
      </c>
      <c r="D12" s="327" t="e">
        <f>((#REF!-#REF!)+(#REF!-#REF!)+(#REF!-#REF!)+(#REF!-#REF!)+(#REF!-#REF!))-#REF!</f>
        <v>#REF!</v>
      </c>
      <c r="E12" s="327" t="e">
        <f>((#REF!-#REF!)+(#REF!-#REF!)+(#REF!-#REF!)+(#REF!-#REF!)+(#REF!-#REF!))-#REF!</f>
        <v>#REF!</v>
      </c>
      <c r="F12" s="327" t="e">
        <f>((#REF!-#REF!)+(#REF!-#REF!)+(#REF!-#REF!)+(#REF!-#REF!)+(#REF!-#REF!))-#REF!</f>
        <v>#REF!</v>
      </c>
      <c r="G12" s="327" t="e">
        <f>((#REF!-#REF!)+(#REF!-#REF!)+(#REF!-#REF!)+(#REF!-#REF!)+(#REF!-#REF!))-#REF!</f>
        <v>#REF!</v>
      </c>
      <c r="H12" s="327" t="e">
        <f>((#REF!-#REF!)+(#REF!-#REF!)+(#REF!-#REF!)+(#REF!-#REF!)+(#REF!-#REF!))-#REF!</f>
        <v>#REF!</v>
      </c>
      <c r="I12" s="327" t="e">
        <f>((#REF!-#REF!)+(#REF!-#REF!)+(#REF!-#REF!)+(#REF!-#REF!)+(#REF!-#REF!))-#REF!</f>
        <v>#REF!</v>
      </c>
      <c r="J12" s="327" t="e">
        <f>((#REF!-#REF!)+(#REF!-#REF!)+(#REF!-#REF!)+(#REF!-#REF!)+(#REF!-#REF!))-#REF!</f>
        <v>#REF!</v>
      </c>
      <c r="K12" s="327" t="e">
        <f>((#REF!-#REF!)+(#REF!-#REF!)+(#REF!-#REF!)+(#REF!-#REF!)+(#REF!-#REF!))-#REF!</f>
        <v>#REF!</v>
      </c>
      <c r="L12" s="327" t="e">
        <f>((#REF!-#REF!)+(#REF!-#REF!)+(#REF!-#REF!)+(#REF!-#REF!)+(#REF!-#REF!))-#REF!</f>
        <v>#REF!</v>
      </c>
      <c r="M12" s="327" t="e">
        <f>((#REF!-#REF!)+(#REF!-#REF!)+(#REF!-#REF!)+(#REF!-#REF!)+(#REF!-#REF!))-#REF!</f>
        <v>#REF!</v>
      </c>
      <c r="N12" s="327" t="e">
        <f>((#REF!-#REF!)+(#REF!-#REF!)+(#REF!-#REF!)+(#REF!-#REF!)+(#REF!-#REF!))-#REF!</f>
        <v>#REF!</v>
      </c>
      <c r="O12" s="327" t="e">
        <f>((#REF!-#REF!)+(#REF!-#REF!)+(#REF!-#REF!)+(#REF!-#REF!)+(#REF!-#REF!))-#REF!</f>
        <v>#REF!</v>
      </c>
      <c r="P12" s="327" t="e">
        <f>((#REF!-#REF!)+(#REF!-#REF!)+(#REF!-#REF!)+(#REF!-#REF!)+(#REF!-#REF!))-#REF!</f>
        <v>#REF!</v>
      </c>
      <c r="Q12" s="327" t="e">
        <f>((#REF!-#REF!)+(#REF!-#REF!)+(#REF!-#REF!)+(#REF!-#REF!)+(#REF!-#REF!))-#REF!</f>
        <v>#REF!</v>
      </c>
      <c r="R12" s="327" t="e">
        <f>((#REF!-#REF!)+(#REF!-#REF!)+(#REF!-#REF!)+(#REF!-#REF!)+(#REF!-#REF!))-#REF!</f>
        <v>#REF!</v>
      </c>
      <c r="S12" s="327" t="e">
        <f>((#REF!-#REF!)+(#REF!-#REF!)+(#REF!-#REF!)+(#REF!-#REF!)+(#REF!-#REF!))-#REF!</f>
        <v>#REF!</v>
      </c>
      <c r="T12" s="327" t="e">
        <f>((#REF!-#REF!)+(#REF!-#REF!)+(#REF!-#REF!)+(#REF!-#REF!)+(#REF!-#REF!))-#REF!</f>
        <v>#REF!</v>
      </c>
      <c r="U12" s="327" t="e">
        <f>((#REF!-#REF!)+(#REF!-#REF!)+(#REF!-#REF!)+(#REF!-#REF!)+(#REF!-#REF!))-#REF!</f>
        <v>#REF!</v>
      </c>
      <c r="V12" s="327" t="e">
        <f>((#REF!-#REF!)+(#REF!-#REF!)+(#REF!-#REF!)+(#REF!-#REF!)+(#REF!-#REF!))-#REF!</f>
        <v>#REF!</v>
      </c>
      <c r="W12" s="327" t="e">
        <f>((#REF!-#REF!)+(#REF!-#REF!)+(#REF!-#REF!)+(#REF!-#REF!)+(#REF!-#REF!))-#REF!</f>
        <v>#REF!</v>
      </c>
      <c r="X12" s="327" t="e">
        <f>((#REF!-#REF!)+(#REF!-#REF!)+(#REF!-#REF!)+(#REF!-#REF!)+(#REF!-#REF!))-#REF!</f>
        <v>#REF!</v>
      </c>
      <c r="Y12" s="327" t="e">
        <f>((#REF!-#REF!)+(#REF!-#REF!)+(#REF!-#REF!)+(#REF!-#REF!)+(#REF!-#REF!))-#REF!</f>
        <v>#REF!</v>
      </c>
      <c r="Z12" s="327" t="e">
        <f>((#REF!-#REF!)+(#REF!-#REF!)+(#REF!-#REF!)+(#REF!-#REF!)+(#REF!-#REF!))-#REF!</f>
        <v>#REF!</v>
      </c>
      <c r="AA12" s="327" t="e">
        <f>((#REF!-#REF!)+(#REF!-#REF!)+(#REF!-#REF!)+(#REF!-#REF!)+(#REF!-#REF!))-#REF!</f>
        <v>#REF!</v>
      </c>
      <c r="AB12" s="327" t="e">
        <f>((#REF!-#REF!)+(#REF!-#REF!)+(#REF!-#REF!)+(#REF!-#REF!)+(#REF!-#REF!))-#REF!</f>
        <v>#REF!</v>
      </c>
      <c r="AC12" s="327" t="e">
        <f>((#REF!-#REF!)+(#REF!-#REF!)+(#REF!-#REF!)+(#REF!-#REF!)+(#REF!-#REF!))-#REF!</f>
        <v>#REF!</v>
      </c>
      <c r="AD12" s="327" t="e">
        <f>((#REF!-#REF!)+(#REF!-#REF!)+(#REF!-#REF!)+(#REF!-#REF!)+(#REF!-#REF!))-#REF!</f>
        <v>#REF!</v>
      </c>
      <c r="AE12" s="327" t="e">
        <f>((#REF!-#REF!)+(#REF!-#REF!)+(#REF!-#REF!)+(#REF!-#REF!)+(#REF!-#REF!))-#REF!</f>
        <v>#REF!</v>
      </c>
      <c r="AF12" s="327" t="e">
        <f>((#REF!-#REF!)+(#REF!-#REF!)+(#REF!-#REF!)+(#REF!-#REF!)+(#REF!-#REF!))-#REF!</f>
        <v>#REF!</v>
      </c>
      <c r="AG12" s="327" t="e">
        <f>((#REF!-#REF!)+(#REF!-#REF!)+(#REF!-#REF!)+(#REF!-#REF!)+(#REF!-#REF!))-#REF!</f>
        <v>#REF!</v>
      </c>
      <c r="AH12" s="327" t="e">
        <f>((#REF!-#REF!)+(#REF!-#REF!)+(#REF!-#REF!)+(#REF!-#REF!)+(#REF!-#REF!))-#REF!</f>
        <v>#REF!</v>
      </c>
      <c r="AI12" s="327" t="e">
        <f>((#REF!-#REF!)+(#REF!-#REF!)+(#REF!-#REF!)+(#REF!-#REF!)+(#REF!-#REF!))-#REF!</f>
        <v>#REF!</v>
      </c>
      <c r="AJ12" s="327" t="e">
        <f>((#REF!-#REF!)+(#REF!-#REF!)+(#REF!-#REF!)+(#REF!-#REF!)+(#REF!-#REF!))-#REF!</f>
        <v>#REF!</v>
      </c>
      <c r="AK12" s="327" t="e">
        <f>((#REF!-#REF!)+(#REF!-#REF!)+(#REF!-#REF!)+(#REF!-#REF!)+(#REF!-#REF!))-#REF!</f>
        <v>#REF!</v>
      </c>
      <c r="AL12" s="327" t="e">
        <f>((#REF!-#REF!)+(#REF!-#REF!)+(#REF!-#REF!)+(#REF!-#REF!)+(#REF!-#REF!))-#REF!</f>
        <v>#REF!</v>
      </c>
      <c r="AM12" s="327" t="e">
        <f>((#REF!-#REF!)+(#REF!-#REF!)+(#REF!-#REF!)+(#REF!-#REF!)+(#REF!-#REF!))-#REF!</f>
        <v>#REF!</v>
      </c>
      <c r="AN12" s="327" t="e">
        <f>((#REF!-#REF!)+(#REF!-#REF!)+(#REF!-#REF!)+(#REF!-#REF!)+(#REF!-#REF!))-#REF!</f>
        <v>#REF!</v>
      </c>
      <c r="AO12" s="327" t="e">
        <f>((#REF!-#REF!)+(#REF!-#REF!)+(#REF!-#REF!)+(#REF!-#REF!)+(#REF!-#REF!))-#REF!</f>
        <v>#REF!</v>
      </c>
      <c r="AP12" s="327" t="e">
        <f>((#REF!-#REF!)+(#REF!-#REF!)+(#REF!-#REF!)+(#REF!-#REF!)+(#REF!-#REF!))-#REF!</f>
        <v>#REF!</v>
      </c>
      <c r="AQ12" s="327" t="e">
        <f>((#REF!-#REF!)+(#REF!-#REF!)+(#REF!-#REF!)+(#REF!-#REF!)+(#REF!-#REF!))-#REF!</f>
        <v>#REF!</v>
      </c>
      <c r="AR12" s="327" t="e">
        <f>((#REF!-#REF!)+(#REF!-#REF!)+(#REF!-#REF!)+(#REF!-#REF!)+(#REF!-#REF!))-#REF!</f>
        <v>#REF!</v>
      </c>
      <c r="AS12" s="327" t="e">
        <f>((#REF!-#REF!)+(#REF!-#REF!)+(#REF!-#REF!)+(#REF!-#REF!)+(#REF!-#REF!))-#REF!</f>
        <v>#REF!</v>
      </c>
      <c r="AT12" s="327" t="e">
        <f>((#REF!-#REF!)+(#REF!-#REF!)+(#REF!-#REF!)+(#REF!-#REF!)+(#REF!-#REF!))-#REF!</f>
        <v>#REF!</v>
      </c>
      <c r="AU12" s="327" t="e">
        <f>((#REF!-#REF!)+(#REF!-#REF!)+(#REF!-#REF!)+(#REF!-#REF!)+(#REF!-#REF!))-#REF!</f>
        <v>#REF!</v>
      </c>
      <c r="AV12" s="327" t="e">
        <f>((#REF!-#REF!)+(#REF!-#REF!)+(#REF!-#REF!)+(#REF!-#REF!)+(#REF!-#REF!))-#REF!</f>
        <v>#REF!</v>
      </c>
      <c r="AW12" s="327" t="e">
        <f>((#REF!-#REF!)+(#REF!-#REF!)+(#REF!-#REF!)+(#REF!-#REF!)+(#REF!-#REF!))-#REF!</f>
        <v>#REF!</v>
      </c>
      <c r="AX12" s="327" t="e">
        <f>((#REF!-#REF!)+(#REF!-#REF!)+(#REF!-#REF!)+(#REF!-#REF!)+(#REF!-#REF!))-#REF!</f>
        <v>#REF!</v>
      </c>
      <c r="AY12" s="327" t="e">
        <f>((#REF!-#REF!)+(#REF!-#REF!)+(#REF!-#REF!)+(#REF!-#REF!)+(#REF!-#REF!))-#REF!</f>
        <v>#REF!</v>
      </c>
      <c r="AZ12" s="327" t="e">
        <f>((#REF!-#REF!)+(#REF!-#REF!)+(#REF!-#REF!)+(#REF!-#REF!)+(#REF!-#REF!))-#REF!</f>
        <v>#REF!</v>
      </c>
      <c r="BA12" s="327" t="e">
        <f>((#REF!-#REF!)+(#REF!-#REF!)+(#REF!-#REF!)+(#REF!-#REF!)+(#REF!-#REF!))-#REF!</f>
        <v>#REF!</v>
      </c>
      <c r="BB12" s="327" t="e">
        <f>((#REF!-#REF!)+(#REF!-#REF!)+(#REF!-#REF!)+(#REF!-#REF!)+(#REF!-#REF!))-#REF!</f>
        <v>#REF!</v>
      </c>
      <c r="BC12" s="327" t="e">
        <f>((#REF!-#REF!)+(#REF!-#REF!)+(#REF!-#REF!)+(#REF!-#REF!)+(#REF!-#REF!))-#REF!</f>
        <v>#REF!</v>
      </c>
      <c r="BD12" s="327" t="e">
        <f>((#REF!-#REF!)+(#REF!-#REF!)+(#REF!-#REF!)+(#REF!-#REF!)+(#REF!-#REF!))-#REF!</f>
        <v>#REF!</v>
      </c>
      <c r="BE12" s="327" t="e">
        <f>((#REF!-#REF!)+(#REF!-#REF!)+(#REF!-#REF!)+(#REF!-#REF!)+(#REF!-#REF!))-#REF!</f>
        <v>#REF!</v>
      </c>
    </row>
    <row r="13" spans="1:57" s="328" customFormat="1">
      <c r="A13" s="329" t="s">
        <v>207</v>
      </c>
      <c r="B13" s="330" t="e">
        <f>SUM(#REF!)-#REF!</f>
        <v>#REF!</v>
      </c>
      <c r="C13" s="330" t="e">
        <f>SUM(#REF!)-#REF!</f>
        <v>#REF!</v>
      </c>
      <c r="D13" s="330" t="e">
        <f>SUM(#REF!)-#REF!</f>
        <v>#REF!</v>
      </c>
      <c r="E13" s="330" t="e">
        <f>SUM(#REF!)-#REF!</f>
        <v>#REF!</v>
      </c>
      <c r="F13" s="330" t="e">
        <f>SUM(#REF!)-#REF!</f>
        <v>#REF!</v>
      </c>
      <c r="G13" s="330" t="e">
        <f>SUM(#REF!)-#REF!</f>
        <v>#REF!</v>
      </c>
      <c r="H13" s="330" t="e">
        <f>SUM(#REF!)-#REF!</f>
        <v>#REF!</v>
      </c>
      <c r="I13" s="330" t="e">
        <f>SUM(#REF!)-#REF!</f>
        <v>#REF!</v>
      </c>
      <c r="J13" s="330" t="e">
        <f>SUM(#REF!)-#REF!</f>
        <v>#REF!</v>
      </c>
      <c r="K13" s="330" t="e">
        <f>SUM(#REF!)-#REF!</f>
        <v>#REF!</v>
      </c>
      <c r="L13" s="330" t="e">
        <f>SUM(#REF!)-#REF!</f>
        <v>#REF!</v>
      </c>
      <c r="M13" s="330" t="e">
        <f>SUM(#REF!)-#REF!</f>
        <v>#REF!</v>
      </c>
      <c r="N13" s="330" t="e">
        <f>SUM(#REF!)-#REF!</f>
        <v>#REF!</v>
      </c>
      <c r="O13" s="330" t="e">
        <f>SUM(#REF!)-#REF!</f>
        <v>#REF!</v>
      </c>
      <c r="P13" s="330" t="e">
        <f>SUM(#REF!)-#REF!</f>
        <v>#REF!</v>
      </c>
      <c r="Q13" s="330" t="e">
        <f>SUM(#REF!)-#REF!</f>
        <v>#REF!</v>
      </c>
      <c r="R13" s="330" t="e">
        <f>SUM(#REF!)-#REF!</f>
        <v>#REF!</v>
      </c>
      <c r="S13" s="330" t="e">
        <f>SUM(#REF!)-#REF!</f>
        <v>#REF!</v>
      </c>
      <c r="T13" s="330" t="e">
        <f>SUM(#REF!)-#REF!</f>
        <v>#REF!</v>
      </c>
      <c r="U13" s="330" t="e">
        <f>SUM(#REF!)-#REF!</f>
        <v>#REF!</v>
      </c>
      <c r="V13" s="330" t="e">
        <f>SUM(#REF!)-#REF!</f>
        <v>#REF!</v>
      </c>
      <c r="W13" s="330" t="e">
        <f>SUM(#REF!)-#REF!</f>
        <v>#REF!</v>
      </c>
      <c r="X13" s="330" t="e">
        <f>SUM(#REF!)-#REF!</f>
        <v>#REF!</v>
      </c>
      <c r="Y13" s="330" t="e">
        <f>SUM(#REF!)-#REF!</f>
        <v>#REF!</v>
      </c>
      <c r="Z13" s="330" t="e">
        <f>SUM(#REF!)-#REF!</f>
        <v>#REF!</v>
      </c>
      <c r="AA13" s="330" t="e">
        <f>SUM(#REF!)-#REF!</f>
        <v>#REF!</v>
      </c>
      <c r="AB13" s="330" t="e">
        <f>SUM(#REF!)-#REF!</f>
        <v>#REF!</v>
      </c>
      <c r="AC13" s="330" t="e">
        <f>SUM(#REF!)-#REF!</f>
        <v>#REF!</v>
      </c>
      <c r="AD13" s="330" t="e">
        <f>SUM(#REF!)-#REF!</f>
        <v>#REF!</v>
      </c>
      <c r="AE13" s="330" t="e">
        <f>SUM(#REF!)-#REF!</f>
        <v>#REF!</v>
      </c>
      <c r="AF13" s="330" t="e">
        <f>SUM(#REF!)-#REF!</f>
        <v>#REF!</v>
      </c>
      <c r="AG13" s="330" t="e">
        <f>SUM(#REF!)-#REF!</f>
        <v>#REF!</v>
      </c>
      <c r="AH13" s="330" t="e">
        <f>SUM(#REF!)-#REF!</f>
        <v>#REF!</v>
      </c>
      <c r="AI13" s="330" t="e">
        <f>SUM(#REF!)-#REF!</f>
        <v>#REF!</v>
      </c>
      <c r="AJ13" s="330" t="e">
        <f>SUM(#REF!)-#REF!</f>
        <v>#REF!</v>
      </c>
      <c r="AK13" s="330" t="e">
        <f>SUM(#REF!)-#REF!</f>
        <v>#REF!</v>
      </c>
      <c r="AL13" s="330" t="e">
        <f>SUM(#REF!)-#REF!</f>
        <v>#REF!</v>
      </c>
      <c r="AM13" s="330" t="e">
        <f>SUM(#REF!)-#REF!</f>
        <v>#REF!</v>
      </c>
      <c r="AN13" s="330" t="e">
        <f>SUM(#REF!)-#REF!</f>
        <v>#REF!</v>
      </c>
      <c r="AO13" s="330" t="e">
        <f>SUM(#REF!)-#REF!</f>
        <v>#REF!</v>
      </c>
      <c r="AP13" s="330" t="e">
        <f>SUM(#REF!)-#REF!</f>
        <v>#REF!</v>
      </c>
      <c r="AQ13" s="330" t="e">
        <f>SUM(#REF!)-#REF!</f>
        <v>#REF!</v>
      </c>
      <c r="AR13" s="330" t="e">
        <f>SUM(#REF!)-#REF!</f>
        <v>#REF!</v>
      </c>
      <c r="AS13" s="330" t="e">
        <f>SUM(#REF!)-#REF!</f>
        <v>#REF!</v>
      </c>
      <c r="AT13" s="330" t="e">
        <f>SUM(#REF!)-#REF!</f>
        <v>#REF!</v>
      </c>
      <c r="AU13" s="330" t="e">
        <f>SUM(#REF!)-#REF!</f>
        <v>#REF!</v>
      </c>
      <c r="AV13" s="330" t="e">
        <f>SUM(#REF!)-#REF!</f>
        <v>#REF!</v>
      </c>
      <c r="AW13" s="330" t="e">
        <f>SUM(#REF!)-#REF!</f>
        <v>#REF!</v>
      </c>
      <c r="AX13" s="330" t="e">
        <f>SUM(#REF!)-#REF!</f>
        <v>#REF!</v>
      </c>
      <c r="AY13" s="330" t="e">
        <f>SUM(#REF!)-#REF!</f>
        <v>#REF!</v>
      </c>
      <c r="AZ13" s="330" t="e">
        <f>SUM(#REF!)-#REF!</f>
        <v>#REF!</v>
      </c>
      <c r="BA13" s="330" t="e">
        <f>SUM(#REF!)-#REF!</f>
        <v>#REF!</v>
      </c>
      <c r="BB13" s="330" t="e">
        <f>SUM(#REF!)-#REF!</f>
        <v>#REF!</v>
      </c>
      <c r="BC13" s="330" t="e">
        <f>SUM(#REF!)-#REF!</f>
        <v>#REF!</v>
      </c>
      <c r="BD13" s="330" t="e">
        <f>SUM(#REF!)-#REF!</f>
        <v>#REF!</v>
      </c>
      <c r="BE13" s="330" t="e">
        <f>SUM(#REF!)-#REF!</f>
        <v>#REF!</v>
      </c>
    </row>
    <row r="14" spans="1:57" s="328" customFormat="1">
      <c r="A14" s="329" t="s">
        <v>208</v>
      </c>
      <c r="B14" s="330" t="e">
        <f>SUM(#REF!)-#REF!</f>
        <v>#REF!</v>
      </c>
      <c r="C14" s="330" t="e">
        <f>SUM(#REF!)-#REF!</f>
        <v>#REF!</v>
      </c>
      <c r="D14" s="330" t="e">
        <f>SUM(#REF!)-#REF!</f>
        <v>#REF!</v>
      </c>
      <c r="E14" s="330" t="e">
        <f>SUM(#REF!)-#REF!</f>
        <v>#REF!</v>
      </c>
      <c r="F14" s="330" t="e">
        <f>SUM(#REF!)-#REF!</f>
        <v>#REF!</v>
      </c>
      <c r="G14" s="330" t="e">
        <f>SUM(#REF!)-#REF!</f>
        <v>#REF!</v>
      </c>
      <c r="H14" s="330" t="e">
        <f>SUM(#REF!)-#REF!</f>
        <v>#REF!</v>
      </c>
      <c r="I14" s="330" t="e">
        <f>SUM(#REF!)-#REF!</f>
        <v>#REF!</v>
      </c>
      <c r="J14" s="330" t="e">
        <f>SUM(#REF!)-#REF!</f>
        <v>#REF!</v>
      </c>
      <c r="K14" s="330" t="e">
        <f>SUM(#REF!)-#REF!</f>
        <v>#REF!</v>
      </c>
      <c r="L14" s="330" t="e">
        <f>SUM(#REF!)-#REF!</f>
        <v>#REF!</v>
      </c>
      <c r="M14" s="330" t="e">
        <f>SUM(#REF!)-#REF!</f>
        <v>#REF!</v>
      </c>
      <c r="N14" s="330" t="e">
        <f>SUM(#REF!)-#REF!</f>
        <v>#REF!</v>
      </c>
      <c r="O14" s="330" t="e">
        <f>SUM(#REF!)-#REF!</f>
        <v>#REF!</v>
      </c>
      <c r="P14" s="330" t="e">
        <f>SUM(#REF!)-#REF!</f>
        <v>#REF!</v>
      </c>
      <c r="Q14" s="330" t="e">
        <f>SUM(#REF!)-#REF!</f>
        <v>#REF!</v>
      </c>
      <c r="R14" s="330" t="e">
        <f>SUM(#REF!)-#REF!</f>
        <v>#REF!</v>
      </c>
      <c r="S14" s="330" t="e">
        <f>SUM(#REF!)-#REF!</f>
        <v>#REF!</v>
      </c>
      <c r="T14" s="330" t="e">
        <f>SUM(#REF!)-#REF!</f>
        <v>#REF!</v>
      </c>
      <c r="U14" s="330" t="e">
        <f>SUM(#REF!)-#REF!</f>
        <v>#REF!</v>
      </c>
      <c r="V14" s="330" t="e">
        <f>SUM(#REF!)-#REF!</f>
        <v>#REF!</v>
      </c>
      <c r="W14" s="330" t="e">
        <f>SUM(#REF!)-#REF!</f>
        <v>#REF!</v>
      </c>
      <c r="X14" s="330" t="e">
        <f>SUM(#REF!)-#REF!</f>
        <v>#REF!</v>
      </c>
      <c r="Y14" s="330" t="e">
        <f>SUM(#REF!)-#REF!</f>
        <v>#REF!</v>
      </c>
      <c r="Z14" s="330" t="e">
        <f>SUM(#REF!)-#REF!</f>
        <v>#REF!</v>
      </c>
      <c r="AA14" s="330" t="e">
        <f>SUM(#REF!)-#REF!</f>
        <v>#REF!</v>
      </c>
      <c r="AB14" s="330" t="e">
        <f>SUM(#REF!)-#REF!</f>
        <v>#REF!</v>
      </c>
      <c r="AC14" s="330" t="e">
        <f>SUM(#REF!)-#REF!</f>
        <v>#REF!</v>
      </c>
      <c r="AD14" s="330" t="e">
        <f>SUM(#REF!)-#REF!</f>
        <v>#REF!</v>
      </c>
      <c r="AE14" s="330" t="e">
        <f>SUM(#REF!)-#REF!</f>
        <v>#REF!</v>
      </c>
      <c r="AF14" s="330" t="e">
        <f>SUM(#REF!)-#REF!</f>
        <v>#REF!</v>
      </c>
      <c r="AG14" s="330" t="e">
        <f>SUM(#REF!)-#REF!</f>
        <v>#REF!</v>
      </c>
      <c r="AH14" s="330" t="e">
        <f>SUM(#REF!)-#REF!</f>
        <v>#REF!</v>
      </c>
      <c r="AI14" s="330" t="e">
        <f>SUM(#REF!)-#REF!</f>
        <v>#REF!</v>
      </c>
      <c r="AJ14" s="330" t="e">
        <f>SUM(#REF!)-#REF!</f>
        <v>#REF!</v>
      </c>
      <c r="AK14" s="330" t="e">
        <f>SUM(#REF!)-#REF!</f>
        <v>#REF!</v>
      </c>
      <c r="AL14" s="330" t="e">
        <f>SUM(#REF!)-#REF!</f>
        <v>#REF!</v>
      </c>
      <c r="AM14" s="330" t="e">
        <f>SUM(#REF!)-#REF!</f>
        <v>#REF!</v>
      </c>
      <c r="AN14" s="330" t="e">
        <f>SUM(#REF!)-#REF!</f>
        <v>#REF!</v>
      </c>
      <c r="AO14" s="330" t="e">
        <f>SUM(#REF!)-#REF!</f>
        <v>#REF!</v>
      </c>
      <c r="AP14" s="330" t="e">
        <f>SUM(#REF!)-#REF!</f>
        <v>#REF!</v>
      </c>
      <c r="AQ14" s="330" t="e">
        <f>SUM(#REF!)-#REF!</f>
        <v>#REF!</v>
      </c>
      <c r="AR14" s="330" t="e">
        <f>SUM(#REF!)-#REF!</f>
        <v>#REF!</v>
      </c>
      <c r="AS14" s="330" t="e">
        <f>SUM(#REF!)-#REF!</f>
        <v>#REF!</v>
      </c>
      <c r="AT14" s="330" t="e">
        <f>SUM(#REF!)-#REF!</f>
        <v>#REF!</v>
      </c>
      <c r="AU14" s="330" t="e">
        <f>SUM(#REF!)-#REF!</f>
        <v>#REF!</v>
      </c>
      <c r="AV14" s="330" t="e">
        <f>SUM(#REF!)-#REF!</f>
        <v>#REF!</v>
      </c>
      <c r="AW14" s="330" t="e">
        <f>SUM(#REF!)-#REF!</f>
        <v>#REF!</v>
      </c>
      <c r="AX14" s="330" t="e">
        <f>SUM(#REF!)-#REF!</f>
        <v>#REF!</v>
      </c>
      <c r="AY14" s="330" t="e">
        <f>SUM(#REF!)-#REF!</f>
        <v>#REF!</v>
      </c>
      <c r="AZ14" s="330" t="e">
        <f>SUM(#REF!)-#REF!</f>
        <v>#REF!</v>
      </c>
      <c r="BA14" s="330" t="e">
        <f>SUM(#REF!)-#REF!</f>
        <v>#REF!</v>
      </c>
      <c r="BB14" s="330" t="e">
        <f>SUM(#REF!)-#REF!</f>
        <v>#REF!</v>
      </c>
      <c r="BC14" s="330" t="e">
        <f>SUM(#REF!)-#REF!</f>
        <v>#REF!</v>
      </c>
      <c r="BD14" s="330" t="e">
        <f>SUM(#REF!)-#REF!</f>
        <v>#REF!</v>
      </c>
      <c r="BE14" s="330" t="e">
        <f>SUM(#REF!)-#REF!</f>
        <v>#REF!</v>
      </c>
    </row>
    <row r="15" spans="1:57" s="328" customFormat="1">
      <c r="A15" s="332" t="s">
        <v>182</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row>
    <row r="16" spans="1:57" s="328" customFormat="1">
      <c r="A16" s="329" t="s">
        <v>209</v>
      </c>
      <c r="B16" s="330" t="e">
        <f>SUM(#REF!)-#REF!</f>
        <v>#REF!</v>
      </c>
      <c r="C16" s="330" t="e">
        <f>SUM(#REF!)-#REF!</f>
        <v>#REF!</v>
      </c>
      <c r="D16" s="330" t="e">
        <f>SUM(#REF!)-#REF!</f>
        <v>#REF!</v>
      </c>
      <c r="E16" s="330" t="e">
        <f>SUM(#REF!)-#REF!</f>
        <v>#REF!</v>
      </c>
      <c r="F16" s="330" t="e">
        <f>SUM(#REF!)-#REF!</f>
        <v>#REF!</v>
      </c>
      <c r="G16" s="330" t="e">
        <f>SUM(#REF!)-#REF!</f>
        <v>#REF!</v>
      </c>
      <c r="H16" s="330" t="e">
        <f>SUM(#REF!)-#REF!</f>
        <v>#REF!</v>
      </c>
      <c r="I16" s="330" t="e">
        <f>SUM(#REF!)-#REF!</f>
        <v>#REF!</v>
      </c>
      <c r="J16" s="330" t="e">
        <f>SUM(#REF!)-#REF!</f>
        <v>#REF!</v>
      </c>
      <c r="K16" s="330" t="e">
        <f>SUM(#REF!)-#REF!</f>
        <v>#REF!</v>
      </c>
      <c r="L16" s="330" t="e">
        <f>SUM(#REF!)-#REF!</f>
        <v>#REF!</v>
      </c>
      <c r="M16" s="330" t="e">
        <f>SUM(#REF!)-#REF!</f>
        <v>#REF!</v>
      </c>
      <c r="N16" s="330" t="e">
        <f>SUM(#REF!)-#REF!</f>
        <v>#REF!</v>
      </c>
      <c r="O16" s="330" t="e">
        <f>SUM(#REF!)-#REF!</f>
        <v>#REF!</v>
      </c>
      <c r="P16" s="330" t="e">
        <f>SUM(#REF!)-#REF!</f>
        <v>#REF!</v>
      </c>
      <c r="Q16" s="330" t="e">
        <f>SUM(#REF!)-#REF!</f>
        <v>#REF!</v>
      </c>
      <c r="R16" s="330" t="e">
        <f>SUM(#REF!)-#REF!</f>
        <v>#REF!</v>
      </c>
      <c r="S16" s="330" t="e">
        <f>SUM(#REF!)-#REF!</f>
        <v>#REF!</v>
      </c>
      <c r="T16" s="330" t="e">
        <f>SUM(#REF!)-#REF!</f>
        <v>#REF!</v>
      </c>
      <c r="U16" s="330" t="e">
        <f>SUM(#REF!)-#REF!</f>
        <v>#REF!</v>
      </c>
      <c r="V16" s="330" t="e">
        <f>SUM(#REF!)-#REF!</f>
        <v>#REF!</v>
      </c>
      <c r="W16" s="330" t="e">
        <f>SUM(#REF!)-#REF!</f>
        <v>#REF!</v>
      </c>
      <c r="X16" s="330" t="e">
        <f>SUM(#REF!)-#REF!</f>
        <v>#REF!</v>
      </c>
      <c r="Y16" s="330" t="e">
        <f>SUM(#REF!)-#REF!</f>
        <v>#REF!</v>
      </c>
      <c r="Z16" s="330" t="e">
        <f>SUM(#REF!)-#REF!</f>
        <v>#REF!</v>
      </c>
      <c r="AA16" s="330" t="e">
        <f>SUM(#REF!)-#REF!</f>
        <v>#REF!</v>
      </c>
      <c r="AB16" s="330" t="e">
        <f>SUM(#REF!)-#REF!</f>
        <v>#REF!</v>
      </c>
      <c r="AC16" s="330" t="e">
        <f>SUM(#REF!)-#REF!</f>
        <v>#REF!</v>
      </c>
      <c r="AD16" s="330" t="e">
        <f>SUM(#REF!)-#REF!</f>
        <v>#REF!</v>
      </c>
      <c r="AE16" s="330" t="e">
        <f>SUM(#REF!)-#REF!</f>
        <v>#REF!</v>
      </c>
      <c r="AF16" s="330" t="e">
        <f>SUM(#REF!)-#REF!</f>
        <v>#REF!</v>
      </c>
      <c r="AG16" s="330" t="e">
        <f>SUM(#REF!)-#REF!</f>
        <v>#REF!</v>
      </c>
      <c r="AH16" s="330" t="e">
        <f>SUM(#REF!)-#REF!</f>
        <v>#REF!</v>
      </c>
      <c r="AI16" s="330" t="e">
        <f>SUM(#REF!)-#REF!</f>
        <v>#REF!</v>
      </c>
      <c r="AJ16" s="330" t="e">
        <f>SUM(#REF!)-#REF!</f>
        <v>#REF!</v>
      </c>
      <c r="AK16" s="330" t="e">
        <f>SUM(#REF!)-#REF!</f>
        <v>#REF!</v>
      </c>
      <c r="AL16" s="330" t="e">
        <f>SUM(#REF!)-#REF!</f>
        <v>#REF!</v>
      </c>
      <c r="AM16" s="330" t="e">
        <f>SUM(#REF!)-#REF!</f>
        <v>#REF!</v>
      </c>
      <c r="AN16" s="330" t="e">
        <f>SUM(#REF!)-#REF!</f>
        <v>#REF!</v>
      </c>
      <c r="AO16" s="330" t="e">
        <f>SUM(#REF!)-#REF!</f>
        <v>#REF!</v>
      </c>
      <c r="AP16" s="330" t="e">
        <f>SUM(#REF!)-#REF!</f>
        <v>#REF!</v>
      </c>
      <c r="AQ16" s="330" t="e">
        <f>SUM(#REF!)-#REF!</f>
        <v>#REF!</v>
      </c>
      <c r="AR16" s="330" t="e">
        <f>SUM(#REF!)-#REF!</f>
        <v>#REF!</v>
      </c>
      <c r="AS16" s="330" t="e">
        <f>SUM(#REF!)-#REF!</f>
        <v>#REF!</v>
      </c>
      <c r="AT16" s="330" t="e">
        <f>SUM(#REF!)-#REF!</f>
        <v>#REF!</v>
      </c>
      <c r="AU16" s="330" t="e">
        <f>SUM(#REF!)-#REF!</f>
        <v>#REF!</v>
      </c>
      <c r="AV16" s="330" t="e">
        <f>SUM(#REF!)-#REF!</f>
        <v>#REF!</v>
      </c>
      <c r="AW16" s="330" t="e">
        <f>SUM(#REF!)-#REF!</f>
        <v>#REF!</v>
      </c>
      <c r="AX16" s="330" t="e">
        <f>SUM(#REF!)-#REF!</f>
        <v>#REF!</v>
      </c>
      <c r="AY16" s="330" t="e">
        <f>SUM(#REF!)-#REF!</f>
        <v>#REF!</v>
      </c>
      <c r="AZ16" s="330" t="e">
        <f>SUM(#REF!)-#REF!</f>
        <v>#REF!</v>
      </c>
      <c r="BA16" s="330" t="e">
        <f>SUM(#REF!)-#REF!</f>
        <v>#REF!</v>
      </c>
      <c r="BB16" s="330" t="e">
        <f>SUM(#REF!)-#REF!</f>
        <v>#REF!</v>
      </c>
      <c r="BC16" s="330" t="e">
        <f>SUM(#REF!)-#REF!</f>
        <v>#REF!</v>
      </c>
      <c r="BD16" s="330" t="e">
        <f>SUM(#REF!)-#REF!</f>
        <v>#REF!</v>
      </c>
      <c r="BE16" s="330" t="e">
        <f>SUM(#REF!)-#REF!</f>
        <v>#REF!</v>
      </c>
    </row>
    <row r="17" spans="1:57" s="328" customFormat="1">
      <c r="A17" s="329" t="s">
        <v>210</v>
      </c>
      <c r="B17" s="330" t="e">
        <f>SUM(#REF!)-#REF!</f>
        <v>#REF!</v>
      </c>
      <c r="C17" s="330" t="e">
        <f>SUM(#REF!)-#REF!</f>
        <v>#REF!</v>
      </c>
      <c r="D17" s="330" t="e">
        <f>SUM(#REF!)-#REF!</f>
        <v>#REF!</v>
      </c>
      <c r="E17" s="330" t="e">
        <f>SUM(#REF!)-#REF!</f>
        <v>#REF!</v>
      </c>
      <c r="F17" s="330" t="e">
        <f>SUM(#REF!)-#REF!</f>
        <v>#REF!</v>
      </c>
      <c r="G17" s="330" t="e">
        <f>SUM(#REF!)-#REF!</f>
        <v>#REF!</v>
      </c>
      <c r="H17" s="330" t="e">
        <f>SUM(#REF!)-#REF!</f>
        <v>#REF!</v>
      </c>
      <c r="I17" s="330" t="e">
        <f>SUM(#REF!)-#REF!</f>
        <v>#REF!</v>
      </c>
      <c r="J17" s="330" t="e">
        <f>SUM(#REF!)-#REF!</f>
        <v>#REF!</v>
      </c>
      <c r="K17" s="330" t="e">
        <f>SUM(#REF!)-#REF!</f>
        <v>#REF!</v>
      </c>
      <c r="L17" s="330" t="e">
        <f>SUM(#REF!)-#REF!</f>
        <v>#REF!</v>
      </c>
      <c r="M17" s="330" t="e">
        <f>SUM(#REF!)-#REF!</f>
        <v>#REF!</v>
      </c>
      <c r="N17" s="330" t="e">
        <f>SUM(#REF!)-#REF!</f>
        <v>#REF!</v>
      </c>
      <c r="O17" s="330" t="e">
        <f>SUM(#REF!)-#REF!</f>
        <v>#REF!</v>
      </c>
      <c r="P17" s="330" t="e">
        <f>SUM(#REF!)-#REF!</f>
        <v>#REF!</v>
      </c>
      <c r="Q17" s="330" t="e">
        <f>SUM(#REF!)-#REF!</f>
        <v>#REF!</v>
      </c>
      <c r="R17" s="330" t="e">
        <f>SUM(#REF!)-#REF!</f>
        <v>#REF!</v>
      </c>
      <c r="S17" s="330" t="e">
        <f>SUM(#REF!)-#REF!</f>
        <v>#REF!</v>
      </c>
      <c r="T17" s="330" t="e">
        <f>SUM(#REF!)-#REF!</f>
        <v>#REF!</v>
      </c>
      <c r="U17" s="330" t="e">
        <f>SUM(#REF!)-#REF!</f>
        <v>#REF!</v>
      </c>
      <c r="V17" s="330" t="e">
        <f>SUM(#REF!)-#REF!</f>
        <v>#REF!</v>
      </c>
      <c r="W17" s="330" t="e">
        <f>SUM(#REF!)-#REF!</f>
        <v>#REF!</v>
      </c>
      <c r="X17" s="330" t="e">
        <f>SUM(#REF!)-#REF!</f>
        <v>#REF!</v>
      </c>
      <c r="Y17" s="330" t="e">
        <f>SUM(#REF!)-#REF!</f>
        <v>#REF!</v>
      </c>
      <c r="Z17" s="330" t="e">
        <f>SUM(#REF!)-#REF!</f>
        <v>#REF!</v>
      </c>
      <c r="AA17" s="330" t="e">
        <f>SUM(#REF!)-#REF!</f>
        <v>#REF!</v>
      </c>
      <c r="AB17" s="330" t="e">
        <f>SUM(#REF!)-#REF!</f>
        <v>#REF!</v>
      </c>
      <c r="AC17" s="330" t="e">
        <f>SUM(#REF!)-#REF!</f>
        <v>#REF!</v>
      </c>
      <c r="AD17" s="330" t="e">
        <f>SUM(#REF!)-#REF!</f>
        <v>#REF!</v>
      </c>
      <c r="AE17" s="330" t="e">
        <f>SUM(#REF!)-#REF!</f>
        <v>#REF!</v>
      </c>
      <c r="AF17" s="330" t="e">
        <f>SUM(#REF!)-#REF!</f>
        <v>#REF!</v>
      </c>
      <c r="AG17" s="330" t="e">
        <f>SUM(#REF!)-#REF!</f>
        <v>#REF!</v>
      </c>
      <c r="AH17" s="330" t="e">
        <f>SUM(#REF!)-#REF!</f>
        <v>#REF!</v>
      </c>
      <c r="AI17" s="330" t="e">
        <f>SUM(#REF!)-#REF!</f>
        <v>#REF!</v>
      </c>
      <c r="AJ17" s="330" t="e">
        <f>SUM(#REF!)-#REF!</f>
        <v>#REF!</v>
      </c>
      <c r="AK17" s="330" t="e">
        <f>SUM(#REF!)-#REF!</f>
        <v>#REF!</v>
      </c>
      <c r="AL17" s="330" t="e">
        <f>SUM(#REF!)-#REF!</f>
        <v>#REF!</v>
      </c>
      <c r="AM17" s="330" t="e">
        <f>SUM(#REF!)-#REF!</f>
        <v>#REF!</v>
      </c>
      <c r="AN17" s="330" t="e">
        <f>SUM(#REF!)-#REF!</f>
        <v>#REF!</v>
      </c>
      <c r="AO17" s="330" t="e">
        <f>SUM(#REF!)-#REF!</f>
        <v>#REF!</v>
      </c>
      <c r="AP17" s="330" t="e">
        <f>SUM(#REF!)-#REF!</f>
        <v>#REF!</v>
      </c>
      <c r="AQ17" s="330" t="e">
        <f>SUM(#REF!)-#REF!</f>
        <v>#REF!</v>
      </c>
      <c r="AR17" s="330" t="e">
        <f>SUM(#REF!)-#REF!</f>
        <v>#REF!</v>
      </c>
      <c r="AS17" s="330" t="e">
        <f>SUM(#REF!)-#REF!</f>
        <v>#REF!</v>
      </c>
      <c r="AT17" s="330" t="e">
        <f>SUM(#REF!)-#REF!</f>
        <v>#REF!</v>
      </c>
      <c r="AU17" s="330" t="e">
        <f>SUM(#REF!)-#REF!</f>
        <v>#REF!</v>
      </c>
      <c r="AV17" s="330" t="e">
        <f>SUM(#REF!)-#REF!</f>
        <v>#REF!</v>
      </c>
      <c r="AW17" s="330" t="e">
        <f>SUM(#REF!)-#REF!</f>
        <v>#REF!</v>
      </c>
      <c r="AX17" s="330" t="e">
        <f>SUM(#REF!)-#REF!</f>
        <v>#REF!</v>
      </c>
      <c r="AY17" s="330" t="e">
        <f>SUM(#REF!)-#REF!</f>
        <v>#REF!</v>
      </c>
      <c r="AZ17" s="330" t="e">
        <f>SUM(#REF!)-#REF!</f>
        <v>#REF!</v>
      </c>
      <c r="BA17" s="330" t="e">
        <f>SUM(#REF!)-#REF!</f>
        <v>#REF!</v>
      </c>
      <c r="BB17" s="330" t="e">
        <f>SUM(#REF!)-#REF!</f>
        <v>#REF!</v>
      </c>
      <c r="BC17" s="330" t="e">
        <f>SUM(#REF!)-#REF!</f>
        <v>#REF!</v>
      </c>
      <c r="BD17" s="330" t="e">
        <f>SUM(#REF!)-#REF!</f>
        <v>#REF!</v>
      </c>
      <c r="BE17" s="330" t="e">
        <f>SUM(#REF!)-#REF!</f>
        <v>#REF!</v>
      </c>
    </row>
    <row r="18" spans="1:57" s="328" customFormat="1">
      <c r="A18" s="332" t="s">
        <v>182</v>
      </c>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31"/>
      <c r="BD18" s="331"/>
      <c r="BE18" s="331"/>
    </row>
    <row r="19" spans="1:57" s="328" customFormat="1">
      <c r="A19" s="326" t="s">
        <v>211</v>
      </c>
      <c r="B19" s="327" t="e">
        <f>((#REF!-#REF!)+(#REF!-#REF!)+(#REF!-#REF!))-#REF!</f>
        <v>#REF!</v>
      </c>
      <c r="C19" s="327" t="e">
        <f>((#REF!-#REF!)+(#REF!-#REF!)+(#REF!-#REF!))-#REF!</f>
        <v>#REF!</v>
      </c>
      <c r="D19" s="327" t="e">
        <f>((#REF!-#REF!)+(#REF!-#REF!)+(#REF!-#REF!))-#REF!</f>
        <v>#REF!</v>
      </c>
      <c r="E19" s="327" t="e">
        <f>((#REF!-#REF!)+(#REF!-#REF!)+(#REF!-#REF!))-#REF!</f>
        <v>#REF!</v>
      </c>
      <c r="F19" s="327" t="e">
        <f>((#REF!-#REF!)+(#REF!-#REF!)+(#REF!-#REF!))-#REF!</f>
        <v>#REF!</v>
      </c>
      <c r="G19" s="327" t="e">
        <f>((#REF!-#REF!)+(#REF!-#REF!)+(#REF!-#REF!))-#REF!</f>
        <v>#REF!</v>
      </c>
      <c r="H19" s="327" t="e">
        <f>((#REF!-#REF!)+(#REF!-#REF!)+(#REF!-#REF!))-#REF!</f>
        <v>#REF!</v>
      </c>
      <c r="I19" s="327" t="e">
        <f>((#REF!-#REF!)+(#REF!-#REF!)+(#REF!-#REF!))-#REF!</f>
        <v>#REF!</v>
      </c>
      <c r="J19" s="327" t="e">
        <f>((#REF!-#REF!)+(#REF!-#REF!)+(#REF!-#REF!))-#REF!</f>
        <v>#REF!</v>
      </c>
      <c r="K19" s="327" t="e">
        <f>((#REF!-#REF!)+(#REF!-#REF!)+(#REF!-#REF!))-#REF!</f>
        <v>#REF!</v>
      </c>
      <c r="L19" s="327" t="e">
        <f>((#REF!-#REF!)+(#REF!-#REF!)+(#REF!-#REF!))-#REF!</f>
        <v>#REF!</v>
      </c>
      <c r="M19" s="327" t="e">
        <f>((#REF!-#REF!)+(#REF!-#REF!)+(#REF!-#REF!))-#REF!</f>
        <v>#REF!</v>
      </c>
      <c r="N19" s="327" t="e">
        <f>((#REF!-#REF!)+(#REF!-#REF!)+(#REF!-#REF!))-#REF!</f>
        <v>#REF!</v>
      </c>
      <c r="O19" s="327" t="e">
        <f>((#REF!-#REF!)+(#REF!-#REF!)+(#REF!-#REF!))-#REF!</f>
        <v>#REF!</v>
      </c>
      <c r="P19" s="327" t="e">
        <f>((#REF!-#REF!)+(#REF!-#REF!)+(#REF!-#REF!))-#REF!</f>
        <v>#REF!</v>
      </c>
      <c r="Q19" s="327" t="e">
        <f>((#REF!-#REF!)+(#REF!-#REF!)+(#REF!-#REF!))-#REF!</f>
        <v>#REF!</v>
      </c>
      <c r="R19" s="327" t="e">
        <f>((#REF!-#REF!)+(#REF!-#REF!)+(#REF!-#REF!))-#REF!</f>
        <v>#REF!</v>
      </c>
      <c r="S19" s="327" t="e">
        <f>((#REF!-#REF!)+(#REF!-#REF!)+(#REF!-#REF!))-#REF!</f>
        <v>#REF!</v>
      </c>
      <c r="T19" s="327" t="e">
        <f>((#REF!-#REF!)+(#REF!-#REF!)+(#REF!-#REF!))-#REF!</f>
        <v>#REF!</v>
      </c>
      <c r="U19" s="327" t="e">
        <f>((#REF!-#REF!)+(#REF!-#REF!)+(#REF!-#REF!))-#REF!</f>
        <v>#REF!</v>
      </c>
      <c r="V19" s="327" t="e">
        <f>((#REF!-#REF!)+(#REF!-#REF!)+(#REF!-#REF!))-#REF!</f>
        <v>#REF!</v>
      </c>
      <c r="W19" s="327" t="e">
        <f>((#REF!-#REF!)+(#REF!-#REF!)+(#REF!-#REF!))-#REF!</f>
        <v>#REF!</v>
      </c>
      <c r="X19" s="327" t="e">
        <f>((#REF!-#REF!)+(#REF!-#REF!)+(#REF!-#REF!))-#REF!</f>
        <v>#REF!</v>
      </c>
      <c r="Y19" s="327" t="e">
        <f>((#REF!-#REF!)+(#REF!-#REF!)+(#REF!-#REF!))-#REF!</f>
        <v>#REF!</v>
      </c>
      <c r="Z19" s="327" t="e">
        <f>((#REF!-#REF!)+(#REF!-#REF!)+(#REF!-#REF!))-#REF!</f>
        <v>#REF!</v>
      </c>
      <c r="AA19" s="327" t="e">
        <f>((#REF!-#REF!)+(#REF!-#REF!)+(#REF!-#REF!))-#REF!</f>
        <v>#REF!</v>
      </c>
      <c r="AB19" s="327" t="e">
        <f>((#REF!-#REF!)+(#REF!-#REF!)+(#REF!-#REF!))-#REF!</f>
        <v>#REF!</v>
      </c>
      <c r="AC19" s="327" t="e">
        <f>((#REF!-#REF!)+(#REF!-#REF!)+(#REF!-#REF!))-#REF!</f>
        <v>#REF!</v>
      </c>
      <c r="AD19" s="327" t="e">
        <f>((#REF!-#REF!)+(#REF!-#REF!)+(#REF!-#REF!))-#REF!</f>
        <v>#REF!</v>
      </c>
      <c r="AE19" s="327" t="e">
        <f>((#REF!-#REF!)+(#REF!-#REF!)+(#REF!-#REF!))-#REF!</f>
        <v>#REF!</v>
      </c>
      <c r="AF19" s="327" t="e">
        <f>((#REF!-#REF!)+(#REF!-#REF!)+(#REF!-#REF!))-#REF!</f>
        <v>#REF!</v>
      </c>
      <c r="AG19" s="327" t="e">
        <f>((#REF!-#REF!)+(#REF!-#REF!)+(#REF!-#REF!))-#REF!</f>
        <v>#REF!</v>
      </c>
      <c r="AH19" s="327" t="e">
        <f>((#REF!-#REF!)+(#REF!-#REF!)+(#REF!-#REF!))-#REF!</f>
        <v>#REF!</v>
      </c>
      <c r="AI19" s="327" t="e">
        <f>((#REF!-#REF!)+(#REF!-#REF!)+(#REF!-#REF!))-#REF!</f>
        <v>#REF!</v>
      </c>
      <c r="AJ19" s="327" t="e">
        <f>((#REF!-#REF!)+(#REF!-#REF!)+(#REF!-#REF!))-#REF!</f>
        <v>#REF!</v>
      </c>
      <c r="AK19" s="327" t="e">
        <f>((#REF!-#REF!)+(#REF!-#REF!)+(#REF!-#REF!))-#REF!</f>
        <v>#REF!</v>
      </c>
      <c r="AL19" s="327" t="e">
        <f>((#REF!-#REF!)+(#REF!-#REF!)+(#REF!-#REF!))-#REF!</f>
        <v>#REF!</v>
      </c>
      <c r="AM19" s="327" t="e">
        <f>((#REF!-#REF!)+(#REF!-#REF!)+(#REF!-#REF!))-#REF!</f>
        <v>#REF!</v>
      </c>
      <c r="AN19" s="327" t="e">
        <f>((#REF!-#REF!)+(#REF!-#REF!)+(#REF!-#REF!))-#REF!</f>
        <v>#REF!</v>
      </c>
      <c r="AO19" s="327" t="e">
        <f>((#REF!-#REF!)+(#REF!-#REF!)+(#REF!-#REF!))-#REF!</f>
        <v>#REF!</v>
      </c>
      <c r="AP19" s="327" t="e">
        <f>((#REF!-#REF!)+(#REF!-#REF!)+(#REF!-#REF!))-#REF!</f>
        <v>#REF!</v>
      </c>
      <c r="AQ19" s="327" t="e">
        <f>((#REF!-#REF!)+(#REF!-#REF!)+(#REF!-#REF!))-#REF!</f>
        <v>#REF!</v>
      </c>
      <c r="AR19" s="327" t="e">
        <f>((#REF!-#REF!)+(#REF!-#REF!)+(#REF!-#REF!))-#REF!</f>
        <v>#REF!</v>
      </c>
      <c r="AS19" s="327" t="e">
        <f>((#REF!-#REF!)+(#REF!-#REF!)+(#REF!-#REF!))-#REF!</f>
        <v>#REF!</v>
      </c>
      <c r="AT19" s="327" t="e">
        <f>((#REF!-#REF!)+(#REF!-#REF!)+(#REF!-#REF!))-#REF!</f>
        <v>#REF!</v>
      </c>
      <c r="AU19" s="327" t="e">
        <f>((#REF!-#REF!)+(#REF!-#REF!)+(#REF!-#REF!))-#REF!</f>
        <v>#REF!</v>
      </c>
      <c r="AV19" s="327" t="e">
        <f>((#REF!-#REF!)+(#REF!-#REF!)+(#REF!-#REF!))-#REF!</f>
        <v>#REF!</v>
      </c>
      <c r="AW19" s="327" t="e">
        <f>((#REF!-#REF!)+(#REF!-#REF!)+(#REF!-#REF!))-#REF!</f>
        <v>#REF!</v>
      </c>
      <c r="AX19" s="327" t="e">
        <f>((#REF!-#REF!)+(#REF!-#REF!)+(#REF!-#REF!))-#REF!</f>
        <v>#REF!</v>
      </c>
      <c r="AY19" s="327" t="e">
        <f>((#REF!-#REF!)+(#REF!-#REF!)+(#REF!-#REF!))-#REF!</f>
        <v>#REF!</v>
      </c>
      <c r="AZ19" s="327" t="e">
        <f>((#REF!-#REF!)+(#REF!-#REF!)+(#REF!-#REF!))-#REF!</f>
        <v>#REF!</v>
      </c>
      <c r="BA19" s="327" t="e">
        <f>((#REF!-#REF!)+(#REF!-#REF!)+(#REF!-#REF!))-#REF!</f>
        <v>#REF!</v>
      </c>
      <c r="BB19" s="327" t="e">
        <f>((#REF!-#REF!)+(#REF!-#REF!)+(#REF!-#REF!))-#REF!</f>
        <v>#REF!</v>
      </c>
      <c r="BC19" s="327" t="e">
        <f>((#REF!-#REF!)+(#REF!-#REF!)+(#REF!-#REF!))-#REF!</f>
        <v>#REF!</v>
      </c>
      <c r="BD19" s="327" t="e">
        <f>((#REF!-#REF!)+(#REF!-#REF!)+(#REF!-#REF!))-#REF!</f>
        <v>#REF!</v>
      </c>
      <c r="BE19" s="327" t="e">
        <f>((#REF!-#REF!)+(#REF!-#REF!)+(#REF!-#REF!))-#REF!</f>
        <v>#REF!</v>
      </c>
    </row>
    <row r="20" spans="1:57" s="328" customFormat="1">
      <c r="A20" s="329" t="s">
        <v>212</v>
      </c>
      <c r="B20" s="330" t="e">
        <f>SUM(#REF!)-#REF!</f>
        <v>#REF!</v>
      </c>
      <c r="C20" s="330" t="e">
        <f>SUM(#REF!)-#REF!</f>
        <v>#REF!</v>
      </c>
      <c r="D20" s="330" t="e">
        <f>SUM(#REF!)-#REF!</f>
        <v>#REF!</v>
      </c>
      <c r="E20" s="330" t="e">
        <f>SUM(#REF!)-#REF!</f>
        <v>#REF!</v>
      </c>
      <c r="F20" s="330" t="e">
        <f>SUM(#REF!)-#REF!</f>
        <v>#REF!</v>
      </c>
      <c r="G20" s="330" t="e">
        <f>SUM(#REF!)-#REF!</f>
        <v>#REF!</v>
      </c>
      <c r="H20" s="330" t="e">
        <f>SUM(#REF!)-#REF!</f>
        <v>#REF!</v>
      </c>
      <c r="I20" s="330" t="e">
        <f>SUM(#REF!)-#REF!</f>
        <v>#REF!</v>
      </c>
      <c r="J20" s="330" t="e">
        <f>SUM(#REF!)-#REF!</f>
        <v>#REF!</v>
      </c>
      <c r="K20" s="330" t="e">
        <f>SUM(#REF!)-#REF!</f>
        <v>#REF!</v>
      </c>
      <c r="L20" s="330" t="e">
        <f>SUM(#REF!)-#REF!</f>
        <v>#REF!</v>
      </c>
      <c r="M20" s="330" t="e">
        <f>SUM(#REF!)-#REF!</f>
        <v>#REF!</v>
      </c>
      <c r="N20" s="330" t="e">
        <f>SUM(#REF!)-#REF!</f>
        <v>#REF!</v>
      </c>
      <c r="O20" s="330" t="e">
        <f>SUM(#REF!)-#REF!</f>
        <v>#REF!</v>
      </c>
      <c r="P20" s="330" t="e">
        <f>SUM(#REF!)-#REF!</f>
        <v>#REF!</v>
      </c>
      <c r="Q20" s="330" t="e">
        <f>SUM(#REF!)-#REF!</f>
        <v>#REF!</v>
      </c>
      <c r="R20" s="330" t="e">
        <f>SUM(#REF!)-#REF!</f>
        <v>#REF!</v>
      </c>
      <c r="S20" s="330" t="e">
        <f>SUM(#REF!)-#REF!</f>
        <v>#REF!</v>
      </c>
      <c r="T20" s="330" t="e">
        <f>SUM(#REF!)-#REF!</f>
        <v>#REF!</v>
      </c>
      <c r="U20" s="330" t="e">
        <f>SUM(#REF!)-#REF!</f>
        <v>#REF!</v>
      </c>
      <c r="V20" s="330" t="e">
        <f>SUM(#REF!)-#REF!</f>
        <v>#REF!</v>
      </c>
      <c r="W20" s="330" t="e">
        <f>SUM(#REF!)-#REF!</f>
        <v>#REF!</v>
      </c>
      <c r="X20" s="330" t="e">
        <f>SUM(#REF!)-#REF!</f>
        <v>#REF!</v>
      </c>
      <c r="Y20" s="330" t="e">
        <f>SUM(#REF!)-#REF!</f>
        <v>#REF!</v>
      </c>
      <c r="Z20" s="330" t="e">
        <f>SUM(#REF!)-#REF!</f>
        <v>#REF!</v>
      </c>
      <c r="AA20" s="330" t="e">
        <f>SUM(#REF!)-#REF!</f>
        <v>#REF!</v>
      </c>
      <c r="AB20" s="330" t="e">
        <f>SUM(#REF!)-#REF!</f>
        <v>#REF!</v>
      </c>
      <c r="AC20" s="330" t="e">
        <f>SUM(#REF!)-#REF!</f>
        <v>#REF!</v>
      </c>
      <c r="AD20" s="330" t="e">
        <f>SUM(#REF!)-#REF!</f>
        <v>#REF!</v>
      </c>
      <c r="AE20" s="330" t="e">
        <f>SUM(#REF!)-#REF!</f>
        <v>#REF!</v>
      </c>
      <c r="AF20" s="330" t="e">
        <f>SUM(#REF!)-#REF!</f>
        <v>#REF!</v>
      </c>
      <c r="AG20" s="330" t="e">
        <f>SUM(#REF!)-#REF!</f>
        <v>#REF!</v>
      </c>
      <c r="AH20" s="330" t="e">
        <f>SUM(#REF!)-#REF!</f>
        <v>#REF!</v>
      </c>
      <c r="AI20" s="330" t="e">
        <f>SUM(#REF!)-#REF!</f>
        <v>#REF!</v>
      </c>
      <c r="AJ20" s="330" t="e">
        <f>SUM(#REF!)-#REF!</f>
        <v>#REF!</v>
      </c>
      <c r="AK20" s="330" t="e">
        <f>SUM(#REF!)-#REF!</f>
        <v>#REF!</v>
      </c>
      <c r="AL20" s="330" t="e">
        <f>SUM(#REF!)-#REF!</f>
        <v>#REF!</v>
      </c>
      <c r="AM20" s="330" t="e">
        <f>SUM(#REF!)-#REF!</f>
        <v>#REF!</v>
      </c>
      <c r="AN20" s="330" t="e">
        <f>SUM(#REF!)-#REF!</f>
        <v>#REF!</v>
      </c>
      <c r="AO20" s="330" t="e">
        <f>SUM(#REF!)-#REF!</f>
        <v>#REF!</v>
      </c>
      <c r="AP20" s="330" t="e">
        <f>SUM(#REF!)-#REF!</f>
        <v>#REF!</v>
      </c>
      <c r="AQ20" s="330" t="e">
        <f>SUM(#REF!)-#REF!</f>
        <v>#REF!</v>
      </c>
      <c r="AR20" s="330" t="e">
        <f>SUM(#REF!)-#REF!</f>
        <v>#REF!</v>
      </c>
      <c r="AS20" s="330" t="e">
        <f>SUM(#REF!)-#REF!</f>
        <v>#REF!</v>
      </c>
      <c r="AT20" s="330" t="e">
        <f>SUM(#REF!)-#REF!</f>
        <v>#REF!</v>
      </c>
      <c r="AU20" s="330" t="e">
        <f>SUM(#REF!)-#REF!</f>
        <v>#REF!</v>
      </c>
      <c r="AV20" s="330" t="e">
        <f>SUM(#REF!)-#REF!</f>
        <v>#REF!</v>
      </c>
      <c r="AW20" s="330" t="e">
        <f>SUM(#REF!)-#REF!</f>
        <v>#REF!</v>
      </c>
      <c r="AX20" s="330" t="e">
        <f>SUM(#REF!)-#REF!</f>
        <v>#REF!</v>
      </c>
      <c r="AY20" s="330" t="e">
        <f>SUM(#REF!)-#REF!</f>
        <v>#REF!</v>
      </c>
      <c r="AZ20" s="330" t="e">
        <f>SUM(#REF!)-#REF!</f>
        <v>#REF!</v>
      </c>
      <c r="BA20" s="330" t="e">
        <f>SUM(#REF!)-#REF!</f>
        <v>#REF!</v>
      </c>
      <c r="BB20" s="330" t="e">
        <f>SUM(#REF!)-#REF!</f>
        <v>#REF!</v>
      </c>
      <c r="BC20" s="330" t="e">
        <f>SUM(#REF!)-#REF!</f>
        <v>#REF!</v>
      </c>
      <c r="BD20" s="330" t="e">
        <f>SUM(#REF!)-#REF!</f>
        <v>#REF!</v>
      </c>
      <c r="BE20" s="330" t="e">
        <f>SUM(#REF!)-#REF!</f>
        <v>#REF!</v>
      </c>
    </row>
    <row r="21" spans="1:57" s="328" customFormat="1">
      <c r="A21" s="329" t="s">
        <v>213</v>
      </c>
      <c r="B21" s="330" t="e">
        <f>SUM(#REF!)-#REF!</f>
        <v>#REF!</v>
      </c>
      <c r="C21" s="330" t="e">
        <f>SUM(#REF!)-#REF!</f>
        <v>#REF!</v>
      </c>
      <c r="D21" s="330" t="e">
        <f>SUM(#REF!)-#REF!</f>
        <v>#REF!</v>
      </c>
      <c r="E21" s="330" t="e">
        <f>SUM(#REF!)-#REF!</f>
        <v>#REF!</v>
      </c>
      <c r="F21" s="330" t="e">
        <f>SUM(#REF!)-#REF!</f>
        <v>#REF!</v>
      </c>
      <c r="G21" s="330" t="e">
        <f>SUM(#REF!)-#REF!</f>
        <v>#REF!</v>
      </c>
      <c r="H21" s="330" t="e">
        <f>SUM(#REF!)-#REF!</f>
        <v>#REF!</v>
      </c>
      <c r="I21" s="330" t="e">
        <f>SUM(#REF!)-#REF!</f>
        <v>#REF!</v>
      </c>
      <c r="J21" s="330" t="e">
        <f>SUM(#REF!)-#REF!</f>
        <v>#REF!</v>
      </c>
      <c r="K21" s="330" t="e">
        <f>SUM(#REF!)-#REF!</f>
        <v>#REF!</v>
      </c>
      <c r="L21" s="330" t="e">
        <f>SUM(#REF!)-#REF!</f>
        <v>#REF!</v>
      </c>
      <c r="M21" s="330" t="e">
        <f>SUM(#REF!)-#REF!</f>
        <v>#REF!</v>
      </c>
      <c r="N21" s="330" t="e">
        <f>SUM(#REF!)-#REF!</f>
        <v>#REF!</v>
      </c>
      <c r="O21" s="330" t="e">
        <f>SUM(#REF!)-#REF!</f>
        <v>#REF!</v>
      </c>
      <c r="P21" s="330" t="e">
        <f>SUM(#REF!)-#REF!</f>
        <v>#REF!</v>
      </c>
      <c r="Q21" s="330" t="e">
        <f>SUM(#REF!)-#REF!</f>
        <v>#REF!</v>
      </c>
      <c r="R21" s="330" t="e">
        <f>SUM(#REF!)-#REF!</f>
        <v>#REF!</v>
      </c>
      <c r="S21" s="330" t="e">
        <f>SUM(#REF!)-#REF!</f>
        <v>#REF!</v>
      </c>
      <c r="T21" s="330" t="e">
        <f>SUM(#REF!)-#REF!</f>
        <v>#REF!</v>
      </c>
      <c r="U21" s="330" t="e">
        <f>SUM(#REF!)-#REF!</f>
        <v>#REF!</v>
      </c>
      <c r="V21" s="330" t="e">
        <f>SUM(#REF!)-#REF!</f>
        <v>#REF!</v>
      </c>
      <c r="W21" s="330" t="e">
        <f>SUM(#REF!)-#REF!</f>
        <v>#REF!</v>
      </c>
      <c r="X21" s="330" t="e">
        <f>SUM(#REF!)-#REF!</f>
        <v>#REF!</v>
      </c>
      <c r="Y21" s="330" t="e">
        <f>SUM(#REF!)-#REF!</f>
        <v>#REF!</v>
      </c>
      <c r="Z21" s="330" t="e">
        <f>SUM(#REF!)-#REF!</f>
        <v>#REF!</v>
      </c>
      <c r="AA21" s="330" t="e">
        <f>SUM(#REF!)-#REF!</f>
        <v>#REF!</v>
      </c>
      <c r="AB21" s="330" t="e">
        <f>SUM(#REF!)-#REF!</f>
        <v>#REF!</v>
      </c>
      <c r="AC21" s="330" t="e">
        <f>SUM(#REF!)-#REF!</f>
        <v>#REF!</v>
      </c>
      <c r="AD21" s="330" t="e">
        <f>SUM(#REF!)-#REF!</f>
        <v>#REF!</v>
      </c>
      <c r="AE21" s="330" t="e">
        <f>SUM(#REF!)-#REF!</f>
        <v>#REF!</v>
      </c>
      <c r="AF21" s="330" t="e">
        <f>SUM(#REF!)-#REF!</f>
        <v>#REF!</v>
      </c>
      <c r="AG21" s="330" t="e">
        <f>SUM(#REF!)-#REF!</f>
        <v>#REF!</v>
      </c>
      <c r="AH21" s="330" t="e">
        <f>SUM(#REF!)-#REF!</f>
        <v>#REF!</v>
      </c>
      <c r="AI21" s="330" t="e">
        <f>SUM(#REF!)-#REF!</f>
        <v>#REF!</v>
      </c>
      <c r="AJ21" s="330" t="e">
        <f>SUM(#REF!)-#REF!</f>
        <v>#REF!</v>
      </c>
      <c r="AK21" s="330" t="e">
        <f>SUM(#REF!)-#REF!</f>
        <v>#REF!</v>
      </c>
      <c r="AL21" s="330" t="e">
        <f>SUM(#REF!)-#REF!</f>
        <v>#REF!</v>
      </c>
      <c r="AM21" s="330" t="e">
        <f>SUM(#REF!)-#REF!</f>
        <v>#REF!</v>
      </c>
      <c r="AN21" s="330" t="e">
        <f>SUM(#REF!)-#REF!</f>
        <v>#REF!</v>
      </c>
      <c r="AO21" s="330" t="e">
        <f>SUM(#REF!)-#REF!</f>
        <v>#REF!</v>
      </c>
      <c r="AP21" s="330" t="e">
        <f>SUM(#REF!)-#REF!</f>
        <v>#REF!</v>
      </c>
      <c r="AQ21" s="330" t="e">
        <f>SUM(#REF!)-#REF!</f>
        <v>#REF!</v>
      </c>
      <c r="AR21" s="330" t="e">
        <f>SUM(#REF!)-#REF!</f>
        <v>#REF!</v>
      </c>
      <c r="AS21" s="330" t="e">
        <f>SUM(#REF!)-#REF!</f>
        <v>#REF!</v>
      </c>
      <c r="AT21" s="330" t="e">
        <f>SUM(#REF!)-#REF!</f>
        <v>#REF!</v>
      </c>
      <c r="AU21" s="330" t="e">
        <f>SUM(#REF!)-#REF!</f>
        <v>#REF!</v>
      </c>
      <c r="AV21" s="330" t="e">
        <f>SUM(#REF!)-#REF!</f>
        <v>#REF!</v>
      </c>
      <c r="AW21" s="330" t="e">
        <f>SUM(#REF!)-#REF!</f>
        <v>#REF!</v>
      </c>
      <c r="AX21" s="330" t="e">
        <f>SUM(#REF!)-#REF!</f>
        <v>#REF!</v>
      </c>
      <c r="AY21" s="330" t="e">
        <f>SUM(#REF!)-#REF!</f>
        <v>#REF!</v>
      </c>
      <c r="AZ21" s="330" t="e">
        <f>SUM(#REF!)-#REF!</f>
        <v>#REF!</v>
      </c>
      <c r="BA21" s="330" t="e">
        <f>SUM(#REF!)-#REF!</f>
        <v>#REF!</v>
      </c>
      <c r="BB21" s="330" t="e">
        <f>SUM(#REF!)-#REF!</f>
        <v>#REF!</v>
      </c>
      <c r="BC21" s="330" t="e">
        <f>SUM(#REF!)-#REF!</f>
        <v>#REF!</v>
      </c>
      <c r="BD21" s="330" t="e">
        <f>SUM(#REF!)-#REF!</f>
        <v>#REF!</v>
      </c>
      <c r="BE21" s="330" t="e">
        <f>SUM(#REF!)-#REF!</f>
        <v>#REF!</v>
      </c>
    </row>
    <row r="22" spans="1:57" s="328" customFormat="1">
      <c r="A22" s="332" t="s">
        <v>182</v>
      </c>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row>
    <row r="23" spans="1:57" s="328" customFormat="1">
      <c r="A23" s="326" t="s">
        <v>214</v>
      </c>
      <c r="B23" s="327" t="e">
        <f>((#REF!-#REF!)+(#REF!-#REF!))-#REF!</f>
        <v>#REF!</v>
      </c>
      <c r="C23" s="327" t="e">
        <f>((#REF!-#REF!)+(#REF!-#REF!))-#REF!</f>
        <v>#REF!</v>
      </c>
      <c r="D23" s="327" t="e">
        <f>((#REF!-#REF!)+(#REF!-#REF!))-#REF!</f>
        <v>#REF!</v>
      </c>
      <c r="E23" s="327" t="e">
        <f>((#REF!-#REF!)+(#REF!-#REF!))-#REF!</f>
        <v>#REF!</v>
      </c>
      <c r="F23" s="327" t="e">
        <f>((#REF!-#REF!)+(#REF!-#REF!))-#REF!</f>
        <v>#REF!</v>
      </c>
      <c r="G23" s="327" t="e">
        <f>((#REF!-#REF!)+(#REF!-#REF!))-#REF!</f>
        <v>#REF!</v>
      </c>
      <c r="H23" s="327" t="e">
        <f>((#REF!-#REF!)+(#REF!-#REF!))-#REF!</f>
        <v>#REF!</v>
      </c>
      <c r="I23" s="327" t="e">
        <f>((#REF!-#REF!)+(#REF!-#REF!))-#REF!</f>
        <v>#REF!</v>
      </c>
      <c r="J23" s="327" t="e">
        <f>((#REF!-#REF!)+(#REF!-#REF!))-#REF!</f>
        <v>#REF!</v>
      </c>
      <c r="K23" s="327" t="e">
        <f>((#REF!-#REF!)+(#REF!-#REF!))-#REF!</f>
        <v>#REF!</v>
      </c>
      <c r="L23" s="327" t="e">
        <f>((#REF!-#REF!)+(#REF!-#REF!))-#REF!</f>
        <v>#REF!</v>
      </c>
      <c r="M23" s="327" t="e">
        <f>((#REF!-#REF!)+(#REF!-#REF!))-#REF!</f>
        <v>#REF!</v>
      </c>
      <c r="N23" s="327" t="e">
        <f>((#REF!-#REF!)+(#REF!-#REF!))-#REF!</f>
        <v>#REF!</v>
      </c>
      <c r="O23" s="327" t="e">
        <f>((#REF!-#REF!)+(#REF!-#REF!))-#REF!</f>
        <v>#REF!</v>
      </c>
      <c r="P23" s="327" t="e">
        <f>((#REF!-#REF!)+(#REF!-#REF!))-#REF!</f>
        <v>#REF!</v>
      </c>
      <c r="Q23" s="327" t="e">
        <f>((#REF!-#REF!)+(#REF!-#REF!))-#REF!</f>
        <v>#REF!</v>
      </c>
      <c r="R23" s="327" t="e">
        <f>((#REF!-#REF!)+(#REF!-#REF!))-#REF!</f>
        <v>#REF!</v>
      </c>
      <c r="S23" s="327" t="e">
        <f>((#REF!-#REF!)+(#REF!-#REF!))-#REF!</f>
        <v>#REF!</v>
      </c>
      <c r="T23" s="327" t="e">
        <f>((#REF!-#REF!)+(#REF!-#REF!))-#REF!</f>
        <v>#REF!</v>
      </c>
      <c r="U23" s="327" t="e">
        <f>((#REF!-#REF!)+(#REF!-#REF!))-#REF!</f>
        <v>#REF!</v>
      </c>
      <c r="V23" s="327" t="e">
        <f>((#REF!-#REF!)+(#REF!-#REF!))-#REF!</f>
        <v>#REF!</v>
      </c>
      <c r="W23" s="327" t="e">
        <f>((#REF!-#REF!)+(#REF!-#REF!))-#REF!</f>
        <v>#REF!</v>
      </c>
      <c r="X23" s="327" t="e">
        <f>((#REF!-#REF!)+(#REF!-#REF!))-#REF!</f>
        <v>#REF!</v>
      </c>
      <c r="Y23" s="327" t="e">
        <f>((#REF!-#REF!)+(#REF!-#REF!))-#REF!</f>
        <v>#REF!</v>
      </c>
      <c r="Z23" s="327" t="e">
        <f>((#REF!-#REF!)+(#REF!-#REF!))-#REF!</f>
        <v>#REF!</v>
      </c>
      <c r="AA23" s="327" t="e">
        <f>((#REF!-#REF!)+(#REF!-#REF!))-#REF!</f>
        <v>#REF!</v>
      </c>
      <c r="AB23" s="327" t="e">
        <f>((#REF!-#REF!)+(#REF!-#REF!))-#REF!</f>
        <v>#REF!</v>
      </c>
      <c r="AC23" s="327" t="e">
        <f>((#REF!-#REF!)+(#REF!-#REF!))-#REF!</f>
        <v>#REF!</v>
      </c>
      <c r="AD23" s="327" t="e">
        <f>((#REF!-#REF!)+(#REF!-#REF!))-#REF!</f>
        <v>#REF!</v>
      </c>
      <c r="AE23" s="327" t="e">
        <f>((#REF!-#REF!)+(#REF!-#REF!))-#REF!</f>
        <v>#REF!</v>
      </c>
      <c r="AF23" s="327" t="e">
        <f>((#REF!-#REF!)+(#REF!-#REF!))-#REF!</f>
        <v>#REF!</v>
      </c>
      <c r="AG23" s="327" t="e">
        <f>((#REF!-#REF!)+(#REF!-#REF!))-#REF!</f>
        <v>#REF!</v>
      </c>
      <c r="AH23" s="327" t="e">
        <f>((#REF!-#REF!)+(#REF!-#REF!))-#REF!</f>
        <v>#REF!</v>
      </c>
      <c r="AI23" s="327" t="e">
        <f>((#REF!-#REF!)+(#REF!-#REF!))-#REF!</f>
        <v>#REF!</v>
      </c>
      <c r="AJ23" s="327" t="e">
        <f>((#REF!-#REF!)+(#REF!-#REF!))-#REF!</f>
        <v>#REF!</v>
      </c>
      <c r="AK23" s="327" t="e">
        <f>((#REF!-#REF!)+(#REF!-#REF!))-#REF!</f>
        <v>#REF!</v>
      </c>
      <c r="AL23" s="327" t="e">
        <f>((#REF!-#REF!)+(#REF!-#REF!))-#REF!</f>
        <v>#REF!</v>
      </c>
      <c r="AM23" s="327" t="e">
        <f>((#REF!-#REF!)+(#REF!-#REF!))-#REF!</f>
        <v>#REF!</v>
      </c>
      <c r="AN23" s="327" t="e">
        <f>((#REF!-#REF!)+(#REF!-#REF!))-#REF!</f>
        <v>#REF!</v>
      </c>
      <c r="AO23" s="327" t="e">
        <f>((#REF!-#REF!)+(#REF!-#REF!))-#REF!</f>
        <v>#REF!</v>
      </c>
      <c r="AP23" s="327" t="e">
        <f>((#REF!-#REF!)+(#REF!-#REF!))-#REF!</f>
        <v>#REF!</v>
      </c>
      <c r="AQ23" s="327" t="e">
        <f>((#REF!-#REF!)+(#REF!-#REF!))-#REF!</f>
        <v>#REF!</v>
      </c>
      <c r="AR23" s="327" t="e">
        <f>((#REF!-#REF!)+(#REF!-#REF!))-#REF!</f>
        <v>#REF!</v>
      </c>
      <c r="AS23" s="327" t="e">
        <f>((#REF!-#REF!)+(#REF!-#REF!))-#REF!</f>
        <v>#REF!</v>
      </c>
      <c r="AT23" s="327" t="e">
        <f>((#REF!-#REF!)+(#REF!-#REF!))-#REF!</f>
        <v>#REF!</v>
      </c>
      <c r="AU23" s="327" t="e">
        <f>((#REF!-#REF!)+(#REF!-#REF!))-#REF!</f>
        <v>#REF!</v>
      </c>
      <c r="AV23" s="327" t="e">
        <f>((#REF!-#REF!)+(#REF!-#REF!))-#REF!</f>
        <v>#REF!</v>
      </c>
      <c r="AW23" s="327" t="e">
        <f>((#REF!-#REF!)+(#REF!-#REF!))-#REF!</f>
        <v>#REF!</v>
      </c>
      <c r="AX23" s="327" t="e">
        <f>((#REF!-#REF!)+(#REF!-#REF!))-#REF!</f>
        <v>#REF!</v>
      </c>
      <c r="AY23" s="327" t="e">
        <f>((#REF!-#REF!)+(#REF!-#REF!))-#REF!</f>
        <v>#REF!</v>
      </c>
      <c r="AZ23" s="327" t="e">
        <f>((#REF!-#REF!)+(#REF!-#REF!))-#REF!</f>
        <v>#REF!</v>
      </c>
      <c r="BA23" s="327" t="e">
        <f>((#REF!-#REF!)+(#REF!-#REF!))-#REF!</f>
        <v>#REF!</v>
      </c>
      <c r="BB23" s="327" t="e">
        <f>((#REF!-#REF!)+(#REF!-#REF!))-#REF!</f>
        <v>#REF!</v>
      </c>
      <c r="BC23" s="327" t="e">
        <f>((#REF!-#REF!)+(#REF!-#REF!))-#REF!</f>
        <v>#REF!</v>
      </c>
      <c r="BD23" s="327" t="e">
        <f>((#REF!-#REF!)+(#REF!-#REF!))-#REF!</f>
        <v>#REF!</v>
      </c>
      <c r="BE23" s="327" t="e">
        <f>((#REF!-#REF!)+(#REF!-#REF!))-#REF!</f>
        <v>#REF!</v>
      </c>
    </row>
    <row r="24" spans="1:57" s="328" customFormat="1">
      <c r="A24" s="329" t="s">
        <v>215</v>
      </c>
      <c r="B24" s="330" t="e">
        <f>SUM(#REF!)-#REF!</f>
        <v>#REF!</v>
      </c>
      <c r="C24" s="330" t="e">
        <f>SUM(#REF!)-#REF!</f>
        <v>#REF!</v>
      </c>
      <c r="D24" s="330" t="e">
        <f>SUM(#REF!)-#REF!</f>
        <v>#REF!</v>
      </c>
      <c r="E24" s="330" t="e">
        <f>SUM(#REF!)-#REF!</f>
        <v>#REF!</v>
      </c>
      <c r="F24" s="330" t="e">
        <f>SUM(#REF!)-#REF!</f>
        <v>#REF!</v>
      </c>
      <c r="G24" s="330" t="e">
        <f>SUM(#REF!)-#REF!</f>
        <v>#REF!</v>
      </c>
      <c r="H24" s="330" t="e">
        <f>SUM(#REF!)-#REF!</f>
        <v>#REF!</v>
      </c>
      <c r="I24" s="330" t="e">
        <f>SUM(#REF!)-#REF!</f>
        <v>#REF!</v>
      </c>
      <c r="J24" s="330" t="e">
        <f>SUM(#REF!)-#REF!</f>
        <v>#REF!</v>
      </c>
      <c r="K24" s="330" t="e">
        <f>SUM(#REF!)-#REF!</f>
        <v>#REF!</v>
      </c>
      <c r="L24" s="330" t="e">
        <f>SUM(#REF!)-#REF!</f>
        <v>#REF!</v>
      </c>
      <c r="M24" s="330" t="e">
        <f>SUM(#REF!)-#REF!</f>
        <v>#REF!</v>
      </c>
      <c r="N24" s="330" t="e">
        <f>SUM(#REF!)-#REF!</f>
        <v>#REF!</v>
      </c>
      <c r="O24" s="330" t="e">
        <f>SUM(#REF!)-#REF!</f>
        <v>#REF!</v>
      </c>
      <c r="P24" s="330" t="e">
        <f>SUM(#REF!)-#REF!</f>
        <v>#REF!</v>
      </c>
      <c r="Q24" s="330" t="e">
        <f>SUM(#REF!)-#REF!</f>
        <v>#REF!</v>
      </c>
      <c r="R24" s="330" t="e">
        <f>SUM(#REF!)-#REF!</f>
        <v>#REF!</v>
      </c>
      <c r="S24" s="330" t="e">
        <f>SUM(#REF!)-#REF!</f>
        <v>#REF!</v>
      </c>
      <c r="T24" s="330" t="e">
        <f>SUM(#REF!)-#REF!</f>
        <v>#REF!</v>
      </c>
      <c r="U24" s="330" t="e">
        <f>SUM(#REF!)-#REF!</f>
        <v>#REF!</v>
      </c>
      <c r="V24" s="330" t="e">
        <f>SUM(#REF!)-#REF!</f>
        <v>#REF!</v>
      </c>
      <c r="W24" s="330" t="e">
        <f>SUM(#REF!)-#REF!</f>
        <v>#REF!</v>
      </c>
      <c r="X24" s="330" t="e">
        <f>SUM(#REF!)-#REF!</f>
        <v>#REF!</v>
      </c>
      <c r="Y24" s="330" t="e">
        <f>SUM(#REF!)-#REF!</f>
        <v>#REF!</v>
      </c>
      <c r="Z24" s="330" t="e">
        <f>SUM(#REF!)-#REF!</f>
        <v>#REF!</v>
      </c>
      <c r="AA24" s="330" t="e">
        <f>SUM(#REF!)-#REF!</f>
        <v>#REF!</v>
      </c>
      <c r="AB24" s="330" t="e">
        <f>SUM(#REF!)-#REF!</f>
        <v>#REF!</v>
      </c>
      <c r="AC24" s="330" t="e">
        <f>SUM(#REF!)-#REF!</f>
        <v>#REF!</v>
      </c>
      <c r="AD24" s="330" t="e">
        <f>SUM(#REF!)-#REF!</f>
        <v>#REF!</v>
      </c>
      <c r="AE24" s="330" t="e">
        <f>SUM(#REF!)-#REF!</f>
        <v>#REF!</v>
      </c>
      <c r="AF24" s="330" t="e">
        <f>SUM(#REF!)-#REF!</f>
        <v>#REF!</v>
      </c>
      <c r="AG24" s="330" t="e">
        <f>SUM(#REF!)-#REF!</f>
        <v>#REF!</v>
      </c>
      <c r="AH24" s="330" t="e">
        <f>SUM(#REF!)-#REF!</f>
        <v>#REF!</v>
      </c>
      <c r="AI24" s="330" t="e">
        <f>SUM(#REF!)-#REF!</f>
        <v>#REF!</v>
      </c>
      <c r="AJ24" s="330" t="e">
        <f>SUM(#REF!)-#REF!</f>
        <v>#REF!</v>
      </c>
      <c r="AK24" s="330" t="e">
        <f>SUM(#REF!)-#REF!</f>
        <v>#REF!</v>
      </c>
      <c r="AL24" s="330" t="e">
        <f>SUM(#REF!)-#REF!</f>
        <v>#REF!</v>
      </c>
      <c r="AM24" s="330" t="e">
        <f>SUM(#REF!)-#REF!</f>
        <v>#REF!</v>
      </c>
      <c r="AN24" s="330" t="e">
        <f>SUM(#REF!)-#REF!</f>
        <v>#REF!</v>
      </c>
      <c r="AO24" s="330" t="e">
        <f>SUM(#REF!)-#REF!</f>
        <v>#REF!</v>
      </c>
      <c r="AP24" s="330" t="e">
        <f>SUM(#REF!)-#REF!</f>
        <v>#REF!</v>
      </c>
      <c r="AQ24" s="330" t="e">
        <f>SUM(#REF!)-#REF!</f>
        <v>#REF!</v>
      </c>
      <c r="AR24" s="330" t="e">
        <f>SUM(#REF!)-#REF!</f>
        <v>#REF!</v>
      </c>
      <c r="AS24" s="330" t="e">
        <f>SUM(#REF!)-#REF!</f>
        <v>#REF!</v>
      </c>
      <c r="AT24" s="330" t="e">
        <f>SUM(#REF!)-#REF!</f>
        <v>#REF!</v>
      </c>
      <c r="AU24" s="330" t="e">
        <f>SUM(#REF!)-#REF!</f>
        <v>#REF!</v>
      </c>
      <c r="AV24" s="330" t="e">
        <f>SUM(#REF!)-#REF!</f>
        <v>#REF!</v>
      </c>
      <c r="AW24" s="330" t="e">
        <f>SUM(#REF!)-#REF!</f>
        <v>#REF!</v>
      </c>
      <c r="AX24" s="330" t="e">
        <f>SUM(#REF!)-#REF!</f>
        <v>#REF!</v>
      </c>
      <c r="AY24" s="330" t="e">
        <f>SUM(#REF!)-#REF!</f>
        <v>#REF!</v>
      </c>
      <c r="AZ24" s="330" t="e">
        <f>SUM(#REF!)-#REF!</f>
        <v>#REF!</v>
      </c>
      <c r="BA24" s="330" t="e">
        <f>SUM(#REF!)-#REF!</f>
        <v>#REF!</v>
      </c>
      <c r="BB24" s="330" t="e">
        <f>SUM(#REF!)-#REF!</f>
        <v>#REF!</v>
      </c>
      <c r="BC24" s="330" t="e">
        <f>SUM(#REF!)-#REF!</f>
        <v>#REF!</v>
      </c>
      <c r="BD24" s="330" t="e">
        <f>SUM(#REF!)-#REF!</f>
        <v>#REF!</v>
      </c>
      <c r="BE24" s="330" t="e">
        <f>SUM(#REF!)-#REF!</f>
        <v>#REF!</v>
      </c>
    </row>
    <row r="25" spans="1:57" s="328" customFormat="1">
      <c r="A25" s="329" t="s">
        <v>216</v>
      </c>
      <c r="B25" s="330" t="e">
        <f>SUM(#REF!)-#REF!</f>
        <v>#REF!</v>
      </c>
      <c r="C25" s="330" t="e">
        <f>SUM(#REF!)-#REF!</f>
        <v>#REF!</v>
      </c>
      <c r="D25" s="330" t="e">
        <f>SUM(#REF!)-#REF!</f>
        <v>#REF!</v>
      </c>
      <c r="E25" s="330" t="e">
        <f>SUM(#REF!)-#REF!</f>
        <v>#REF!</v>
      </c>
      <c r="F25" s="330" t="e">
        <f>SUM(#REF!)-#REF!</f>
        <v>#REF!</v>
      </c>
      <c r="G25" s="330" t="e">
        <f>SUM(#REF!)-#REF!</f>
        <v>#REF!</v>
      </c>
      <c r="H25" s="330" t="e">
        <f>SUM(#REF!)-#REF!</f>
        <v>#REF!</v>
      </c>
      <c r="I25" s="330" t="e">
        <f>SUM(#REF!)-#REF!</f>
        <v>#REF!</v>
      </c>
      <c r="J25" s="330" t="e">
        <f>SUM(#REF!)-#REF!</f>
        <v>#REF!</v>
      </c>
      <c r="K25" s="330" t="e">
        <f>SUM(#REF!)-#REF!</f>
        <v>#REF!</v>
      </c>
      <c r="L25" s="330" t="e">
        <f>SUM(#REF!)-#REF!</f>
        <v>#REF!</v>
      </c>
      <c r="M25" s="330" t="e">
        <f>SUM(#REF!)-#REF!</f>
        <v>#REF!</v>
      </c>
      <c r="N25" s="330" t="e">
        <f>SUM(#REF!)-#REF!</f>
        <v>#REF!</v>
      </c>
      <c r="O25" s="330" t="e">
        <f>SUM(#REF!)-#REF!</f>
        <v>#REF!</v>
      </c>
      <c r="P25" s="330" t="e">
        <f>SUM(#REF!)-#REF!</f>
        <v>#REF!</v>
      </c>
      <c r="Q25" s="330" t="e">
        <f>SUM(#REF!)-#REF!</f>
        <v>#REF!</v>
      </c>
      <c r="R25" s="330" t="e">
        <f>SUM(#REF!)-#REF!</f>
        <v>#REF!</v>
      </c>
      <c r="S25" s="330" t="e">
        <f>SUM(#REF!)-#REF!</f>
        <v>#REF!</v>
      </c>
      <c r="T25" s="330" t="e">
        <f>SUM(#REF!)-#REF!</f>
        <v>#REF!</v>
      </c>
      <c r="U25" s="330" t="e">
        <f>SUM(#REF!)-#REF!</f>
        <v>#REF!</v>
      </c>
      <c r="V25" s="330" t="e">
        <f>SUM(#REF!)-#REF!</f>
        <v>#REF!</v>
      </c>
      <c r="W25" s="330" t="e">
        <f>SUM(#REF!)-#REF!</f>
        <v>#REF!</v>
      </c>
      <c r="X25" s="330" t="e">
        <f>SUM(#REF!)-#REF!</f>
        <v>#REF!</v>
      </c>
      <c r="Y25" s="330" t="e">
        <f>SUM(#REF!)-#REF!</f>
        <v>#REF!</v>
      </c>
      <c r="Z25" s="330" t="e">
        <f>SUM(#REF!)-#REF!</f>
        <v>#REF!</v>
      </c>
      <c r="AA25" s="330" t="e">
        <f>SUM(#REF!)-#REF!</f>
        <v>#REF!</v>
      </c>
      <c r="AB25" s="330" t="e">
        <f>SUM(#REF!)-#REF!</f>
        <v>#REF!</v>
      </c>
      <c r="AC25" s="330" t="e">
        <f>SUM(#REF!)-#REF!</f>
        <v>#REF!</v>
      </c>
      <c r="AD25" s="330" t="e">
        <f>SUM(#REF!)-#REF!</f>
        <v>#REF!</v>
      </c>
      <c r="AE25" s="330" t="e">
        <f>SUM(#REF!)-#REF!</f>
        <v>#REF!</v>
      </c>
      <c r="AF25" s="330" t="e">
        <f>SUM(#REF!)-#REF!</f>
        <v>#REF!</v>
      </c>
      <c r="AG25" s="330" t="e">
        <f>SUM(#REF!)-#REF!</f>
        <v>#REF!</v>
      </c>
      <c r="AH25" s="330" t="e">
        <f>SUM(#REF!)-#REF!</f>
        <v>#REF!</v>
      </c>
      <c r="AI25" s="330" t="e">
        <f>SUM(#REF!)-#REF!</f>
        <v>#REF!</v>
      </c>
      <c r="AJ25" s="330" t="e">
        <f>SUM(#REF!)-#REF!</f>
        <v>#REF!</v>
      </c>
      <c r="AK25" s="330" t="e">
        <f>SUM(#REF!)-#REF!</f>
        <v>#REF!</v>
      </c>
      <c r="AL25" s="330" t="e">
        <f>SUM(#REF!)-#REF!</f>
        <v>#REF!</v>
      </c>
      <c r="AM25" s="330" t="e">
        <f>SUM(#REF!)-#REF!</f>
        <v>#REF!</v>
      </c>
      <c r="AN25" s="330" t="e">
        <f>SUM(#REF!)-#REF!</f>
        <v>#REF!</v>
      </c>
      <c r="AO25" s="330" t="e">
        <f>SUM(#REF!)-#REF!</f>
        <v>#REF!</v>
      </c>
      <c r="AP25" s="330" t="e">
        <f>SUM(#REF!)-#REF!</f>
        <v>#REF!</v>
      </c>
      <c r="AQ25" s="330" t="e">
        <f>SUM(#REF!)-#REF!</f>
        <v>#REF!</v>
      </c>
      <c r="AR25" s="330" t="e">
        <f>SUM(#REF!)-#REF!</f>
        <v>#REF!</v>
      </c>
      <c r="AS25" s="330" t="e">
        <f>SUM(#REF!)-#REF!</f>
        <v>#REF!</v>
      </c>
      <c r="AT25" s="330" t="e">
        <f>SUM(#REF!)-#REF!</f>
        <v>#REF!</v>
      </c>
      <c r="AU25" s="330" t="e">
        <f>SUM(#REF!)-#REF!</f>
        <v>#REF!</v>
      </c>
      <c r="AV25" s="330" t="e">
        <f>SUM(#REF!)-#REF!</f>
        <v>#REF!</v>
      </c>
      <c r="AW25" s="330" t="e">
        <f>SUM(#REF!)-#REF!</f>
        <v>#REF!</v>
      </c>
      <c r="AX25" s="330" t="e">
        <f>SUM(#REF!)-#REF!</f>
        <v>#REF!</v>
      </c>
      <c r="AY25" s="330" t="e">
        <f>SUM(#REF!)-#REF!</f>
        <v>#REF!</v>
      </c>
      <c r="AZ25" s="330" t="e">
        <f>SUM(#REF!)-#REF!</f>
        <v>#REF!</v>
      </c>
      <c r="BA25" s="330" t="e">
        <f>SUM(#REF!)-#REF!</f>
        <v>#REF!</v>
      </c>
      <c r="BB25" s="330" t="e">
        <f>SUM(#REF!)-#REF!</f>
        <v>#REF!</v>
      </c>
      <c r="BC25" s="330" t="e">
        <f>SUM(#REF!)-#REF!</f>
        <v>#REF!</v>
      </c>
      <c r="BD25" s="330" t="e">
        <f>SUM(#REF!)-#REF!</f>
        <v>#REF!</v>
      </c>
      <c r="BE25" s="330" t="e">
        <f>SUM(#REF!)-#REF!</f>
        <v>#REF!</v>
      </c>
    </row>
    <row r="26" spans="1:57" s="328" customFormat="1">
      <c r="A26" s="329" t="s">
        <v>217</v>
      </c>
      <c r="B26" s="330" t="e">
        <f>SUM(#REF!)-#REF!</f>
        <v>#REF!</v>
      </c>
      <c r="C26" s="330" t="e">
        <f>SUM(#REF!)-#REF!</f>
        <v>#REF!</v>
      </c>
      <c r="D26" s="330" t="e">
        <f>SUM(#REF!)-#REF!</f>
        <v>#REF!</v>
      </c>
      <c r="E26" s="330" t="e">
        <f>SUM(#REF!)-#REF!</f>
        <v>#REF!</v>
      </c>
      <c r="F26" s="330" t="e">
        <f>SUM(#REF!)-#REF!</f>
        <v>#REF!</v>
      </c>
      <c r="G26" s="330" t="e">
        <f>SUM(#REF!)-#REF!</f>
        <v>#REF!</v>
      </c>
      <c r="H26" s="330" t="e">
        <f>SUM(#REF!)-#REF!</f>
        <v>#REF!</v>
      </c>
      <c r="I26" s="330" t="e">
        <f>SUM(#REF!)-#REF!</f>
        <v>#REF!</v>
      </c>
      <c r="J26" s="330" t="e">
        <f>SUM(#REF!)-#REF!</f>
        <v>#REF!</v>
      </c>
      <c r="K26" s="330" t="e">
        <f>SUM(#REF!)-#REF!</f>
        <v>#REF!</v>
      </c>
      <c r="L26" s="330" t="e">
        <f>SUM(#REF!)-#REF!</f>
        <v>#REF!</v>
      </c>
      <c r="M26" s="330" t="e">
        <f>SUM(#REF!)-#REF!</f>
        <v>#REF!</v>
      </c>
      <c r="N26" s="330" t="e">
        <f>SUM(#REF!)-#REF!</f>
        <v>#REF!</v>
      </c>
      <c r="O26" s="330" t="e">
        <f>SUM(#REF!)-#REF!</f>
        <v>#REF!</v>
      </c>
      <c r="P26" s="330" t="e">
        <f>SUM(#REF!)-#REF!</f>
        <v>#REF!</v>
      </c>
      <c r="Q26" s="330" t="e">
        <f>SUM(#REF!)-#REF!</f>
        <v>#REF!</v>
      </c>
      <c r="R26" s="330" t="e">
        <f>SUM(#REF!)-#REF!</f>
        <v>#REF!</v>
      </c>
      <c r="S26" s="330" t="e">
        <f>SUM(#REF!)-#REF!</f>
        <v>#REF!</v>
      </c>
      <c r="T26" s="330" t="e">
        <f>SUM(#REF!)-#REF!</f>
        <v>#REF!</v>
      </c>
      <c r="U26" s="330" t="e">
        <f>SUM(#REF!)-#REF!</f>
        <v>#REF!</v>
      </c>
      <c r="V26" s="330" t="e">
        <f>SUM(#REF!)-#REF!</f>
        <v>#REF!</v>
      </c>
      <c r="W26" s="330" t="e">
        <f>SUM(#REF!)-#REF!</f>
        <v>#REF!</v>
      </c>
      <c r="X26" s="330" t="e">
        <f>SUM(#REF!)-#REF!</f>
        <v>#REF!</v>
      </c>
      <c r="Y26" s="330" t="e">
        <f>SUM(#REF!)-#REF!</f>
        <v>#REF!</v>
      </c>
      <c r="Z26" s="330" t="e">
        <f>SUM(#REF!)-#REF!</f>
        <v>#REF!</v>
      </c>
      <c r="AA26" s="330" t="e">
        <f>SUM(#REF!)-#REF!</f>
        <v>#REF!</v>
      </c>
      <c r="AB26" s="330" t="e">
        <f>SUM(#REF!)-#REF!</f>
        <v>#REF!</v>
      </c>
      <c r="AC26" s="330" t="e">
        <f>SUM(#REF!)-#REF!</f>
        <v>#REF!</v>
      </c>
      <c r="AD26" s="330" t="e">
        <f>SUM(#REF!)-#REF!</f>
        <v>#REF!</v>
      </c>
      <c r="AE26" s="330" t="e">
        <f>SUM(#REF!)-#REF!</f>
        <v>#REF!</v>
      </c>
      <c r="AF26" s="330" t="e">
        <f>SUM(#REF!)-#REF!</f>
        <v>#REF!</v>
      </c>
      <c r="AG26" s="330" t="e">
        <f>SUM(#REF!)-#REF!</f>
        <v>#REF!</v>
      </c>
      <c r="AH26" s="330" t="e">
        <f>SUM(#REF!)-#REF!</f>
        <v>#REF!</v>
      </c>
      <c r="AI26" s="330" t="e">
        <f>SUM(#REF!)-#REF!</f>
        <v>#REF!</v>
      </c>
      <c r="AJ26" s="330" t="e">
        <f>SUM(#REF!)-#REF!</f>
        <v>#REF!</v>
      </c>
      <c r="AK26" s="330" t="e">
        <f>SUM(#REF!)-#REF!</f>
        <v>#REF!</v>
      </c>
      <c r="AL26" s="330" t="e">
        <f>SUM(#REF!)-#REF!</f>
        <v>#REF!</v>
      </c>
      <c r="AM26" s="330" t="e">
        <f>SUM(#REF!)-#REF!</f>
        <v>#REF!</v>
      </c>
      <c r="AN26" s="330" t="e">
        <f>SUM(#REF!)-#REF!</f>
        <v>#REF!</v>
      </c>
      <c r="AO26" s="330" t="e">
        <f>SUM(#REF!)-#REF!</f>
        <v>#REF!</v>
      </c>
      <c r="AP26" s="330" t="e">
        <f>SUM(#REF!)-#REF!</f>
        <v>#REF!</v>
      </c>
      <c r="AQ26" s="330" t="e">
        <f>SUM(#REF!)-#REF!</f>
        <v>#REF!</v>
      </c>
      <c r="AR26" s="330" t="e">
        <f>SUM(#REF!)-#REF!</f>
        <v>#REF!</v>
      </c>
      <c r="AS26" s="330" t="e">
        <f>SUM(#REF!)-#REF!</f>
        <v>#REF!</v>
      </c>
      <c r="AT26" s="330" t="e">
        <f>SUM(#REF!)-#REF!</f>
        <v>#REF!</v>
      </c>
      <c r="AU26" s="330" t="e">
        <f>SUM(#REF!)-#REF!</f>
        <v>#REF!</v>
      </c>
      <c r="AV26" s="330" t="e">
        <f>SUM(#REF!)-#REF!</f>
        <v>#REF!</v>
      </c>
      <c r="AW26" s="330" t="e">
        <f>SUM(#REF!)-#REF!</f>
        <v>#REF!</v>
      </c>
      <c r="AX26" s="330" t="e">
        <f>SUM(#REF!)-#REF!</f>
        <v>#REF!</v>
      </c>
      <c r="AY26" s="330" t="e">
        <f>SUM(#REF!)-#REF!</f>
        <v>#REF!</v>
      </c>
      <c r="AZ26" s="330" t="e">
        <f>SUM(#REF!)-#REF!</f>
        <v>#REF!</v>
      </c>
      <c r="BA26" s="330" t="e">
        <f>SUM(#REF!)-#REF!</f>
        <v>#REF!</v>
      </c>
      <c r="BB26" s="330" t="e">
        <f>SUM(#REF!)-#REF!</f>
        <v>#REF!</v>
      </c>
      <c r="BC26" s="330" t="e">
        <f>SUM(#REF!)-#REF!</f>
        <v>#REF!</v>
      </c>
      <c r="BD26" s="330" t="e">
        <f>SUM(#REF!)-#REF!</f>
        <v>#REF!</v>
      </c>
      <c r="BE26" s="330" t="e">
        <f>SUM(#REF!)-#REF!</f>
        <v>#REF!</v>
      </c>
    </row>
    <row r="27" spans="1:57" s="328" customFormat="1">
      <c r="A27" s="332" t="s">
        <v>182</v>
      </c>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row>
    <row r="28" spans="1:57" s="328" customFormat="1">
      <c r="A28" s="326" t="s">
        <v>218</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row>
    <row r="29" spans="1:57" s="328" customFormat="1">
      <c r="A29" s="332" t="s">
        <v>182</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row>
    <row r="30" spans="1:57" s="328" customFormat="1">
      <c r="A30" s="326" t="s">
        <v>219</v>
      </c>
      <c r="B30" s="327" t="e">
        <f>((#REF!-#REF!)+(#REF!-#REF!))-#REF!</f>
        <v>#REF!</v>
      </c>
      <c r="C30" s="327" t="e">
        <f>((#REF!-#REF!)+(#REF!-#REF!))-#REF!</f>
        <v>#REF!</v>
      </c>
      <c r="D30" s="327" t="e">
        <f>((#REF!-#REF!)+(#REF!-#REF!))-#REF!</f>
        <v>#REF!</v>
      </c>
      <c r="E30" s="327" t="e">
        <f>((#REF!-#REF!)+(#REF!-#REF!))-#REF!</f>
        <v>#REF!</v>
      </c>
      <c r="F30" s="327" t="e">
        <f>((#REF!-#REF!)+(#REF!-#REF!))-#REF!</f>
        <v>#REF!</v>
      </c>
      <c r="G30" s="327" t="e">
        <f>((#REF!-#REF!)+(#REF!-#REF!))-#REF!</f>
        <v>#REF!</v>
      </c>
      <c r="H30" s="327" t="e">
        <f>((#REF!-#REF!)+(#REF!-#REF!))-#REF!</f>
        <v>#REF!</v>
      </c>
      <c r="I30" s="327" t="e">
        <f>((#REF!-#REF!)+(#REF!-#REF!))-#REF!</f>
        <v>#REF!</v>
      </c>
      <c r="J30" s="327" t="e">
        <f>((#REF!-#REF!)+(#REF!-#REF!))-#REF!</f>
        <v>#REF!</v>
      </c>
      <c r="K30" s="327" t="e">
        <f>((#REF!-#REF!)+(#REF!-#REF!))-#REF!</f>
        <v>#REF!</v>
      </c>
      <c r="L30" s="327" t="e">
        <f>((#REF!-#REF!)+(#REF!-#REF!))-#REF!</f>
        <v>#REF!</v>
      </c>
      <c r="M30" s="327" t="e">
        <f>((#REF!-#REF!)+(#REF!-#REF!))-#REF!</f>
        <v>#REF!</v>
      </c>
      <c r="N30" s="327" t="e">
        <f>((#REF!-#REF!)+(#REF!-#REF!))-#REF!</f>
        <v>#REF!</v>
      </c>
      <c r="O30" s="327" t="e">
        <f>((#REF!-#REF!)+(#REF!-#REF!))-#REF!</f>
        <v>#REF!</v>
      </c>
      <c r="P30" s="327" t="e">
        <f>((#REF!-#REF!)+(#REF!-#REF!))-#REF!</f>
        <v>#REF!</v>
      </c>
      <c r="Q30" s="327" t="e">
        <f>((#REF!-#REF!)+(#REF!-#REF!))-#REF!</f>
        <v>#REF!</v>
      </c>
      <c r="R30" s="327" t="e">
        <f>((#REF!-#REF!)+(#REF!-#REF!))-#REF!</f>
        <v>#REF!</v>
      </c>
      <c r="S30" s="327" t="e">
        <f>((#REF!-#REF!)+(#REF!-#REF!))-#REF!</f>
        <v>#REF!</v>
      </c>
      <c r="T30" s="327" t="e">
        <f>((#REF!-#REF!)+(#REF!-#REF!))-#REF!</f>
        <v>#REF!</v>
      </c>
      <c r="U30" s="327" t="e">
        <f>((#REF!-#REF!)+(#REF!-#REF!))-#REF!</f>
        <v>#REF!</v>
      </c>
      <c r="V30" s="327" t="e">
        <f>((#REF!-#REF!)+(#REF!-#REF!))-#REF!</f>
        <v>#REF!</v>
      </c>
      <c r="W30" s="327" t="e">
        <f>((#REF!-#REF!)+(#REF!-#REF!))-#REF!</f>
        <v>#REF!</v>
      </c>
      <c r="X30" s="327" t="e">
        <f>((#REF!-#REF!)+(#REF!-#REF!))-#REF!</f>
        <v>#REF!</v>
      </c>
      <c r="Y30" s="327" t="e">
        <f>((#REF!-#REF!)+(#REF!-#REF!))-#REF!</f>
        <v>#REF!</v>
      </c>
      <c r="Z30" s="327" t="e">
        <f>((#REF!-#REF!)+(#REF!-#REF!))-#REF!</f>
        <v>#REF!</v>
      </c>
      <c r="AA30" s="327" t="e">
        <f>((#REF!-#REF!)+(#REF!-#REF!))-#REF!</f>
        <v>#REF!</v>
      </c>
      <c r="AB30" s="327" t="e">
        <f>((#REF!-#REF!)+(#REF!-#REF!))-#REF!</f>
        <v>#REF!</v>
      </c>
      <c r="AC30" s="327" t="e">
        <f>((#REF!-#REF!)+(#REF!-#REF!))-#REF!</f>
        <v>#REF!</v>
      </c>
      <c r="AD30" s="327" t="e">
        <f>((#REF!-#REF!)+(#REF!-#REF!))-#REF!</f>
        <v>#REF!</v>
      </c>
      <c r="AE30" s="327" t="e">
        <f>((#REF!-#REF!)+(#REF!-#REF!))-#REF!</f>
        <v>#REF!</v>
      </c>
      <c r="AF30" s="327" t="e">
        <f>((#REF!-#REF!)+(#REF!-#REF!))-#REF!</f>
        <v>#REF!</v>
      </c>
      <c r="AG30" s="327" t="e">
        <f>((#REF!-#REF!)+(#REF!-#REF!))-#REF!</f>
        <v>#REF!</v>
      </c>
      <c r="AH30" s="327" t="e">
        <f>((#REF!-#REF!)+(#REF!-#REF!))-#REF!</f>
        <v>#REF!</v>
      </c>
      <c r="AI30" s="327" t="e">
        <f>((#REF!-#REF!)+(#REF!-#REF!))-#REF!</f>
        <v>#REF!</v>
      </c>
      <c r="AJ30" s="327" t="e">
        <f>((#REF!-#REF!)+(#REF!-#REF!))-#REF!</f>
        <v>#REF!</v>
      </c>
      <c r="AK30" s="327" t="e">
        <f>((#REF!-#REF!)+(#REF!-#REF!))-#REF!</f>
        <v>#REF!</v>
      </c>
      <c r="AL30" s="327" t="e">
        <f>((#REF!-#REF!)+(#REF!-#REF!))-#REF!</f>
        <v>#REF!</v>
      </c>
      <c r="AM30" s="327" t="e">
        <f>((#REF!-#REF!)+(#REF!-#REF!))-#REF!</f>
        <v>#REF!</v>
      </c>
      <c r="AN30" s="327" t="e">
        <f>((#REF!-#REF!)+(#REF!-#REF!))-#REF!</f>
        <v>#REF!</v>
      </c>
      <c r="AO30" s="327" t="e">
        <f>((#REF!-#REF!)+(#REF!-#REF!))-#REF!</f>
        <v>#REF!</v>
      </c>
      <c r="AP30" s="327" t="e">
        <f>((#REF!-#REF!)+(#REF!-#REF!))-#REF!</f>
        <v>#REF!</v>
      </c>
      <c r="AQ30" s="327" t="e">
        <f>((#REF!-#REF!)+(#REF!-#REF!))-#REF!</f>
        <v>#REF!</v>
      </c>
      <c r="AR30" s="327" t="e">
        <f>((#REF!-#REF!)+(#REF!-#REF!))-#REF!</f>
        <v>#REF!</v>
      </c>
      <c r="AS30" s="327" t="e">
        <f>((#REF!-#REF!)+(#REF!-#REF!))-#REF!</f>
        <v>#REF!</v>
      </c>
      <c r="AT30" s="327" t="e">
        <f>((#REF!-#REF!)+(#REF!-#REF!))-#REF!</f>
        <v>#REF!</v>
      </c>
      <c r="AU30" s="327" t="e">
        <f>((#REF!-#REF!)+(#REF!-#REF!))-#REF!</f>
        <v>#REF!</v>
      </c>
      <c r="AV30" s="327" t="e">
        <f>((#REF!-#REF!)+(#REF!-#REF!))-#REF!</f>
        <v>#REF!</v>
      </c>
      <c r="AW30" s="327" t="e">
        <f>((#REF!-#REF!)+(#REF!-#REF!))-#REF!</f>
        <v>#REF!</v>
      </c>
      <c r="AX30" s="327" t="e">
        <f>((#REF!-#REF!)+(#REF!-#REF!))-#REF!</f>
        <v>#REF!</v>
      </c>
      <c r="AY30" s="327" t="e">
        <f>((#REF!-#REF!)+(#REF!-#REF!))-#REF!</f>
        <v>#REF!</v>
      </c>
      <c r="AZ30" s="327" t="e">
        <f>((#REF!-#REF!)+(#REF!-#REF!))-#REF!</f>
        <v>#REF!</v>
      </c>
      <c r="BA30" s="327" t="e">
        <f>((#REF!-#REF!)+(#REF!-#REF!))-#REF!</f>
        <v>#REF!</v>
      </c>
      <c r="BB30" s="327" t="e">
        <f>((#REF!-#REF!)+(#REF!-#REF!))-#REF!</f>
        <v>#REF!</v>
      </c>
      <c r="BC30" s="327" t="e">
        <f>((#REF!-#REF!)+(#REF!-#REF!))-#REF!</f>
        <v>#REF!</v>
      </c>
      <c r="BD30" s="327" t="e">
        <f>((#REF!-#REF!)+(#REF!-#REF!))-#REF!</f>
        <v>#REF!</v>
      </c>
      <c r="BE30" s="327" t="e">
        <f>((#REF!-#REF!)+(#REF!-#REF!))-#REF!</f>
        <v>#REF!</v>
      </c>
    </row>
    <row r="31" spans="1:57" s="328" customFormat="1">
      <c r="A31" s="332" t="s">
        <v>182</v>
      </c>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row>
    <row r="32" spans="1:57" s="328" customFormat="1" ht="26.1">
      <c r="A32" s="333" t="s">
        <v>220</v>
      </c>
      <c r="B32" s="334" t="e">
        <f>(#REF!-#REF!)-#REF!</f>
        <v>#REF!</v>
      </c>
      <c r="C32" s="334" t="e">
        <f>(#REF!-#REF!)-#REF!</f>
        <v>#REF!</v>
      </c>
      <c r="D32" s="334" t="e">
        <f>(#REF!-#REF!)-#REF!</f>
        <v>#REF!</v>
      </c>
      <c r="E32" s="334" t="e">
        <f>(#REF!-#REF!)-#REF!</f>
        <v>#REF!</v>
      </c>
      <c r="F32" s="334" t="e">
        <f>(#REF!-#REF!)-#REF!</f>
        <v>#REF!</v>
      </c>
      <c r="G32" s="334" t="e">
        <f>(#REF!-#REF!)-#REF!</f>
        <v>#REF!</v>
      </c>
      <c r="H32" s="334" t="e">
        <f>(#REF!-#REF!)-#REF!</f>
        <v>#REF!</v>
      </c>
      <c r="I32" s="334" t="e">
        <f>(#REF!-#REF!)-#REF!</f>
        <v>#REF!</v>
      </c>
      <c r="J32" s="334" t="e">
        <f>(#REF!-#REF!)-#REF!</f>
        <v>#REF!</v>
      </c>
      <c r="K32" s="334" t="e">
        <f>(#REF!-#REF!)-#REF!</f>
        <v>#REF!</v>
      </c>
      <c r="L32" s="334" t="e">
        <f>(#REF!-#REF!)-#REF!</f>
        <v>#REF!</v>
      </c>
      <c r="M32" s="334" t="e">
        <f>(#REF!-#REF!)-#REF!</f>
        <v>#REF!</v>
      </c>
      <c r="N32" s="334" t="e">
        <f>(#REF!-#REF!)-#REF!</f>
        <v>#REF!</v>
      </c>
      <c r="O32" s="334" t="e">
        <f>(#REF!-#REF!)-#REF!</f>
        <v>#REF!</v>
      </c>
      <c r="P32" s="334" t="e">
        <f>(#REF!-#REF!)-#REF!</f>
        <v>#REF!</v>
      </c>
      <c r="Q32" s="334" t="e">
        <f>(#REF!-#REF!)-#REF!</f>
        <v>#REF!</v>
      </c>
      <c r="R32" s="334" t="e">
        <f>(#REF!-#REF!)-#REF!</f>
        <v>#REF!</v>
      </c>
      <c r="S32" s="334" t="e">
        <f>(#REF!-#REF!)-#REF!</f>
        <v>#REF!</v>
      </c>
      <c r="T32" s="334" t="e">
        <f>(#REF!-#REF!)-#REF!</f>
        <v>#REF!</v>
      </c>
      <c r="U32" s="334" t="e">
        <f>(#REF!-#REF!)-#REF!</f>
        <v>#REF!</v>
      </c>
      <c r="V32" s="334" t="e">
        <f>(#REF!-#REF!)-#REF!</f>
        <v>#REF!</v>
      </c>
      <c r="W32" s="334" t="e">
        <f>(#REF!-#REF!)-#REF!</f>
        <v>#REF!</v>
      </c>
      <c r="X32" s="334" t="e">
        <f>(#REF!-#REF!)-#REF!</f>
        <v>#REF!</v>
      </c>
      <c r="Y32" s="334" t="e">
        <f>(#REF!-#REF!)-#REF!</f>
        <v>#REF!</v>
      </c>
      <c r="Z32" s="334" t="e">
        <f>(#REF!-#REF!)-#REF!</f>
        <v>#REF!</v>
      </c>
      <c r="AA32" s="334" t="e">
        <f>(#REF!-#REF!)-#REF!</f>
        <v>#REF!</v>
      </c>
      <c r="AB32" s="334" t="e">
        <f>(#REF!-#REF!)-#REF!</f>
        <v>#REF!</v>
      </c>
      <c r="AC32" s="334" t="e">
        <f>(#REF!-#REF!)-#REF!</f>
        <v>#REF!</v>
      </c>
      <c r="AD32" s="334" t="e">
        <f>(#REF!-#REF!)-#REF!</f>
        <v>#REF!</v>
      </c>
      <c r="AE32" s="334" t="e">
        <f>(#REF!-#REF!)-#REF!</f>
        <v>#REF!</v>
      </c>
      <c r="AF32" s="334" t="e">
        <f>(#REF!-#REF!)-#REF!</f>
        <v>#REF!</v>
      </c>
      <c r="AG32" s="334" t="e">
        <f>(#REF!-#REF!)-#REF!</f>
        <v>#REF!</v>
      </c>
      <c r="AH32" s="334" t="e">
        <f>(#REF!-#REF!)-#REF!</f>
        <v>#REF!</v>
      </c>
      <c r="AI32" s="334" t="e">
        <f>(#REF!-#REF!)-#REF!</f>
        <v>#REF!</v>
      </c>
      <c r="AJ32" s="334" t="e">
        <f>(#REF!-#REF!)-#REF!</f>
        <v>#REF!</v>
      </c>
      <c r="AK32" s="334" t="e">
        <f>(#REF!-#REF!)-#REF!</f>
        <v>#REF!</v>
      </c>
      <c r="AL32" s="334" t="e">
        <f>(#REF!-#REF!)-#REF!</f>
        <v>#REF!</v>
      </c>
      <c r="AM32" s="334" t="e">
        <f>(#REF!-#REF!)-#REF!</f>
        <v>#REF!</v>
      </c>
      <c r="AN32" s="334" t="e">
        <f>(#REF!-#REF!)-#REF!</f>
        <v>#REF!</v>
      </c>
      <c r="AO32" s="334" t="e">
        <f>(#REF!-#REF!)-#REF!</f>
        <v>#REF!</v>
      </c>
      <c r="AP32" s="334" t="e">
        <f>(#REF!-#REF!)-#REF!</f>
        <v>#REF!</v>
      </c>
      <c r="AQ32" s="334" t="e">
        <f>(#REF!-#REF!)-#REF!</f>
        <v>#REF!</v>
      </c>
      <c r="AR32" s="334" t="e">
        <f>(#REF!-#REF!)-#REF!</f>
        <v>#REF!</v>
      </c>
      <c r="AS32" s="334" t="e">
        <f>(#REF!-#REF!)-#REF!</f>
        <v>#REF!</v>
      </c>
      <c r="AT32" s="334" t="e">
        <f>(#REF!-#REF!)-#REF!</f>
        <v>#REF!</v>
      </c>
      <c r="AU32" s="334" t="e">
        <f>(#REF!-#REF!)-#REF!</f>
        <v>#REF!</v>
      </c>
      <c r="AV32" s="334" t="e">
        <f>(#REF!-#REF!)-#REF!</f>
        <v>#REF!</v>
      </c>
      <c r="AW32" s="334" t="e">
        <f>(#REF!-#REF!)-#REF!</f>
        <v>#REF!</v>
      </c>
      <c r="AX32" s="334" t="e">
        <f>(#REF!-#REF!)-#REF!</f>
        <v>#REF!</v>
      </c>
      <c r="AY32" s="334" t="e">
        <f>(#REF!-#REF!)-#REF!</f>
        <v>#REF!</v>
      </c>
      <c r="AZ32" s="334" t="e">
        <f>(#REF!-#REF!)-#REF!</f>
        <v>#REF!</v>
      </c>
      <c r="BA32" s="334" t="e">
        <f>(#REF!-#REF!)-#REF!</f>
        <v>#REF!</v>
      </c>
      <c r="BB32" s="334" t="e">
        <f>(#REF!-#REF!)-#REF!</f>
        <v>#REF!</v>
      </c>
      <c r="BC32" s="334" t="e">
        <f>(#REF!-#REF!)-#REF!</f>
        <v>#REF!</v>
      </c>
      <c r="BD32" s="334" t="e">
        <f>(#REF!-#REF!)-#REF!</f>
        <v>#REF!</v>
      </c>
      <c r="BE32" s="334" t="e">
        <f>(#REF!-#REF!)-#REF!</f>
        <v>#REF!</v>
      </c>
    </row>
    <row r="33" spans="1:57" s="328" customFormat="1">
      <c r="A33" s="332" t="s">
        <v>182</v>
      </c>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row>
    <row r="34" spans="1:57" s="328" customFormat="1">
      <c r="A34" s="333" t="s">
        <v>221</v>
      </c>
      <c r="B34" s="334" t="e">
        <f>(#REF!+(#REF!-#REF!)+(#REF!-#REF!)+#REF!)-#REF!</f>
        <v>#REF!</v>
      </c>
      <c r="C34" s="334" t="e">
        <f>(#REF!+(#REF!-#REF!)+(#REF!-#REF!)+#REF!)-#REF!</f>
        <v>#REF!</v>
      </c>
      <c r="D34" s="334" t="e">
        <f>(#REF!+(#REF!-#REF!)+(#REF!-#REF!)+#REF!)-#REF!</f>
        <v>#REF!</v>
      </c>
      <c r="E34" s="334" t="e">
        <f>(#REF!+(#REF!-#REF!)+(#REF!-#REF!)+#REF!)-#REF!</f>
        <v>#REF!</v>
      </c>
      <c r="F34" s="334" t="e">
        <f>(#REF!+(#REF!-#REF!)+(#REF!-#REF!)+#REF!)-#REF!</f>
        <v>#REF!</v>
      </c>
      <c r="G34" s="334" t="e">
        <f>(#REF!+(#REF!-#REF!)+(#REF!-#REF!)+#REF!)-#REF!</f>
        <v>#REF!</v>
      </c>
      <c r="H34" s="334" t="e">
        <f>(#REF!+(#REF!-#REF!)+(#REF!-#REF!)+#REF!)-#REF!</f>
        <v>#REF!</v>
      </c>
      <c r="I34" s="334" t="e">
        <f>(#REF!+(#REF!-#REF!)+(#REF!-#REF!)+#REF!)-#REF!</f>
        <v>#REF!</v>
      </c>
      <c r="J34" s="334" t="e">
        <f>(#REF!+(#REF!-#REF!)+(#REF!-#REF!)+#REF!)-#REF!</f>
        <v>#REF!</v>
      </c>
      <c r="K34" s="334" t="e">
        <f>(#REF!+(#REF!-#REF!)+(#REF!-#REF!)+#REF!)-#REF!</f>
        <v>#REF!</v>
      </c>
      <c r="L34" s="334" t="e">
        <f>(#REF!+(#REF!-#REF!)+(#REF!-#REF!)+#REF!)-#REF!</f>
        <v>#REF!</v>
      </c>
      <c r="M34" s="334" t="e">
        <f>(#REF!+(#REF!-#REF!)+(#REF!-#REF!)+#REF!)-#REF!</f>
        <v>#REF!</v>
      </c>
      <c r="N34" s="334" t="e">
        <f>(#REF!+(#REF!-#REF!)+(#REF!-#REF!)+#REF!)-#REF!</f>
        <v>#REF!</v>
      </c>
      <c r="O34" s="334" t="e">
        <f>(#REF!+(#REF!-#REF!)+(#REF!-#REF!)+#REF!)-#REF!</f>
        <v>#REF!</v>
      </c>
      <c r="P34" s="334" t="e">
        <f>(#REF!+(#REF!-#REF!)+(#REF!-#REF!)+#REF!)-#REF!</f>
        <v>#REF!</v>
      </c>
      <c r="Q34" s="334" t="e">
        <f>(#REF!+(#REF!-#REF!)+(#REF!-#REF!)+#REF!)-#REF!</f>
        <v>#REF!</v>
      </c>
      <c r="R34" s="334" t="e">
        <f>(#REF!+(#REF!-#REF!)+(#REF!-#REF!)+#REF!)-#REF!</f>
        <v>#REF!</v>
      </c>
      <c r="S34" s="334" t="e">
        <f>(#REF!+(#REF!-#REF!)+(#REF!-#REF!)+#REF!)-#REF!</f>
        <v>#REF!</v>
      </c>
      <c r="T34" s="334" t="e">
        <f>(#REF!+(#REF!-#REF!)+(#REF!-#REF!)+#REF!)-#REF!</f>
        <v>#REF!</v>
      </c>
      <c r="U34" s="334" t="e">
        <f>(#REF!+(#REF!-#REF!)+(#REF!-#REF!)+#REF!)-#REF!</f>
        <v>#REF!</v>
      </c>
      <c r="V34" s="334" t="e">
        <f>(#REF!+(#REF!-#REF!)+(#REF!-#REF!)+#REF!)-#REF!</f>
        <v>#REF!</v>
      </c>
      <c r="W34" s="334" t="e">
        <f>(#REF!+(#REF!-#REF!)+(#REF!-#REF!)+#REF!)-#REF!</f>
        <v>#REF!</v>
      </c>
      <c r="X34" s="334" t="e">
        <f>(#REF!+(#REF!-#REF!)+(#REF!-#REF!)+#REF!)-#REF!</f>
        <v>#REF!</v>
      </c>
      <c r="Y34" s="334" t="e">
        <f>(#REF!+(#REF!-#REF!)+(#REF!-#REF!)+#REF!)-#REF!</f>
        <v>#REF!</v>
      </c>
      <c r="Z34" s="334" t="e">
        <f>(#REF!+(#REF!-#REF!)+(#REF!-#REF!)+#REF!)-#REF!</f>
        <v>#REF!</v>
      </c>
      <c r="AA34" s="334" t="e">
        <f>(#REF!+(#REF!-#REF!)+(#REF!-#REF!)+#REF!)-#REF!</f>
        <v>#REF!</v>
      </c>
      <c r="AB34" s="334" t="e">
        <f>(#REF!+(#REF!-#REF!)+(#REF!-#REF!)+#REF!)-#REF!</f>
        <v>#REF!</v>
      </c>
      <c r="AC34" s="334" t="e">
        <f>(#REF!+(#REF!-#REF!)+(#REF!-#REF!)+#REF!)-#REF!</f>
        <v>#REF!</v>
      </c>
      <c r="AD34" s="334" t="e">
        <f>(#REF!+(#REF!-#REF!)+(#REF!-#REF!)+#REF!)-#REF!</f>
        <v>#REF!</v>
      </c>
      <c r="AE34" s="334" t="e">
        <f>(#REF!+(#REF!-#REF!)+(#REF!-#REF!)+#REF!)-#REF!</f>
        <v>#REF!</v>
      </c>
      <c r="AF34" s="334" t="e">
        <f>(#REF!+(#REF!-#REF!)+(#REF!-#REF!)+#REF!)-#REF!</f>
        <v>#REF!</v>
      </c>
      <c r="AG34" s="334" t="e">
        <f>(#REF!+(#REF!-#REF!)+(#REF!-#REF!)+#REF!)-#REF!</f>
        <v>#REF!</v>
      </c>
      <c r="AH34" s="334" t="e">
        <f>(#REF!+(#REF!-#REF!)+(#REF!-#REF!)+#REF!)-#REF!</f>
        <v>#REF!</v>
      </c>
      <c r="AI34" s="334" t="e">
        <f>(#REF!+(#REF!-#REF!)+(#REF!-#REF!)+#REF!)-#REF!</f>
        <v>#REF!</v>
      </c>
      <c r="AJ34" s="334" t="e">
        <f>(#REF!+(#REF!-#REF!)+(#REF!-#REF!)+#REF!)-#REF!</f>
        <v>#REF!</v>
      </c>
      <c r="AK34" s="334" t="e">
        <f>(#REF!+(#REF!-#REF!)+(#REF!-#REF!)+#REF!)-#REF!</f>
        <v>#REF!</v>
      </c>
      <c r="AL34" s="334" t="e">
        <f>(#REF!+(#REF!-#REF!)+(#REF!-#REF!)+#REF!)-#REF!</f>
        <v>#REF!</v>
      </c>
      <c r="AM34" s="334" t="e">
        <f>(#REF!+(#REF!-#REF!)+(#REF!-#REF!)+#REF!)-#REF!</f>
        <v>#REF!</v>
      </c>
      <c r="AN34" s="334" t="e">
        <f>(#REF!+(#REF!-#REF!)+(#REF!-#REF!)+#REF!)-#REF!</f>
        <v>#REF!</v>
      </c>
      <c r="AO34" s="334" t="e">
        <f>(#REF!+(#REF!-#REF!)+(#REF!-#REF!)+#REF!)-#REF!</f>
        <v>#REF!</v>
      </c>
      <c r="AP34" s="334" t="e">
        <f>(#REF!+(#REF!-#REF!)+(#REF!-#REF!)+#REF!)-#REF!</f>
        <v>#REF!</v>
      </c>
      <c r="AQ34" s="334" t="e">
        <f>(#REF!+(#REF!-#REF!)+(#REF!-#REF!)+#REF!)-#REF!</f>
        <v>#REF!</v>
      </c>
      <c r="AR34" s="334" t="e">
        <f>(#REF!+(#REF!-#REF!)+(#REF!-#REF!)+#REF!)-#REF!</f>
        <v>#REF!</v>
      </c>
      <c r="AS34" s="334" t="e">
        <f>(#REF!+(#REF!-#REF!)+(#REF!-#REF!)+#REF!)-#REF!</f>
        <v>#REF!</v>
      </c>
      <c r="AT34" s="334" t="e">
        <f>(#REF!+(#REF!-#REF!)+(#REF!-#REF!)+#REF!)-#REF!</f>
        <v>#REF!</v>
      </c>
      <c r="AU34" s="334" t="e">
        <f>(#REF!+(#REF!-#REF!)+(#REF!-#REF!)+#REF!)-#REF!</f>
        <v>#REF!</v>
      </c>
      <c r="AV34" s="334" t="e">
        <f>(#REF!+(#REF!-#REF!)+(#REF!-#REF!)+#REF!)-#REF!</f>
        <v>#REF!</v>
      </c>
      <c r="AW34" s="334" t="e">
        <f>(#REF!+(#REF!-#REF!)+(#REF!-#REF!)+#REF!)-#REF!</f>
        <v>#REF!</v>
      </c>
      <c r="AX34" s="334" t="e">
        <f>(#REF!+(#REF!-#REF!)+(#REF!-#REF!)+#REF!)-#REF!</f>
        <v>#REF!</v>
      </c>
      <c r="AY34" s="334" t="e">
        <f>(#REF!+(#REF!-#REF!)+(#REF!-#REF!)+#REF!)-#REF!</f>
        <v>#REF!</v>
      </c>
      <c r="AZ34" s="334" t="e">
        <f>(#REF!+(#REF!-#REF!)+(#REF!-#REF!)+#REF!)-#REF!</f>
        <v>#REF!</v>
      </c>
      <c r="BA34" s="334" t="e">
        <f>(#REF!+(#REF!-#REF!)+(#REF!-#REF!)+#REF!)-#REF!</f>
        <v>#REF!</v>
      </c>
      <c r="BB34" s="334" t="e">
        <f>(#REF!+(#REF!-#REF!)+(#REF!-#REF!)+#REF!)-#REF!</f>
        <v>#REF!</v>
      </c>
      <c r="BC34" s="334" t="e">
        <f>(#REF!+(#REF!-#REF!)+(#REF!-#REF!)+#REF!)-#REF!</f>
        <v>#REF!</v>
      </c>
      <c r="BD34" s="334" t="e">
        <f>(#REF!+(#REF!-#REF!)+(#REF!-#REF!)+#REF!)-#REF!</f>
        <v>#REF!</v>
      </c>
      <c r="BE34" s="334" t="e">
        <f>(#REF!+(#REF!-#REF!)+(#REF!-#REF!)+#REF!)-#REF!</f>
        <v>#REF!</v>
      </c>
    </row>
    <row r="35" spans="1:57" s="328" customFormat="1">
      <c r="A35" s="332" t="s">
        <v>182</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row>
    <row r="36" spans="1:57" s="328" customFormat="1">
      <c r="A36" s="333" t="s">
        <v>222</v>
      </c>
      <c r="B36" s="334" t="e">
        <f>(#REF!-#REF!)-#REF!</f>
        <v>#REF!</v>
      </c>
      <c r="C36" s="334" t="e">
        <f>(#REF!-#REF!)-#REF!</f>
        <v>#REF!</v>
      </c>
      <c r="D36" s="334" t="e">
        <f>(#REF!-#REF!)-#REF!</f>
        <v>#REF!</v>
      </c>
      <c r="E36" s="334" t="e">
        <f>(#REF!-#REF!)-#REF!</f>
        <v>#REF!</v>
      </c>
      <c r="F36" s="334" t="e">
        <f>(#REF!-#REF!)-#REF!</f>
        <v>#REF!</v>
      </c>
      <c r="G36" s="334" t="e">
        <f>(#REF!-#REF!)-#REF!</f>
        <v>#REF!</v>
      </c>
      <c r="H36" s="334" t="e">
        <f>(#REF!-#REF!)-#REF!</f>
        <v>#REF!</v>
      </c>
      <c r="I36" s="334" t="e">
        <f>(#REF!-#REF!)-#REF!</f>
        <v>#REF!</v>
      </c>
      <c r="J36" s="334" t="e">
        <f>(#REF!-#REF!)-#REF!</f>
        <v>#REF!</v>
      </c>
      <c r="K36" s="334" t="e">
        <f>(#REF!-#REF!)-#REF!</f>
        <v>#REF!</v>
      </c>
      <c r="L36" s="334" t="e">
        <f>(#REF!-#REF!)-#REF!</f>
        <v>#REF!</v>
      </c>
      <c r="M36" s="334" t="e">
        <f>(#REF!-#REF!)-#REF!</f>
        <v>#REF!</v>
      </c>
      <c r="N36" s="334" t="e">
        <f>(#REF!-#REF!)-#REF!</f>
        <v>#REF!</v>
      </c>
      <c r="O36" s="334" t="e">
        <f>(#REF!-#REF!)-#REF!</f>
        <v>#REF!</v>
      </c>
      <c r="P36" s="334" t="e">
        <f>(#REF!-#REF!)-#REF!</f>
        <v>#REF!</v>
      </c>
      <c r="Q36" s="334" t="e">
        <f>(#REF!-#REF!)-#REF!</f>
        <v>#REF!</v>
      </c>
      <c r="R36" s="334" t="e">
        <f>(#REF!-#REF!)-#REF!</f>
        <v>#REF!</v>
      </c>
      <c r="S36" s="334" t="e">
        <f>(#REF!-#REF!)-#REF!</f>
        <v>#REF!</v>
      </c>
      <c r="T36" s="334" t="e">
        <f>(#REF!-#REF!)-#REF!</f>
        <v>#REF!</v>
      </c>
      <c r="U36" s="334" t="e">
        <f>(#REF!-#REF!)-#REF!</f>
        <v>#REF!</v>
      </c>
      <c r="V36" s="334" t="e">
        <f>(#REF!-#REF!)-#REF!</f>
        <v>#REF!</v>
      </c>
      <c r="W36" s="334" t="e">
        <f>(#REF!-#REF!)-#REF!</f>
        <v>#REF!</v>
      </c>
      <c r="X36" s="334" t="e">
        <f>(#REF!-#REF!)-#REF!</f>
        <v>#REF!</v>
      </c>
      <c r="Y36" s="334" t="e">
        <f>(#REF!-#REF!)-#REF!</f>
        <v>#REF!</v>
      </c>
      <c r="Z36" s="334" t="e">
        <f>(#REF!-#REF!)-#REF!</f>
        <v>#REF!</v>
      </c>
      <c r="AA36" s="334" t="e">
        <f>(#REF!-#REF!)-#REF!</f>
        <v>#REF!</v>
      </c>
      <c r="AB36" s="334" t="e">
        <f>(#REF!-#REF!)-#REF!</f>
        <v>#REF!</v>
      </c>
      <c r="AC36" s="334" t="e">
        <f>(#REF!-#REF!)-#REF!</f>
        <v>#REF!</v>
      </c>
      <c r="AD36" s="334" t="e">
        <f>(#REF!-#REF!)-#REF!</f>
        <v>#REF!</v>
      </c>
      <c r="AE36" s="334" t="e">
        <f>(#REF!-#REF!)-#REF!</f>
        <v>#REF!</v>
      </c>
      <c r="AF36" s="334" t="e">
        <f>(#REF!-#REF!)-#REF!</f>
        <v>#REF!</v>
      </c>
      <c r="AG36" s="334" t="e">
        <f>(#REF!-#REF!)-#REF!</f>
        <v>#REF!</v>
      </c>
      <c r="AH36" s="334" t="e">
        <f>(#REF!-#REF!)-#REF!</f>
        <v>#REF!</v>
      </c>
      <c r="AI36" s="334" t="e">
        <f>(#REF!-#REF!)-#REF!</f>
        <v>#REF!</v>
      </c>
      <c r="AJ36" s="334" t="e">
        <f>(#REF!-#REF!)-#REF!</f>
        <v>#REF!</v>
      </c>
      <c r="AK36" s="334" t="e">
        <f>(#REF!-#REF!)-#REF!</f>
        <v>#REF!</v>
      </c>
      <c r="AL36" s="334" t="e">
        <f>(#REF!-#REF!)-#REF!</f>
        <v>#REF!</v>
      </c>
      <c r="AM36" s="334" t="e">
        <f>(#REF!-#REF!)-#REF!</f>
        <v>#REF!</v>
      </c>
      <c r="AN36" s="334" t="e">
        <f>(#REF!-#REF!)-#REF!</f>
        <v>#REF!</v>
      </c>
      <c r="AO36" s="334" t="e">
        <f>(#REF!-#REF!)-#REF!</f>
        <v>#REF!</v>
      </c>
      <c r="AP36" s="334" t="e">
        <f>(#REF!-#REF!)-#REF!</f>
        <v>#REF!</v>
      </c>
      <c r="AQ36" s="334" t="e">
        <f>(#REF!-#REF!)-#REF!</f>
        <v>#REF!</v>
      </c>
      <c r="AR36" s="334" t="e">
        <f>(#REF!-#REF!)-#REF!</f>
        <v>#REF!</v>
      </c>
      <c r="AS36" s="334" t="e">
        <f>(#REF!-#REF!)-#REF!</f>
        <v>#REF!</v>
      </c>
      <c r="AT36" s="334" t="e">
        <f>(#REF!-#REF!)-#REF!</f>
        <v>#REF!</v>
      </c>
      <c r="AU36" s="334" t="e">
        <f>(#REF!-#REF!)-#REF!</f>
        <v>#REF!</v>
      </c>
      <c r="AV36" s="334" t="e">
        <f>(#REF!-#REF!)-#REF!</f>
        <v>#REF!</v>
      </c>
      <c r="AW36" s="334" t="e">
        <f>(#REF!-#REF!)-#REF!</f>
        <v>#REF!</v>
      </c>
      <c r="AX36" s="334" t="e">
        <f>(#REF!-#REF!)-#REF!</f>
        <v>#REF!</v>
      </c>
      <c r="AY36" s="334" t="e">
        <f>(#REF!-#REF!)-#REF!</f>
        <v>#REF!</v>
      </c>
      <c r="AZ36" s="334" t="e">
        <f>(#REF!-#REF!)-#REF!</f>
        <v>#REF!</v>
      </c>
      <c r="BA36" s="334" t="e">
        <f>(#REF!-#REF!)-#REF!</f>
        <v>#REF!</v>
      </c>
      <c r="BB36" s="334" t="e">
        <f>(#REF!-#REF!)-#REF!</f>
        <v>#REF!</v>
      </c>
      <c r="BC36" s="334" t="e">
        <f>(#REF!-#REF!)-#REF!</f>
        <v>#REF!</v>
      </c>
      <c r="BD36" s="334" t="e">
        <f>(#REF!-#REF!)-#REF!</f>
        <v>#REF!</v>
      </c>
      <c r="BE36" s="334" t="e">
        <f>(#REF!-#REF!)-#REF!</f>
        <v>#REF!</v>
      </c>
    </row>
    <row r="37" spans="1:57" s="328" customFormat="1">
      <c r="A37" s="332" t="s">
        <v>182</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row>
    <row r="38" spans="1:57" s="328" customFormat="1">
      <c r="A38" s="333" t="s">
        <v>223</v>
      </c>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row>
    <row r="39" spans="1:57" s="328" customFormat="1">
      <c r="A39" s="332" t="s">
        <v>150</v>
      </c>
      <c r="B39" s="331" t="e">
        <f>SUM(#REF!)-#REF!</f>
        <v>#REF!</v>
      </c>
      <c r="C39" s="331" t="e">
        <f>SUM(#REF!)-#REF!</f>
        <v>#REF!</v>
      </c>
      <c r="D39" s="331" t="e">
        <f>SUM(#REF!)-#REF!</f>
        <v>#REF!</v>
      </c>
      <c r="E39" s="331" t="e">
        <f>SUM(#REF!)-#REF!</f>
        <v>#REF!</v>
      </c>
      <c r="F39" s="331" t="e">
        <f>SUM(#REF!)-#REF!</f>
        <v>#REF!</v>
      </c>
      <c r="G39" s="331" t="e">
        <f>SUM(#REF!)-#REF!</f>
        <v>#REF!</v>
      </c>
      <c r="H39" s="331" t="e">
        <f>SUM(#REF!)-#REF!</f>
        <v>#REF!</v>
      </c>
      <c r="I39" s="331" t="e">
        <f>SUM(#REF!)-#REF!</f>
        <v>#REF!</v>
      </c>
      <c r="J39" s="331" t="e">
        <f>SUM(#REF!)-#REF!</f>
        <v>#REF!</v>
      </c>
      <c r="K39" s="331" t="e">
        <f>SUM(#REF!)-#REF!</f>
        <v>#REF!</v>
      </c>
      <c r="L39" s="331" t="e">
        <f>SUM(#REF!)-#REF!</f>
        <v>#REF!</v>
      </c>
      <c r="M39" s="331" t="e">
        <f>SUM(#REF!)-#REF!</f>
        <v>#REF!</v>
      </c>
      <c r="N39" s="331" t="e">
        <f>SUM(#REF!)-#REF!</f>
        <v>#REF!</v>
      </c>
      <c r="O39" s="331" t="e">
        <f>SUM(#REF!)-#REF!</f>
        <v>#REF!</v>
      </c>
      <c r="P39" s="331" t="e">
        <f>SUM(#REF!)-#REF!</f>
        <v>#REF!</v>
      </c>
      <c r="Q39" s="331" t="e">
        <f>SUM(#REF!)-#REF!</f>
        <v>#REF!</v>
      </c>
      <c r="R39" s="331" t="e">
        <f>SUM(#REF!)-#REF!</f>
        <v>#REF!</v>
      </c>
      <c r="S39" s="331" t="e">
        <f>SUM(#REF!)-#REF!</f>
        <v>#REF!</v>
      </c>
      <c r="T39" s="331" t="e">
        <f>SUM(#REF!)-#REF!</f>
        <v>#REF!</v>
      </c>
      <c r="U39" s="331" t="e">
        <f>SUM(#REF!)-#REF!</f>
        <v>#REF!</v>
      </c>
      <c r="V39" s="331" t="e">
        <f>SUM(#REF!)-#REF!</f>
        <v>#REF!</v>
      </c>
      <c r="W39" s="331" t="e">
        <f>SUM(#REF!)-#REF!</f>
        <v>#REF!</v>
      </c>
      <c r="X39" s="331" t="e">
        <f>SUM(#REF!)-#REF!</f>
        <v>#REF!</v>
      </c>
      <c r="Y39" s="331" t="e">
        <f>SUM(#REF!)-#REF!</f>
        <v>#REF!</v>
      </c>
      <c r="Z39" s="331" t="e">
        <f>SUM(#REF!)-#REF!</f>
        <v>#REF!</v>
      </c>
      <c r="AA39" s="331" t="e">
        <f>SUM(#REF!)-#REF!</f>
        <v>#REF!</v>
      </c>
      <c r="AB39" s="331" t="e">
        <f>SUM(#REF!)-#REF!</f>
        <v>#REF!</v>
      </c>
      <c r="AC39" s="331" t="e">
        <f>SUM(#REF!)-#REF!</f>
        <v>#REF!</v>
      </c>
      <c r="AD39" s="331" t="e">
        <f>SUM(#REF!)-#REF!</f>
        <v>#REF!</v>
      </c>
      <c r="AE39" s="331" t="e">
        <f>SUM(#REF!)-#REF!</f>
        <v>#REF!</v>
      </c>
      <c r="AF39" s="331" t="e">
        <f>SUM(#REF!)-#REF!</f>
        <v>#REF!</v>
      </c>
      <c r="AG39" s="331" t="e">
        <f>SUM(#REF!)-#REF!</f>
        <v>#REF!</v>
      </c>
      <c r="AH39" s="331" t="e">
        <f>SUM(#REF!)-#REF!</f>
        <v>#REF!</v>
      </c>
      <c r="AI39" s="331" t="e">
        <f>SUM(#REF!)-#REF!</f>
        <v>#REF!</v>
      </c>
      <c r="AJ39" s="331" t="e">
        <f>SUM(#REF!)-#REF!</f>
        <v>#REF!</v>
      </c>
      <c r="AK39" s="331" t="e">
        <f>SUM(#REF!)-#REF!</f>
        <v>#REF!</v>
      </c>
      <c r="AL39" s="331" t="e">
        <f>SUM(#REF!)-#REF!</f>
        <v>#REF!</v>
      </c>
      <c r="AM39" s="331" t="e">
        <f>SUM(#REF!)-#REF!</f>
        <v>#REF!</v>
      </c>
      <c r="AN39" s="331" t="e">
        <f>SUM(#REF!)-#REF!</f>
        <v>#REF!</v>
      </c>
      <c r="AO39" s="331" t="e">
        <f>SUM(#REF!)-#REF!</f>
        <v>#REF!</v>
      </c>
      <c r="AP39" s="331" t="e">
        <f>SUM(#REF!)-#REF!</f>
        <v>#REF!</v>
      </c>
      <c r="AQ39" s="331" t="e">
        <f>SUM(#REF!)-#REF!</f>
        <v>#REF!</v>
      </c>
      <c r="AR39" s="331" t="e">
        <f>SUM(#REF!)-#REF!</f>
        <v>#REF!</v>
      </c>
      <c r="AS39" s="331" t="e">
        <f>SUM(#REF!)-#REF!</f>
        <v>#REF!</v>
      </c>
      <c r="AT39" s="331" t="e">
        <f>SUM(#REF!)-#REF!</f>
        <v>#REF!</v>
      </c>
      <c r="AU39" s="331" t="e">
        <f>SUM(#REF!)-#REF!</f>
        <v>#REF!</v>
      </c>
      <c r="AV39" s="331" t="e">
        <f>SUM(#REF!)-#REF!</f>
        <v>#REF!</v>
      </c>
      <c r="AW39" s="331" t="e">
        <f>SUM(#REF!)-#REF!</f>
        <v>#REF!</v>
      </c>
      <c r="AX39" s="331" t="e">
        <f>SUM(#REF!)-#REF!</f>
        <v>#REF!</v>
      </c>
      <c r="AY39" s="331" t="e">
        <f>SUM(#REF!)-#REF!</f>
        <v>#REF!</v>
      </c>
      <c r="AZ39" s="331" t="e">
        <f>SUM(#REF!)-#REF!</f>
        <v>#REF!</v>
      </c>
      <c r="BA39" s="331" t="e">
        <f>SUM(#REF!)-#REF!</f>
        <v>#REF!</v>
      </c>
      <c r="BB39" s="331" t="e">
        <f>SUM(#REF!)-#REF!</f>
        <v>#REF!</v>
      </c>
      <c r="BC39" s="331" t="e">
        <f>SUM(#REF!)-#REF!</f>
        <v>#REF!</v>
      </c>
      <c r="BD39" s="331" t="e">
        <f>SUM(#REF!)-#REF!</f>
        <v>#REF!</v>
      </c>
      <c r="BE39" s="331" t="e">
        <f>SUM(#REF!)-#REF!</f>
        <v>#REF!</v>
      </c>
    </row>
    <row r="40" spans="1:57" s="328" customFormat="1">
      <c r="A40" s="329" t="s">
        <v>154</v>
      </c>
      <c r="B40" s="330" t="e">
        <f>SUM(#REF!)-#REF!</f>
        <v>#REF!</v>
      </c>
      <c r="C40" s="330" t="e">
        <f>SUM(#REF!)-#REF!</f>
        <v>#REF!</v>
      </c>
      <c r="D40" s="330" t="e">
        <f>SUM(#REF!)-#REF!</f>
        <v>#REF!</v>
      </c>
      <c r="E40" s="330" t="e">
        <f>SUM(#REF!)-#REF!</f>
        <v>#REF!</v>
      </c>
      <c r="F40" s="330" t="e">
        <f>SUM(#REF!)-#REF!</f>
        <v>#REF!</v>
      </c>
      <c r="G40" s="330" t="e">
        <f>SUM(#REF!)-#REF!</f>
        <v>#REF!</v>
      </c>
      <c r="H40" s="330" t="e">
        <f>SUM(#REF!)-#REF!</f>
        <v>#REF!</v>
      </c>
      <c r="I40" s="330" t="e">
        <f>SUM(#REF!)-#REF!</f>
        <v>#REF!</v>
      </c>
      <c r="J40" s="330" t="e">
        <f>SUM(#REF!)-#REF!</f>
        <v>#REF!</v>
      </c>
      <c r="K40" s="330" t="e">
        <f>SUM(#REF!)-#REF!</f>
        <v>#REF!</v>
      </c>
      <c r="L40" s="330" t="e">
        <f>SUM(#REF!)-#REF!</f>
        <v>#REF!</v>
      </c>
      <c r="M40" s="330" t="e">
        <f>SUM(#REF!)-#REF!</f>
        <v>#REF!</v>
      </c>
      <c r="N40" s="330" t="e">
        <f>SUM(#REF!)-#REF!</f>
        <v>#REF!</v>
      </c>
      <c r="O40" s="330" t="e">
        <f>SUM(#REF!)-#REF!</f>
        <v>#REF!</v>
      </c>
      <c r="P40" s="330" t="e">
        <f>SUM(#REF!)-#REF!</f>
        <v>#REF!</v>
      </c>
      <c r="Q40" s="330" t="e">
        <f>SUM(#REF!)-#REF!</f>
        <v>#REF!</v>
      </c>
      <c r="R40" s="330" t="e">
        <f>SUM(#REF!)-#REF!</f>
        <v>#REF!</v>
      </c>
      <c r="S40" s="330" t="e">
        <f>SUM(#REF!)-#REF!</f>
        <v>#REF!</v>
      </c>
      <c r="T40" s="330" t="e">
        <f>SUM(#REF!)-#REF!</f>
        <v>#REF!</v>
      </c>
      <c r="U40" s="330" t="e">
        <f>SUM(#REF!)-#REF!</f>
        <v>#REF!</v>
      </c>
      <c r="V40" s="330" t="e">
        <f>SUM(#REF!)-#REF!</f>
        <v>#REF!</v>
      </c>
      <c r="W40" s="330" t="e">
        <f>SUM(#REF!)-#REF!</f>
        <v>#REF!</v>
      </c>
      <c r="X40" s="330" t="e">
        <f>SUM(#REF!)-#REF!</f>
        <v>#REF!</v>
      </c>
      <c r="Y40" s="330" t="e">
        <f>SUM(#REF!)-#REF!</f>
        <v>#REF!</v>
      </c>
      <c r="Z40" s="330" t="e">
        <f>SUM(#REF!)-#REF!</f>
        <v>#REF!</v>
      </c>
      <c r="AA40" s="330" t="e">
        <f>SUM(#REF!)-#REF!</f>
        <v>#REF!</v>
      </c>
      <c r="AB40" s="330" t="e">
        <f>SUM(#REF!)-#REF!</f>
        <v>#REF!</v>
      </c>
      <c r="AC40" s="330" t="e">
        <f>SUM(#REF!)-#REF!</f>
        <v>#REF!</v>
      </c>
      <c r="AD40" s="330" t="e">
        <f>SUM(#REF!)-#REF!</f>
        <v>#REF!</v>
      </c>
      <c r="AE40" s="330" t="e">
        <f>SUM(#REF!)-#REF!</f>
        <v>#REF!</v>
      </c>
      <c r="AF40" s="330" t="e">
        <f>SUM(#REF!)-#REF!</f>
        <v>#REF!</v>
      </c>
      <c r="AG40" s="330" t="e">
        <f>SUM(#REF!)-#REF!</f>
        <v>#REF!</v>
      </c>
      <c r="AH40" s="330" t="e">
        <f>SUM(#REF!)-#REF!</f>
        <v>#REF!</v>
      </c>
      <c r="AI40" s="330" t="e">
        <f>SUM(#REF!)-#REF!</f>
        <v>#REF!</v>
      </c>
      <c r="AJ40" s="330" t="e">
        <f>SUM(#REF!)-#REF!</f>
        <v>#REF!</v>
      </c>
      <c r="AK40" s="330" t="e">
        <f>SUM(#REF!)-#REF!</f>
        <v>#REF!</v>
      </c>
      <c r="AL40" s="330" t="e">
        <f>SUM(#REF!)-#REF!</f>
        <v>#REF!</v>
      </c>
      <c r="AM40" s="330" t="e">
        <f>SUM(#REF!)-#REF!</f>
        <v>#REF!</v>
      </c>
      <c r="AN40" s="330" t="e">
        <f>SUM(#REF!)-#REF!</f>
        <v>#REF!</v>
      </c>
      <c r="AO40" s="330" t="e">
        <f>SUM(#REF!)-#REF!</f>
        <v>#REF!</v>
      </c>
      <c r="AP40" s="330" t="e">
        <f>SUM(#REF!)-#REF!</f>
        <v>#REF!</v>
      </c>
      <c r="AQ40" s="330" t="e">
        <f>SUM(#REF!)-#REF!</f>
        <v>#REF!</v>
      </c>
      <c r="AR40" s="330" t="e">
        <f>SUM(#REF!)-#REF!</f>
        <v>#REF!</v>
      </c>
      <c r="AS40" s="330" t="e">
        <f>SUM(#REF!)-#REF!</f>
        <v>#REF!</v>
      </c>
      <c r="AT40" s="330" t="e">
        <f>SUM(#REF!)-#REF!</f>
        <v>#REF!</v>
      </c>
      <c r="AU40" s="330" t="e">
        <f>SUM(#REF!)-#REF!</f>
        <v>#REF!</v>
      </c>
      <c r="AV40" s="330" t="e">
        <f>SUM(#REF!)-#REF!</f>
        <v>#REF!</v>
      </c>
      <c r="AW40" s="330" t="e">
        <f>SUM(#REF!)-#REF!</f>
        <v>#REF!</v>
      </c>
      <c r="AX40" s="330" t="e">
        <f>SUM(#REF!)-#REF!</f>
        <v>#REF!</v>
      </c>
      <c r="AY40" s="330" t="e">
        <f>SUM(#REF!)-#REF!</f>
        <v>#REF!</v>
      </c>
      <c r="AZ40" s="330" t="e">
        <f>SUM(#REF!)-#REF!</f>
        <v>#REF!</v>
      </c>
      <c r="BA40" s="330" t="e">
        <f>SUM(#REF!)-#REF!</f>
        <v>#REF!</v>
      </c>
      <c r="BB40" s="330" t="e">
        <f>SUM(#REF!)-#REF!</f>
        <v>#REF!</v>
      </c>
      <c r="BC40" s="330" t="e">
        <f>SUM(#REF!)-#REF!</f>
        <v>#REF!</v>
      </c>
      <c r="BD40" s="330" t="e">
        <f>SUM(#REF!)-#REF!</f>
        <v>#REF!</v>
      </c>
      <c r="BE40" s="330" t="e">
        <f>SUM(#REF!)-#REF!</f>
        <v>#REF!</v>
      </c>
    </row>
    <row r="41" spans="1:57" s="328" customFormat="1">
      <c r="A41" s="332" t="s">
        <v>182</v>
      </c>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row>
    <row r="42" spans="1:57" s="328" customFormat="1">
      <c r="A42" s="333" t="s">
        <v>224</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row>
    <row r="43" spans="1:57" s="328" customFormat="1">
      <c r="A43" s="329" t="s">
        <v>150</v>
      </c>
      <c r="B43" s="330" t="e">
        <f>SUM(#REF!)-#REF!</f>
        <v>#REF!</v>
      </c>
      <c r="C43" s="330" t="e">
        <f>SUM(#REF!)-#REF!</f>
        <v>#REF!</v>
      </c>
      <c r="D43" s="330" t="e">
        <f>SUM(#REF!)-#REF!</f>
        <v>#REF!</v>
      </c>
      <c r="E43" s="330" t="e">
        <f>SUM(#REF!)-#REF!</f>
        <v>#REF!</v>
      </c>
      <c r="F43" s="330" t="e">
        <f>SUM(#REF!)-#REF!</f>
        <v>#REF!</v>
      </c>
      <c r="G43" s="330" t="e">
        <f>SUM(#REF!)-#REF!</f>
        <v>#REF!</v>
      </c>
      <c r="H43" s="330" t="e">
        <f>SUM(#REF!)-#REF!</f>
        <v>#REF!</v>
      </c>
      <c r="I43" s="330" t="e">
        <f>SUM(#REF!)-#REF!</f>
        <v>#REF!</v>
      </c>
      <c r="J43" s="330" t="e">
        <f>SUM(#REF!)-#REF!</f>
        <v>#REF!</v>
      </c>
      <c r="K43" s="330" t="e">
        <f>SUM(#REF!)-#REF!</f>
        <v>#REF!</v>
      </c>
      <c r="L43" s="330" t="e">
        <f>SUM(#REF!)-#REF!</f>
        <v>#REF!</v>
      </c>
      <c r="M43" s="330" t="e">
        <f>SUM(#REF!)-#REF!</f>
        <v>#REF!</v>
      </c>
      <c r="N43" s="330" t="e">
        <f>SUM(#REF!)-#REF!</f>
        <v>#REF!</v>
      </c>
      <c r="O43" s="330" t="e">
        <f>SUM(#REF!)-#REF!</f>
        <v>#REF!</v>
      </c>
      <c r="P43" s="330" t="e">
        <f>SUM(#REF!)-#REF!</f>
        <v>#REF!</v>
      </c>
      <c r="Q43" s="330" t="e">
        <f>SUM(#REF!)-#REF!</f>
        <v>#REF!</v>
      </c>
      <c r="R43" s="330" t="e">
        <f>SUM(#REF!)-#REF!</f>
        <v>#REF!</v>
      </c>
      <c r="S43" s="330" t="e">
        <f>SUM(#REF!)-#REF!</f>
        <v>#REF!</v>
      </c>
      <c r="T43" s="330" t="e">
        <f>SUM(#REF!)-#REF!</f>
        <v>#REF!</v>
      </c>
      <c r="U43" s="330" t="e">
        <f>SUM(#REF!)-#REF!</f>
        <v>#REF!</v>
      </c>
      <c r="V43" s="330" t="e">
        <f>SUM(#REF!)-#REF!</f>
        <v>#REF!</v>
      </c>
      <c r="W43" s="330" t="e">
        <f>SUM(#REF!)-#REF!</f>
        <v>#REF!</v>
      </c>
      <c r="X43" s="330" t="e">
        <f>SUM(#REF!)-#REF!</f>
        <v>#REF!</v>
      </c>
      <c r="Y43" s="330" t="e">
        <f>SUM(#REF!)-#REF!</f>
        <v>#REF!</v>
      </c>
      <c r="Z43" s="330" t="e">
        <f>SUM(#REF!)-#REF!</f>
        <v>#REF!</v>
      </c>
      <c r="AA43" s="330" t="e">
        <f>SUM(#REF!)-#REF!</f>
        <v>#REF!</v>
      </c>
      <c r="AB43" s="330" t="e">
        <f>SUM(#REF!)-#REF!</f>
        <v>#REF!</v>
      </c>
      <c r="AC43" s="330" t="e">
        <f>SUM(#REF!)-#REF!</f>
        <v>#REF!</v>
      </c>
      <c r="AD43" s="330" t="e">
        <f>SUM(#REF!)-#REF!</f>
        <v>#REF!</v>
      </c>
      <c r="AE43" s="330" t="e">
        <f>SUM(#REF!)-#REF!</f>
        <v>#REF!</v>
      </c>
      <c r="AF43" s="330" t="e">
        <f>SUM(#REF!)-#REF!</f>
        <v>#REF!</v>
      </c>
      <c r="AG43" s="330" t="e">
        <f>SUM(#REF!)-#REF!</f>
        <v>#REF!</v>
      </c>
      <c r="AH43" s="330" t="e">
        <f>SUM(#REF!)-#REF!</f>
        <v>#REF!</v>
      </c>
      <c r="AI43" s="330" t="e">
        <f>SUM(#REF!)-#REF!</f>
        <v>#REF!</v>
      </c>
      <c r="AJ43" s="330" t="e">
        <f>SUM(#REF!)-#REF!</f>
        <v>#REF!</v>
      </c>
      <c r="AK43" s="330" t="e">
        <f>SUM(#REF!)-#REF!</f>
        <v>#REF!</v>
      </c>
      <c r="AL43" s="330" t="e">
        <f>SUM(#REF!)-#REF!</f>
        <v>#REF!</v>
      </c>
      <c r="AM43" s="330" t="e">
        <f>SUM(#REF!)-#REF!</f>
        <v>#REF!</v>
      </c>
      <c r="AN43" s="330" t="e">
        <f>SUM(#REF!)-#REF!</f>
        <v>#REF!</v>
      </c>
      <c r="AO43" s="330" t="e">
        <f>SUM(#REF!)-#REF!</f>
        <v>#REF!</v>
      </c>
      <c r="AP43" s="330" t="e">
        <f>SUM(#REF!)-#REF!</f>
        <v>#REF!</v>
      </c>
      <c r="AQ43" s="330" t="e">
        <f>SUM(#REF!)-#REF!</f>
        <v>#REF!</v>
      </c>
      <c r="AR43" s="330" t="e">
        <f>SUM(#REF!)-#REF!</f>
        <v>#REF!</v>
      </c>
      <c r="AS43" s="330" t="e">
        <f>SUM(#REF!)-#REF!</f>
        <v>#REF!</v>
      </c>
      <c r="AT43" s="330" t="e">
        <f>SUM(#REF!)-#REF!</f>
        <v>#REF!</v>
      </c>
      <c r="AU43" s="330" t="e">
        <f>SUM(#REF!)-#REF!</f>
        <v>#REF!</v>
      </c>
      <c r="AV43" s="330" t="e">
        <f>SUM(#REF!)-#REF!</f>
        <v>#REF!</v>
      </c>
      <c r="AW43" s="330" t="e">
        <f>SUM(#REF!)-#REF!</f>
        <v>#REF!</v>
      </c>
      <c r="AX43" s="330" t="e">
        <f>SUM(#REF!)-#REF!</f>
        <v>#REF!</v>
      </c>
      <c r="AY43" s="330" t="e">
        <f>SUM(#REF!)-#REF!</f>
        <v>#REF!</v>
      </c>
      <c r="AZ43" s="330" t="e">
        <f>SUM(#REF!)-#REF!</f>
        <v>#REF!</v>
      </c>
      <c r="BA43" s="330" t="e">
        <f>SUM(#REF!)-#REF!</f>
        <v>#REF!</v>
      </c>
      <c r="BB43" s="330" t="e">
        <f>SUM(#REF!)-#REF!</f>
        <v>#REF!</v>
      </c>
      <c r="BC43" s="330" t="e">
        <f>SUM(#REF!)-#REF!</f>
        <v>#REF!</v>
      </c>
      <c r="BD43" s="330" t="e">
        <f>SUM(#REF!)-#REF!</f>
        <v>#REF!</v>
      </c>
      <c r="BE43" s="330" t="e">
        <f>SUM(#REF!)-#REF!</f>
        <v>#REF!</v>
      </c>
    </row>
    <row r="44" spans="1:57" s="328" customFormat="1">
      <c r="A44" s="329" t="s">
        <v>154</v>
      </c>
      <c r="B44" s="330" t="e">
        <f>SUM(#REF!)-#REF!</f>
        <v>#REF!</v>
      </c>
      <c r="C44" s="330" t="e">
        <f>SUM(#REF!)-#REF!</f>
        <v>#REF!</v>
      </c>
      <c r="D44" s="330" t="e">
        <f>SUM(#REF!)-#REF!</f>
        <v>#REF!</v>
      </c>
      <c r="E44" s="330" t="e">
        <f>SUM(#REF!)-#REF!</f>
        <v>#REF!</v>
      </c>
      <c r="F44" s="330" t="e">
        <f>SUM(#REF!)-#REF!</f>
        <v>#REF!</v>
      </c>
      <c r="G44" s="330" t="e">
        <f>SUM(#REF!)-#REF!</f>
        <v>#REF!</v>
      </c>
      <c r="H44" s="330" t="e">
        <f>SUM(#REF!)-#REF!</f>
        <v>#REF!</v>
      </c>
      <c r="I44" s="330" t="e">
        <f>SUM(#REF!)-#REF!</f>
        <v>#REF!</v>
      </c>
      <c r="J44" s="330" t="e">
        <f>SUM(#REF!)-#REF!</f>
        <v>#REF!</v>
      </c>
      <c r="K44" s="330" t="e">
        <f>SUM(#REF!)-#REF!</f>
        <v>#REF!</v>
      </c>
      <c r="L44" s="330" t="e">
        <f>SUM(#REF!)-#REF!</f>
        <v>#REF!</v>
      </c>
      <c r="M44" s="330" t="e">
        <f>SUM(#REF!)-#REF!</f>
        <v>#REF!</v>
      </c>
      <c r="N44" s="330" t="e">
        <f>SUM(#REF!)-#REF!</f>
        <v>#REF!</v>
      </c>
      <c r="O44" s="330" t="e">
        <f>SUM(#REF!)-#REF!</f>
        <v>#REF!</v>
      </c>
      <c r="P44" s="330" t="e">
        <f>SUM(#REF!)-#REF!</f>
        <v>#REF!</v>
      </c>
      <c r="Q44" s="330" t="e">
        <f>SUM(#REF!)-#REF!</f>
        <v>#REF!</v>
      </c>
      <c r="R44" s="330" t="e">
        <f>SUM(#REF!)-#REF!</f>
        <v>#REF!</v>
      </c>
      <c r="S44" s="330" t="e">
        <f>SUM(#REF!)-#REF!</f>
        <v>#REF!</v>
      </c>
      <c r="T44" s="330" t="e">
        <f>SUM(#REF!)-#REF!</f>
        <v>#REF!</v>
      </c>
      <c r="U44" s="330" t="e">
        <f>SUM(#REF!)-#REF!</f>
        <v>#REF!</v>
      </c>
      <c r="V44" s="330" t="e">
        <f>SUM(#REF!)-#REF!</f>
        <v>#REF!</v>
      </c>
      <c r="W44" s="330" t="e">
        <f>SUM(#REF!)-#REF!</f>
        <v>#REF!</v>
      </c>
      <c r="X44" s="330" t="e">
        <f>SUM(#REF!)-#REF!</f>
        <v>#REF!</v>
      </c>
      <c r="Y44" s="330" t="e">
        <f>SUM(#REF!)-#REF!</f>
        <v>#REF!</v>
      </c>
      <c r="Z44" s="330" t="e">
        <f>SUM(#REF!)-#REF!</f>
        <v>#REF!</v>
      </c>
      <c r="AA44" s="330" t="e">
        <f>SUM(#REF!)-#REF!</f>
        <v>#REF!</v>
      </c>
      <c r="AB44" s="330" t="e">
        <f>SUM(#REF!)-#REF!</f>
        <v>#REF!</v>
      </c>
      <c r="AC44" s="330" t="e">
        <f>SUM(#REF!)-#REF!</f>
        <v>#REF!</v>
      </c>
      <c r="AD44" s="330" t="e">
        <f>SUM(#REF!)-#REF!</f>
        <v>#REF!</v>
      </c>
      <c r="AE44" s="330" t="e">
        <f>SUM(#REF!)-#REF!</f>
        <v>#REF!</v>
      </c>
      <c r="AF44" s="330" t="e">
        <f>SUM(#REF!)-#REF!</f>
        <v>#REF!</v>
      </c>
      <c r="AG44" s="330" t="e">
        <f>SUM(#REF!)-#REF!</f>
        <v>#REF!</v>
      </c>
      <c r="AH44" s="330" t="e">
        <f>SUM(#REF!)-#REF!</f>
        <v>#REF!</v>
      </c>
      <c r="AI44" s="330" t="e">
        <f>SUM(#REF!)-#REF!</f>
        <v>#REF!</v>
      </c>
      <c r="AJ44" s="330" t="e">
        <f>SUM(#REF!)-#REF!</f>
        <v>#REF!</v>
      </c>
      <c r="AK44" s="330" t="e">
        <f>SUM(#REF!)-#REF!</f>
        <v>#REF!</v>
      </c>
      <c r="AL44" s="330" t="e">
        <f>SUM(#REF!)-#REF!</f>
        <v>#REF!</v>
      </c>
      <c r="AM44" s="330" t="e">
        <f>SUM(#REF!)-#REF!</f>
        <v>#REF!</v>
      </c>
      <c r="AN44" s="330" t="e">
        <f>SUM(#REF!)-#REF!</f>
        <v>#REF!</v>
      </c>
      <c r="AO44" s="330" t="e">
        <f>SUM(#REF!)-#REF!</f>
        <v>#REF!</v>
      </c>
      <c r="AP44" s="330" t="e">
        <f>SUM(#REF!)-#REF!</f>
        <v>#REF!</v>
      </c>
      <c r="AQ44" s="330" t="e">
        <f>SUM(#REF!)-#REF!</f>
        <v>#REF!</v>
      </c>
      <c r="AR44" s="330" t="e">
        <f>SUM(#REF!)-#REF!</f>
        <v>#REF!</v>
      </c>
      <c r="AS44" s="330" t="e">
        <f>SUM(#REF!)-#REF!</f>
        <v>#REF!</v>
      </c>
      <c r="AT44" s="330" t="e">
        <f>SUM(#REF!)-#REF!</f>
        <v>#REF!</v>
      </c>
      <c r="AU44" s="330" t="e">
        <f>SUM(#REF!)-#REF!</f>
        <v>#REF!</v>
      </c>
      <c r="AV44" s="330" t="e">
        <f>SUM(#REF!)-#REF!</f>
        <v>#REF!</v>
      </c>
      <c r="AW44" s="330" t="e">
        <f>SUM(#REF!)-#REF!</f>
        <v>#REF!</v>
      </c>
      <c r="AX44" s="330" t="e">
        <f>SUM(#REF!)-#REF!</f>
        <v>#REF!</v>
      </c>
      <c r="AY44" s="330" t="e">
        <f>SUM(#REF!)-#REF!</f>
        <v>#REF!</v>
      </c>
      <c r="AZ44" s="330" t="e">
        <f>SUM(#REF!)-#REF!</f>
        <v>#REF!</v>
      </c>
      <c r="BA44" s="330" t="e">
        <f>SUM(#REF!)-#REF!</f>
        <v>#REF!</v>
      </c>
      <c r="BB44" s="330" t="e">
        <f>SUM(#REF!)-#REF!</f>
        <v>#REF!</v>
      </c>
      <c r="BC44" s="330" t="e">
        <f>SUM(#REF!)-#REF!</f>
        <v>#REF!</v>
      </c>
      <c r="BD44" s="330" t="e">
        <f>SUM(#REF!)-#REF!</f>
        <v>#REF!</v>
      </c>
      <c r="BE44" s="330" t="e">
        <f>SUM(#REF!)-#REF!</f>
        <v>#REF!</v>
      </c>
    </row>
    <row r="45" spans="1:57" s="328" customFormat="1">
      <c r="A45" s="332" t="s">
        <v>182</v>
      </c>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row>
    <row r="46" spans="1:57" s="328" customFormat="1">
      <c r="A46" s="326" t="s">
        <v>225</v>
      </c>
      <c r="B46" s="327" t="e">
        <f>SUM(#REF!,#REF!)-#REF!</f>
        <v>#REF!</v>
      </c>
      <c r="C46" s="327" t="e">
        <f>SUM(#REF!,#REF!)-#REF!</f>
        <v>#REF!</v>
      </c>
      <c r="D46" s="327" t="e">
        <f>SUM(#REF!,#REF!)-#REF!</f>
        <v>#REF!</v>
      </c>
      <c r="E46" s="327" t="e">
        <f>SUM(#REF!,#REF!)-#REF!</f>
        <v>#REF!</v>
      </c>
      <c r="F46" s="327" t="e">
        <f>SUM(#REF!,#REF!)-#REF!</f>
        <v>#REF!</v>
      </c>
      <c r="G46" s="327" t="e">
        <f>SUM(#REF!,#REF!)-#REF!</f>
        <v>#REF!</v>
      </c>
      <c r="H46" s="327" t="e">
        <f>SUM(#REF!,#REF!)-#REF!</f>
        <v>#REF!</v>
      </c>
      <c r="I46" s="327" t="e">
        <f>SUM(#REF!,#REF!)-#REF!</f>
        <v>#REF!</v>
      </c>
      <c r="J46" s="327" t="e">
        <f>SUM(#REF!,#REF!)-#REF!</f>
        <v>#REF!</v>
      </c>
      <c r="K46" s="327" t="e">
        <f>SUM(#REF!,#REF!)-#REF!</f>
        <v>#REF!</v>
      </c>
      <c r="L46" s="327" t="e">
        <f>SUM(#REF!,#REF!)-#REF!</f>
        <v>#REF!</v>
      </c>
      <c r="M46" s="327" t="e">
        <f>SUM(#REF!,#REF!)-#REF!</f>
        <v>#REF!</v>
      </c>
      <c r="N46" s="327" t="e">
        <f>SUM(#REF!,#REF!)-#REF!</f>
        <v>#REF!</v>
      </c>
      <c r="O46" s="327" t="e">
        <f>SUM(#REF!,#REF!)-#REF!</f>
        <v>#REF!</v>
      </c>
      <c r="P46" s="327" t="e">
        <f>SUM(#REF!,#REF!)-#REF!</f>
        <v>#REF!</v>
      </c>
      <c r="Q46" s="327" t="e">
        <f>SUM(#REF!,#REF!)-#REF!</f>
        <v>#REF!</v>
      </c>
      <c r="R46" s="327" t="e">
        <f>SUM(#REF!,#REF!)-#REF!</f>
        <v>#REF!</v>
      </c>
      <c r="S46" s="327" t="e">
        <f>SUM(#REF!,#REF!)-#REF!</f>
        <v>#REF!</v>
      </c>
      <c r="T46" s="327" t="e">
        <f>SUM(#REF!,#REF!)-#REF!</f>
        <v>#REF!</v>
      </c>
      <c r="U46" s="327" t="e">
        <f>SUM(#REF!,#REF!)-#REF!</f>
        <v>#REF!</v>
      </c>
      <c r="V46" s="327" t="e">
        <f>SUM(#REF!,#REF!)-#REF!</f>
        <v>#REF!</v>
      </c>
      <c r="W46" s="327" t="e">
        <f>SUM(#REF!,#REF!)-#REF!</f>
        <v>#REF!</v>
      </c>
      <c r="X46" s="327" t="e">
        <f>SUM(#REF!,#REF!)-#REF!</f>
        <v>#REF!</v>
      </c>
      <c r="Y46" s="327" t="e">
        <f>SUM(#REF!,#REF!)-#REF!</f>
        <v>#REF!</v>
      </c>
      <c r="Z46" s="327" t="e">
        <f>SUM(#REF!,#REF!)-#REF!</f>
        <v>#REF!</v>
      </c>
      <c r="AA46" s="327" t="e">
        <f>SUM(#REF!,#REF!)-#REF!</f>
        <v>#REF!</v>
      </c>
      <c r="AB46" s="327" t="e">
        <f>SUM(#REF!,#REF!)-#REF!</f>
        <v>#REF!</v>
      </c>
      <c r="AC46" s="327" t="e">
        <f>SUM(#REF!,#REF!)-#REF!</f>
        <v>#REF!</v>
      </c>
      <c r="AD46" s="327" t="e">
        <f>SUM(#REF!,#REF!)-#REF!</f>
        <v>#REF!</v>
      </c>
      <c r="AE46" s="327" t="e">
        <f>SUM(#REF!,#REF!)-#REF!</f>
        <v>#REF!</v>
      </c>
      <c r="AF46" s="327" t="e">
        <f>SUM(#REF!,#REF!)-#REF!</f>
        <v>#REF!</v>
      </c>
      <c r="AG46" s="327" t="e">
        <f>SUM(#REF!,#REF!)-#REF!</f>
        <v>#REF!</v>
      </c>
      <c r="AH46" s="327" t="e">
        <f>SUM(#REF!,#REF!)-#REF!</f>
        <v>#REF!</v>
      </c>
      <c r="AI46" s="327" t="e">
        <f>SUM(#REF!,#REF!)-#REF!</f>
        <v>#REF!</v>
      </c>
      <c r="AJ46" s="327" t="e">
        <f>SUM(#REF!,#REF!)-#REF!</f>
        <v>#REF!</v>
      </c>
      <c r="AK46" s="327" t="e">
        <f>SUM(#REF!,#REF!)-#REF!</f>
        <v>#REF!</v>
      </c>
      <c r="AL46" s="327" t="e">
        <f>SUM(#REF!,#REF!)-#REF!</f>
        <v>#REF!</v>
      </c>
      <c r="AM46" s="327" t="e">
        <f>SUM(#REF!,#REF!)-#REF!</f>
        <v>#REF!</v>
      </c>
      <c r="AN46" s="327" t="e">
        <f>SUM(#REF!,#REF!)-#REF!</f>
        <v>#REF!</v>
      </c>
      <c r="AO46" s="327" t="e">
        <f>SUM(#REF!,#REF!)-#REF!</f>
        <v>#REF!</v>
      </c>
      <c r="AP46" s="327" t="e">
        <f>SUM(#REF!,#REF!)-#REF!</f>
        <v>#REF!</v>
      </c>
      <c r="AQ46" s="327" t="e">
        <f>SUM(#REF!,#REF!)-#REF!</f>
        <v>#REF!</v>
      </c>
      <c r="AR46" s="327" t="e">
        <f>SUM(#REF!,#REF!)-#REF!</f>
        <v>#REF!</v>
      </c>
      <c r="AS46" s="327" t="e">
        <f>SUM(#REF!,#REF!)-#REF!</f>
        <v>#REF!</v>
      </c>
      <c r="AT46" s="327" t="e">
        <f>SUM(#REF!,#REF!)-#REF!</f>
        <v>#REF!</v>
      </c>
      <c r="AU46" s="327" t="e">
        <f>SUM(#REF!,#REF!)-#REF!</f>
        <v>#REF!</v>
      </c>
      <c r="AV46" s="327" t="e">
        <f>SUM(#REF!,#REF!)-#REF!</f>
        <v>#REF!</v>
      </c>
      <c r="AW46" s="327" t="e">
        <f>SUM(#REF!,#REF!)-#REF!</f>
        <v>#REF!</v>
      </c>
      <c r="AX46" s="327" t="e">
        <f>SUM(#REF!,#REF!)-#REF!</f>
        <v>#REF!</v>
      </c>
      <c r="AY46" s="327" t="e">
        <f>SUM(#REF!,#REF!)-#REF!</f>
        <v>#REF!</v>
      </c>
      <c r="AZ46" s="327" t="e">
        <f>SUM(#REF!,#REF!)-#REF!</f>
        <v>#REF!</v>
      </c>
      <c r="BA46" s="327" t="e">
        <f>SUM(#REF!,#REF!)-#REF!</f>
        <v>#REF!</v>
      </c>
      <c r="BB46" s="327" t="e">
        <f>SUM(#REF!,#REF!)-#REF!</f>
        <v>#REF!</v>
      </c>
      <c r="BC46" s="327" t="e">
        <f>SUM(#REF!,#REF!)-#REF!</f>
        <v>#REF!</v>
      </c>
      <c r="BD46" s="327" t="e">
        <f>SUM(#REF!,#REF!)-#REF!</f>
        <v>#REF!</v>
      </c>
      <c r="BE46" s="327" t="e">
        <f>SUM(#REF!,#REF!)-#REF!</f>
        <v>#REF!</v>
      </c>
    </row>
    <row r="47" spans="1:57" s="328" customFormat="1">
      <c r="A47" s="332" t="s">
        <v>175</v>
      </c>
      <c r="B47" s="331" t="e">
        <f>SUM(#REF!)-#REF!</f>
        <v>#REF!</v>
      </c>
      <c r="C47" s="331" t="e">
        <f>SUM(#REF!)-#REF!</f>
        <v>#REF!</v>
      </c>
      <c r="D47" s="331" t="e">
        <f>SUM(#REF!)-#REF!</f>
        <v>#REF!</v>
      </c>
      <c r="E47" s="331" t="e">
        <f>SUM(#REF!)-#REF!</f>
        <v>#REF!</v>
      </c>
      <c r="F47" s="331" t="e">
        <f>SUM(#REF!)-#REF!</f>
        <v>#REF!</v>
      </c>
      <c r="G47" s="331" t="e">
        <f>SUM(#REF!)-#REF!</f>
        <v>#REF!</v>
      </c>
      <c r="H47" s="331" t="e">
        <f>SUM(#REF!)-#REF!</f>
        <v>#REF!</v>
      </c>
      <c r="I47" s="331" t="e">
        <f>SUM(#REF!)-#REF!</f>
        <v>#REF!</v>
      </c>
      <c r="J47" s="331" t="e">
        <f>SUM(#REF!)-#REF!</f>
        <v>#REF!</v>
      </c>
      <c r="K47" s="331" t="e">
        <f>SUM(#REF!)-#REF!</f>
        <v>#REF!</v>
      </c>
      <c r="L47" s="331" t="e">
        <f>SUM(#REF!)-#REF!</f>
        <v>#REF!</v>
      </c>
      <c r="M47" s="331" t="e">
        <f>SUM(#REF!)-#REF!</f>
        <v>#REF!</v>
      </c>
      <c r="N47" s="331" t="e">
        <f>SUM(#REF!)-#REF!</f>
        <v>#REF!</v>
      </c>
      <c r="O47" s="331" t="e">
        <f>SUM(#REF!)-#REF!</f>
        <v>#REF!</v>
      </c>
      <c r="P47" s="331" t="e">
        <f>SUM(#REF!)-#REF!</f>
        <v>#REF!</v>
      </c>
      <c r="Q47" s="331" t="e">
        <f>SUM(#REF!)-#REF!</f>
        <v>#REF!</v>
      </c>
      <c r="R47" s="331" t="e">
        <f>SUM(#REF!)-#REF!</f>
        <v>#REF!</v>
      </c>
      <c r="S47" s="331" t="e">
        <f>SUM(#REF!)-#REF!</f>
        <v>#REF!</v>
      </c>
      <c r="T47" s="331" t="e">
        <f>SUM(#REF!)-#REF!</f>
        <v>#REF!</v>
      </c>
      <c r="U47" s="331" t="e">
        <f>SUM(#REF!)-#REF!</f>
        <v>#REF!</v>
      </c>
      <c r="V47" s="331" t="e">
        <f>SUM(#REF!)-#REF!</f>
        <v>#REF!</v>
      </c>
      <c r="W47" s="331" t="e">
        <f>SUM(#REF!)-#REF!</f>
        <v>#REF!</v>
      </c>
      <c r="X47" s="331" t="e">
        <f>SUM(#REF!)-#REF!</f>
        <v>#REF!</v>
      </c>
      <c r="Y47" s="331" t="e">
        <f>SUM(#REF!)-#REF!</f>
        <v>#REF!</v>
      </c>
      <c r="Z47" s="331" t="e">
        <f>SUM(#REF!)-#REF!</f>
        <v>#REF!</v>
      </c>
      <c r="AA47" s="331" t="e">
        <f>SUM(#REF!)-#REF!</f>
        <v>#REF!</v>
      </c>
      <c r="AB47" s="331" t="e">
        <f>SUM(#REF!)-#REF!</f>
        <v>#REF!</v>
      </c>
      <c r="AC47" s="331" t="e">
        <f>SUM(#REF!)-#REF!</f>
        <v>#REF!</v>
      </c>
      <c r="AD47" s="331" t="e">
        <f>SUM(#REF!)-#REF!</f>
        <v>#REF!</v>
      </c>
      <c r="AE47" s="331" t="e">
        <f>SUM(#REF!)-#REF!</f>
        <v>#REF!</v>
      </c>
      <c r="AF47" s="331" t="e">
        <f>SUM(#REF!)-#REF!</f>
        <v>#REF!</v>
      </c>
      <c r="AG47" s="331" t="e">
        <f>SUM(#REF!)-#REF!</f>
        <v>#REF!</v>
      </c>
      <c r="AH47" s="331" t="e">
        <f>SUM(#REF!)-#REF!</f>
        <v>#REF!</v>
      </c>
      <c r="AI47" s="331" t="e">
        <f>SUM(#REF!)-#REF!</f>
        <v>#REF!</v>
      </c>
      <c r="AJ47" s="331" t="e">
        <f>SUM(#REF!)-#REF!</f>
        <v>#REF!</v>
      </c>
      <c r="AK47" s="331" t="e">
        <f>SUM(#REF!)-#REF!</f>
        <v>#REF!</v>
      </c>
      <c r="AL47" s="331" t="e">
        <f>SUM(#REF!)-#REF!</f>
        <v>#REF!</v>
      </c>
      <c r="AM47" s="331" t="e">
        <f>SUM(#REF!)-#REF!</f>
        <v>#REF!</v>
      </c>
      <c r="AN47" s="331" t="e">
        <f>SUM(#REF!)-#REF!</f>
        <v>#REF!</v>
      </c>
      <c r="AO47" s="331" t="e">
        <f>SUM(#REF!)-#REF!</f>
        <v>#REF!</v>
      </c>
      <c r="AP47" s="331" t="e">
        <f>SUM(#REF!)-#REF!</f>
        <v>#REF!</v>
      </c>
      <c r="AQ47" s="331" t="e">
        <f>SUM(#REF!)-#REF!</f>
        <v>#REF!</v>
      </c>
      <c r="AR47" s="331" t="e">
        <f>SUM(#REF!)-#REF!</f>
        <v>#REF!</v>
      </c>
      <c r="AS47" s="331" t="e">
        <f>SUM(#REF!)-#REF!</f>
        <v>#REF!</v>
      </c>
      <c r="AT47" s="331" t="e">
        <f>SUM(#REF!)-#REF!</f>
        <v>#REF!</v>
      </c>
      <c r="AU47" s="331" t="e">
        <f>SUM(#REF!)-#REF!</f>
        <v>#REF!</v>
      </c>
      <c r="AV47" s="331" t="e">
        <f>SUM(#REF!)-#REF!</f>
        <v>#REF!</v>
      </c>
      <c r="AW47" s="331" t="e">
        <f>SUM(#REF!)-#REF!</f>
        <v>#REF!</v>
      </c>
      <c r="AX47" s="331" t="e">
        <f>SUM(#REF!)-#REF!</f>
        <v>#REF!</v>
      </c>
      <c r="AY47" s="331" t="e">
        <f>SUM(#REF!)-#REF!</f>
        <v>#REF!</v>
      </c>
      <c r="AZ47" s="331" t="e">
        <f>SUM(#REF!)-#REF!</f>
        <v>#REF!</v>
      </c>
      <c r="BA47" s="331" t="e">
        <f>SUM(#REF!)-#REF!</f>
        <v>#REF!</v>
      </c>
      <c r="BB47" s="331" t="e">
        <f>SUM(#REF!)-#REF!</f>
        <v>#REF!</v>
      </c>
      <c r="BC47" s="331" t="e">
        <f>SUM(#REF!)-#REF!</f>
        <v>#REF!</v>
      </c>
      <c r="BD47" s="331" t="e">
        <f>SUM(#REF!)-#REF!</f>
        <v>#REF!</v>
      </c>
      <c r="BE47" s="331" t="e">
        <f>SUM(#REF!)-#REF!</f>
        <v>#REF!</v>
      </c>
    </row>
    <row r="48" spans="1:57" s="328" customFormat="1">
      <c r="A48" s="332" t="s">
        <v>182</v>
      </c>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1"/>
      <c r="AZ48" s="331"/>
      <c r="BA48" s="331"/>
      <c r="BB48" s="331"/>
      <c r="BC48" s="331"/>
      <c r="BD48" s="331"/>
      <c r="BE48" s="331"/>
    </row>
    <row r="49" spans="1:57" s="328" customFormat="1">
      <c r="A49" s="333" t="s">
        <v>226</v>
      </c>
      <c r="B49" s="334" t="e">
        <f>(#REF!-SUM(#REF!,#REF!))-#REF!</f>
        <v>#REF!</v>
      </c>
      <c r="C49" s="334" t="e">
        <f>(#REF!-SUM(#REF!,#REF!))-#REF!</f>
        <v>#REF!</v>
      </c>
      <c r="D49" s="334" t="e">
        <f>(#REF!-SUM(#REF!,#REF!))-#REF!</f>
        <v>#REF!</v>
      </c>
      <c r="E49" s="334" t="e">
        <f>(#REF!-SUM(#REF!,#REF!))-#REF!</f>
        <v>#REF!</v>
      </c>
      <c r="F49" s="334" t="e">
        <f>(#REF!-SUM(#REF!,#REF!))-#REF!</f>
        <v>#REF!</v>
      </c>
      <c r="G49" s="334" t="e">
        <f>(#REF!-SUM(#REF!,#REF!))-#REF!</f>
        <v>#REF!</v>
      </c>
      <c r="H49" s="334" t="e">
        <f>(#REF!-SUM(#REF!,#REF!))-#REF!</f>
        <v>#REF!</v>
      </c>
      <c r="I49" s="334" t="e">
        <f>(#REF!-SUM(#REF!,#REF!))-#REF!</f>
        <v>#REF!</v>
      </c>
      <c r="J49" s="334" t="e">
        <f>(#REF!-SUM(#REF!,#REF!))-#REF!</f>
        <v>#REF!</v>
      </c>
      <c r="K49" s="334" t="e">
        <f>(#REF!-SUM(#REF!,#REF!))-#REF!</f>
        <v>#REF!</v>
      </c>
      <c r="L49" s="334" t="e">
        <f>(#REF!-SUM(#REF!,#REF!))-#REF!</f>
        <v>#REF!</v>
      </c>
      <c r="M49" s="334" t="e">
        <f>(#REF!-SUM(#REF!,#REF!))-#REF!</f>
        <v>#REF!</v>
      </c>
      <c r="N49" s="334" t="e">
        <f>(#REF!-SUM(#REF!,#REF!))-#REF!</f>
        <v>#REF!</v>
      </c>
      <c r="O49" s="334" t="e">
        <f>(#REF!-SUM(#REF!,#REF!))-#REF!</f>
        <v>#REF!</v>
      </c>
      <c r="P49" s="334" t="e">
        <f>(#REF!-SUM(#REF!,#REF!))-#REF!</f>
        <v>#REF!</v>
      </c>
      <c r="Q49" s="334" t="e">
        <f>(#REF!-SUM(#REF!,#REF!))-#REF!</f>
        <v>#REF!</v>
      </c>
      <c r="R49" s="334" t="e">
        <f>(#REF!-SUM(#REF!,#REF!))-#REF!</f>
        <v>#REF!</v>
      </c>
      <c r="S49" s="334" t="e">
        <f>(#REF!-SUM(#REF!,#REF!))-#REF!</f>
        <v>#REF!</v>
      </c>
      <c r="T49" s="334" t="e">
        <f>(#REF!-SUM(#REF!,#REF!))-#REF!</f>
        <v>#REF!</v>
      </c>
      <c r="U49" s="334" t="e">
        <f>(#REF!-SUM(#REF!,#REF!))-#REF!</f>
        <v>#REF!</v>
      </c>
      <c r="V49" s="334" t="e">
        <f>(#REF!-SUM(#REF!,#REF!))-#REF!</f>
        <v>#REF!</v>
      </c>
      <c r="W49" s="334" t="e">
        <f>(#REF!-SUM(#REF!,#REF!))-#REF!</f>
        <v>#REF!</v>
      </c>
      <c r="X49" s="334" t="e">
        <f>(#REF!-SUM(#REF!,#REF!))-#REF!</f>
        <v>#REF!</v>
      </c>
      <c r="Y49" s="334" t="e">
        <f>(#REF!-SUM(#REF!,#REF!))-#REF!</f>
        <v>#REF!</v>
      </c>
      <c r="Z49" s="334" t="e">
        <f>(#REF!-SUM(#REF!,#REF!))-#REF!</f>
        <v>#REF!</v>
      </c>
      <c r="AA49" s="334" t="e">
        <f>(#REF!-SUM(#REF!,#REF!))-#REF!</f>
        <v>#REF!</v>
      </c>
      <c r="AB49" s="334" t="e">
        <f>(#REF!-SUM(#REF!,#REF!))-#REF!</f>
        <v>#REF!</v>
      </c>
      <c r="AC49" s="334" t="e">
        <f>(#REF!-SUM(#REF!,#REF!))-#REF!</f>
        <v>#REF!</v>
      </c>
      <c r="AD49" s="334" t="e">
        <f>(#REF!-SUM(#REF!,#REF!))-#REF!</f>
        <v>#REF!</v>
      </c>
      <c r="AE49" s="334" t="e">
        <f>(#REF!-SUM(#REF!,#REF!))-#REF!</f>
        <v>#REF!</v>
      </c>
      <c r="AF49" s="334" t="e">
        <f>(#REF!-SUM(#REF!,#REF!))-#REF!</f>
        <v>#REF!</v>
      </c>
      <c r="AG49" s="334" t="e">
        <f>(#REF!-SUM(#REF!,#REF!))-#REF!</f>
        <v>#REF!</v>
      </c>
      <c r="AH49" s="334" t="e">
        <f>(#REF!-SUM(#REF!,#REF!))-#REF!</f>
        <v>#REF!</v>
      </c>
      <c r="AI49" s="334" t="e">
        <f>(#REF!-SUM(#REF!,#REF!))-#REF!</f>
        <v>#REF!</v>
      </c>
      <c r="AJ49" s="334" t="e">
        <f>(#REF!-SUM(#REF!,#REF!))-#REF!</f>
        <v>#REF!</v>
      </c>
      <c r="AK49" s="334" t="e">
        <f>(#REF!-SUM(#REF!,#REF!))-#REF!</f>
        <v>#REF!</v>
      </c>
      <c r="AL49" s="334" t="e">
        <f>(#REF!-SUM(#REF!,#REF!))-#REF!</f>
        <v>#REF!</v>
      </c>
      <c r="AM49" s="334" t="e">
        <f>(#REF!-SUM(#REF!,#REF!))-#REF!</f>
        <v>#REF!</v>
      </c>
      <c r="AN49" s="334" t="e">
        <f>(#REF!-SUM(#REF!,#REF!))-#REF!</f>
        <v>#REF!</v>
      </c>
      <c r="AO49" s="334" t="e">
        <f>(#REF!-SUM(#REF!,#REF!))-#REF!</f>
        <v>#REF!</v>
      </c>
      <c r="AP49" s="334" t="e">
        <f>(#REF!-SUM(#REF!,#REF!))-#REF!</f>
        <v>#REF!</v>
      </c>
      <c r="AQ49" s="334" t="e">
        <f>(#REF!-SUM(#REF!,#REF!))-#REF!</f>
        <v>#REF!</v>
      </c>
      <c r="AR49" s="334" t="e">
        <f>(#REF!-SUM(#REF!,#REF!))-#REF!</f>
        <v>#REF!</v>
      </c>
      <c r="AS49" s="334" t="e">
        <f>(#REF!-SUM(#REF!,#REF!))-#REF!</f>
        <v>#REF!</v>
      </c>
      <c r="AT49" s="334" t="e">
        <f>(#REF!-SUM(#REF!,#REF!))-#REF!</f>
        <v>#REF!</v>
      </c>
      <c r="AU49" s="334" t="e">
        <f>(#REF!-SUM(#REF!,#REF!))-#REF!</f>
        <v>#REF!</v>
      </c>
      <c r="AV49" s="334" t="e">
        <f>(#REF!-SUM(#REF!,#REF!))-#REF!</f>
        <v>#REF!</v>
      </c>
      <c r="AW49" s="334" t="e">
        <f>(#REF!-SUM(#REF!,#REF!))-#REF!</f>
        <v>#REF!</v>
      </c>
      <c r="AX49" s="334" t="e">
        <f>(#REF!-SUM(#REF!,#REF!))-#REF!</f>
        <v>#REF!</v>
      </c>
      <c r="AY49" s="334" t="e">
        <f>(#REF!-SUM(#REF!,#REF!))-#REF!</f>
        <v>#REF!</v>
      </c>
      <c r="AZ49" s="334" t="e">
        <f>(#REF!-SUM(#REF!,#REF!))-#REF!</f>
        <v>#REF!</v>
      </c>
      <c r="BA49" s="334" t="e">
        <f>(#REF!-SUM(#REF!,#REF!))-#REF!</f>
        <v>#REF!</v>
      </c>
      <c r="BB49" s="334" t="e">
        <f>(#REF!-SUM(#REF!,#REF!))-#REF!</f>
        <v>#REF!</v>
      </c>
      <c r="BC49" s="334" t="e">
        <f>(#REF!-SUM(#REF!,#REF!))-#REF!</f>
        <v>#REF!</v>
      </c>
      <c r="BD49" s="334" t="e">
        <f>(#REF!-SUM(#REF!,#REF!))-#REF!</f>
        <v>#REF!</v>
      </c>
      <c r="BE49" s="334" t="e">
        <f>(#REF!-SUM(#REF!,#REF!))-#REF!</f>
        <v>#REF!</v>
      </c>
    </row>
    <row r="50" spans="1:57" s="328" customFormat="1">
      <c r="A50" s="332" t="s">
        <v>182</v>
      </c>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1"/>
      <c r="AZ50" s="331"/>
      <c r="BA50" s="331"/>
      <c r="BB50" s="331"/>
      <c r="BC50" s="331"/>
      <c r="BD50" s="331"/>
      <c r="BE50" s="331"/>
    </row>
    <row r="51" spans="1:57" s="328" customFormat="1"/>
  </sheetData>
  <conditionalFormatting sqref="B6:BE49">
    <cfRule type="cellIs" dxfId="21" priority="3" operator="lessThan">
      <formula>-0.5</formula>
    </cfRule>
    <cfRule type="cellIs" dxfId="20" priority="4" operator="greaterThan">
      <formula>0.5</formula>
    </cfRule>
  </conditionalFormatting>
  <pageMargins left="0.7" right="0.7" top="0.75" bottom="0.75" header="0.3" footer="0.3"/>
  <pageSetup paperSize="9" orientation="portrait" r:id="rId1"/>
</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
  <keywords/>
  <dc:description/>
  <lastModifiedBy/>
  <revision/>
  <dcterms:created xsi:type="dcterms:W3CDTF">2016-11-24T15:14:28.0000000Z</dcterms:created>
  <dcterms:modified xsi:type="dcterms:W3CDTF">2025-05-07T10:13:28.0000000Z</dcterms:modified>
  <category>------------------------</category>
  <contentStatus/>
  <version/>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66de4-5dca-4c3f-a068-8752a530ddaf_Enabled">
    <vt:lpwstr>true</vt:lpwstr>
  </property>
  <property fmtid="{D5CDD505-2E9C-101B-9397-08002B2CF9AE}" pid="3" name="MSIP_Label_6f566de4-5dca-4c3f-a068-8752a530ddaf_SetDate">
    <vt:lpwstr>2023-03-24T15:34:06Z</vt:lpwstr>
  </property>
  <property fmtid="{D5CDD505-2E9C-101B-9397-08002B2CF9AE}" pid="4" name="MSIP_Label_6f566de4-5dca-4c3f-a068-8752a530ddaf_Method">
    <vt:lpwstr>Standard</vt:lpwstr>
  </property>
  <property fmtid="{D5CDD505-2E9C-101B-9397-08002B2CF9AE}" pid="5" name="MSIP_Label_6f566de4-5dca-4c3f-a068-8752a530ddaf_Name">
    <vt:lpwstr>Internal</vt:lpwstr>
  </property>
  <property fmtid="{D5CDD505-2E9C-101B-9397-08002B2CF9AE}" pid="6" name="MSIP_Label_6f566de4-5dca-4c3f-a068-8752a530ddaf_SiteId">
    <vt:lpwstr>15521a29-ae87-45c6-bca9-fcbf3b9f3fc6</vt:lpwstr>
  </property>
  <property fmtid="{D5CDD505-2E9C-101B-9397-08002B2CF9AE}" pid="7" name="MSIP_Label_6f566de4-5dca-4c3f-a068-8752a530ddaf_ActionId">
    <vt:lpwstr>8c6be9fc-9f89-4d35-bc0d-da5156bc0535</vt:lpwstr>
  </property>
  <property fmtid="{D5CDD505-2E9C-101B-9397-08002B2CF9AE}" pid="8" name="MSIP_Label_6f566de4-5dca-4c3f-a068-8752a530ddaf_ContentBits">
    <vt:lpwstr>0</vt:lpwstr>
  </property>
  <property fmtid="{D5CDD505-2E9C-101B-9397-08002B2CF9AE}" pid="9" name="ContentTypeId">
    <vt:lpwstr>0x0101009C7CE436063D44E9BE7DC0259EF7C32F006EB9F9836A634AE58B6169785FD3936F00B5974F60F89F3F43AC4014C384A15FB6</vt:lpwstr>
  </property>
  <property fmtid="{D5CDD505-2E9C-101B-9397-08002B2CF9AE}" pid="10" name="MediaServiceImageTags">
    <vt:lpwstr/>
  </property>
  <property fmtid="{D5CDD505-2E9C-101B-9397-08002B2CF9AE}" pid="11" name="_dlc_DocIdItemGuid">
    <vt:lpwstr>07757ab5-1810-4e00-8dd6-738cc46f7850</vt:lpwstr>
  </property>
  <property fmtid="{D5CDD505-2E9C-101B-9397-08002B2CF9AE}" pid="12" name="BZForumOrganisation">
    <vt:lpwstr>2;#Not applicable|0049e722-bfb1-4a3f-9d08-af7366a9af40</vt:lpwstr>
  </property>
  <property fmtid="{D5CDD505-2E9C-101B-9397-08002B2CF9AE}" pid="13" name="BZTheme">
    <vt:lpwstr>1;#Not applicable|ec01d90b-9d0f-4785-8785-e1ea615196bf</vt:lpwstr>
  </property>
  <property fmtid="{D5CDD505-2E9C-101B-9397-08002B2CF9AE}" pid="14" name="BZCountryState">
    <vt:lpwstr>3;#Not applicable|ec01d90b-9d0f-4785-8785-e1ea615196bf</vt:lpwstr>
  </property>
  <property fmtid="{D5CDD505-2E9C-101B-9397-08002B2CF9AE}" pid="15" name="BZMarking">
    <vt:lpwstr>5;#NO MARKING|0a4eb9ae-69eb-4d9e-b573-43ab99ef8592</vt:lpwstr>
  </property>
  <property fmtid="{D5CDD505-2E9C-101B-9397-08002B2CF9AE}" pid="16" name="BZClassification">
    <vt:lpwstr>4;#UNCLASSIFIED (U)|284e6a62-15ab-4017-be27-a1e965f4e940</vt:lpwstr>
  </property>
  <property fmtid="{D5CDD505-2E9C-101B-9397-08002B2CF9AE}" pid="17" name="_docset_NoMedatataSyncRequired">
    <vt:lpwstr>False</vt:lpwstr>
  </property>
</Properties>
</file>