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825" yWindow="1035" windowWidth="14760" windowHeight="5865"/>
  </bookViews>
  <sheets>
    <sheet name="FinFisher Price list" sheetId="1" r:id="rId1"/>
    <sheet name="Training Cost" sheetId="2" r:id="rId2"/>
  </sheets>
  <definedNames>
    <definedName name="_xlnm.Print_Area" localSheetId="0">'FinFisher Price list'!$A$1:$U$268</definedName>
    <definedName name="_xlnm.Print_Titles" localSheetId="0">'FinFisher Price list'!$5:$6</definedName>
    <definedName name="Exch_USD">'FinFisher Price list'!#REF!</definedName>
    <definedName name="Z_D0104F2C_E642_465D_9EB2_1C6B4AE81D3E_.wvu.PrintArea" localSheetId="0" hidden="1">'FinFisher Price list'!$A$7:$O$219</definedName>
    <definedName name="Z_D0104F2C_E642_465D_9EB2_1C6B4AE81D3E_.wvu.PrintTitles" localSheetId="0" hidden="1">'FinFisher Price list'!$5:$6</definedName>
    <definedName name="Z_D0104F2C_E642_465D_9EB2_1C6B4AE81D3E_.wvu.Rows" localSheetId="0" hidden="1">'FinFisher Price list'!#REF!</definedName>
  </definedNames>
  <calcPr calcId="145621"/>
  <customWorkbookViews>
    <customWorkbookView name="Internet - Personal View" guid="{D0104F2C-E642-465D-9EB2-1C6B4AE81D3E}" mergeInterval="0" personalView="1" maximized="1" xWindow="1" yWindow="1" windowWidth="1436" windowHeight="682" activeSheetId="1"/>
  </customWorkbookView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54" i="1" l="1"/>
  <c r="F56" i="1"/>
  <c r="F66" i="1"/>
  <c r="F74" i="1"/>
  <c r="F76" i="1"/>
  <c r="F107" i="1"/>
  <c r="F108" i="1"/>
  <c r="F109" i="1"/>
  <c r="E110" i="1"/>
  <c r="F110" i="1"/>
  <c r="F111" i="1"/>
  <c r="F112" i="1"/>
  <c r="F113" i="1"/>
  <c r="T169" i="1"/>
  <c r="T255" i="1" s="1"/>
  <c r="T256" i="1" s="1"/>
  <c r="T257" i="1" s="1"/>
  <c r="T258" i="1" s="1"/>
  <c r="H155" i="1"/>
  <c r="T155" i="1"/>
  <c r="T250" i="1" s="1"/>
  <c r="T251" i="1" s="1"/>
  <c r="T252" i="1" s="1"/>
  <c r="T253" i="1" s="1"/>
  <c r="H143" i="1"/>
  <c r="T143" i="1"/>
  <c r="T245" i="1" s="1"/>
  <c r="T246" i="1" s="1"/>
  <c r="T247" i="1" s="1"/>
  <c r="T248" i="1" s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H115" i="1"/>
  <c r="T115" i="1" s="1"/>
  <c r="T240" i="1" s="1"/>
  <c r="T241" i="1" s="1"/>
  <c r="T242" i="1" s="1"/>
  <c r="T243" i="1" s="1"/>
  <c r="H78" i="1"/>
  <c r="T78" i="1" s="1"/>
  <c r="T235" i="1" s="1"/>
  <c r="T236" i="1" s="1"/>
  <c r="T237" i="1" s="1"/>
  <c r="T238" i="1" s="1"/>
  <c r="H68" i="1"/>
  <c r="T68" i="1" s="1"/>
  <c r="T230" i="1" s="1"/>
  <c r="T231" i="1" s="1"/>
  <c r="T232" i="1" s="1"/>
  <c r="T233" i="1" s="1"/>
  <c r="H58" i="1"/>
  <c r="T58" i="1" s="1"/>
  <c r="T225" i="1" s="1"/>
  <c r="T226" i="1" s="1"/>
  <c r="T227" i="1" s="1"/>
  <c r="T228" i="1" s="1"/>
  <c r="T192" i="1"/>
  <c r="T191" i="1"/>
  <c r="T190" i="1"/>
  <c r="T189" i="1"/>
  <c r="T188" i="1"/>
  <c r="T187" i="1"/>
  <c r="T186" i="1"/>
  <c r="T185" i="1"/>
  <c r="T184" i="1"/>
  <c r="T180" i="1"/>
  <c r="T179" i="1"/>
  <c r="T178" i="1"/>
  <c r="T177" i="1"/>
  <c r="T176" i="1"/>
  <c r="T173" i="1"/>
  <c r="T167" i="1"/>
  <c r="T166" i="1"/>
  <c r="T164" i="1"/>
  <c r="T163" i="1"/>
  <c r="T159" i="1"/>
  <c r="T153" i="1"/>
  <c r="T151" i="1"/>
  <c r="T147" i="1"/>
  <c r="T141" i="1"/>
  <c r="T139" i="1"/>
  <c r="T135" i="1"/>
  <c r="T133" i="1"/>
  <c r="T127" i="1"/>
  <c r="T126" i="1"/>
  <c r="T123" i="1"/>
  <c r="T120" i="1"/>
  <c r="T119" i="1"/>
  <c r="T113" i="1"/>
  <c r="T112" i="1"/>
  <c r="T111" i="1"/>
  <c r="T110" i="1"/>
  <c r="T109" i="1"/>
  <c r="T108" i="1"/>
  <c r="T107" i="1"/>
  <c r="T105" i="1"/>
  <c r="T104" i="1"/>
  <c r="T103" i="1"/>
  <c r="T102" i="1"/>
  <c r="T101" i="1"/>
  <c r="T100" i="1"/>
  <c r="T98" i="1"/>
  <c r="T97" i="1"/>
  <c r="T96" i="1"/>
  <c r="T95" i="1"/>
  <c r="T94" i="1"/>
  <c r="T93" i="1"/>
  <c r="T91" i="1"/>
  <c r="T90" i="1"/>
  <c r="T89" i="1"/>
  <c r="T88" i="1"/>
  <c r="T87" i="1"/>
  <c r="T86" i="1"/>
  <c r="T76" i="1"/>
  <c r="T74" i="1"/>
  <c r="T66" i="1"/>
  <c r="T64" i="1"/>
  <c r="T54" i="1"/>
  <c r="T56" i="1"/>
  <c r="K192" i="1"/>
  <c r="K191" i="1"/>
  <c r="K190" i="1"/>
  <c r="K189" i="1"/>
  <c r="K188" i="1"/>
  <c r="K187" i="1"/>
  <c r="K186" i="1"/>
  <c r="K185" i="1"/>
  <c r="K184" i="1"/>
  <c r="K173" i="1"/>
  <c r="K172" i="1"/>
  <c r="K169" i="1"/>
  <c r="K168" i="1"/>
  <c r="K167" i="1"/>
  <c r="K166" i="1"/>
  <c r="K165" i="1"/>
  <c r="K164" i="1"/>
  <c r="K163" i="1"/>
  <c r="K159" i="1"/>
  <c r="K153" i="1"/>
  <c r="K151" i="1"/>
  <c r="K147" i="1"/>
  <c r="K74" i="1"/>
  <c r="K76" i="1"/>
  <c r="K91" i="1"/>
  <c r="K90" i="1"/>
  <c r="K89" i="1"/>
  <c r="K88" i="1"/>
  <c r="K87" i="1"/>
  <c r="K86" i="1"/>
  <c r="K98" i="1"/>
  <c r="K97" i="1"/>
  <c r="K96" i="1"/>
  <c r="K95" i="1"/>
  <c r="K94" i="1"/>
  <c r="K93" i="1"/>
  <c r="K105" i="1"/>
  <c r="K104" i="1"/>
  <c r="K103" i="1"/>
  <c r="K102" i="1"/>
  <c r="K101" i="1"/>
  <c r="K100" i="1"/>
  <c r="K113" i="1"/>
  <c r="K112" i="1"/>
  <c r="K111" i="1"/>
  <c r="K110" i="1"/>
  <c r="K109" i="1"/>
  <c r="K108" i="1"/>
  <c r="K107" i="1"/>
  <c r="K119" i="1"/>
  <c r="K120" i="1"/>
  <c r="K123" i="1"/>
  <c r="K127" i="1"/>
  <c r="K126" i="1"/>
  <c r="K133" i="1"/>
  <c r="K135" i="1"/>
  <c r="K139" i="1"/>
  <c r="K141" i="1"/>
  <c r="H170" i="1"/>
  <c r="H171" i="1"/>
  <c r="T170" i="1"/>
  <c r="K170" i="1"/>
  <c r="T183" i="1"/>
  <c r="T182" i="1"/>
  <c r="T181" i="1"/>
  <c r="T175" i="1"/>
  <c r="T172" i="1"/>
  <c r="T168" i="1"/>
  <c r="T165" i="1"/>
  <c r="T162" i="1"/>
  <c r="T160" i="1"/>
  <c r="T158" i="1"/>
  <c r="T154" i="1"/>
  <c r="T149" i="1"/>
  <c r="T148" i="1"/>
  <c r="T146" i="1"/>
  <c r="T142" i="1"/>
  <c r="T137" i="1"/>
  <c r="T136" i="1"/>
  <c r="T131" i="1"/>
  <c r="T130" i="1"/>
  <c r="T129" i="1"/>
  <c r="T128" i="1"/>
  <c r="T124" i="1"/>
  <c r="T118" i="1"/>
  <c r="T114" i="1"/>
  <c r="T106" i="1"/>
  <c r="T99" i="1"/>
  <c r="T92" i="1"/>
  <c r="T85" i="1"/>
  <c r="T84" i="1"/>
  <c r="T77" i="1"/>
  <c r="T72" i="1"/>
  <c r="T71" i="1"/>
  <c r="T67" i="1"/>
  <c r="T52" i="1"/>
  <c r="T51" i="1"/>
  <c r="T50" i="1"/>
  <c r="Q192" i="1"/>
  <c r="Q191" i="1"/>
  <c r="Q190" i="1"/>
  <c r="Q189" i="1"/>
  <c r="Q188" i="1"/>
  <c r="Q187" i="1"/>
  <c r="Q186" i="1"/>
  <c r="Q185" i="1"/>
  <c r="Q184" i="1"/>
  <c r="Q180" i="1"/>
  <c r="Q179" i="1"/>
  <c r="Q178" i="1"/>
  <c r="Q177" i="1"/>
  <c r="Q176" i="1"/>
  <c r="Q173" i="1"/>
  <c r="Q171" i="1"/>
  <c r="Q170" i="1"/>
  <c r="Q169" i="1"/>
  <c r="Q167" i="1"/>
  <c r="Q166" i="1"/>
  <c r="Q164" i="1"/>
  <c r="Q163" i="1"/>
  <c r="Q159" i="1"/>
  <c r="Q151" i="1"/>
  <c r="Q147" i="1"/>
  <c r="Q139" i="1"/>
  <c r="Q135" i="1"/>
  <c r="Q133" i="1"/>
  <c r="Q127" i="1"/>
  <c r="Q126" i="1"/>
  <c r="Q123" i="1"/>
  <c r="Q120" i="1"/>
  <c r="Q119" i="1"/>
  <c r="Q113" i="1"/>
  <c r="Q112" i="1"/>
  <c r="Q111" i="1"/>
  <c r="Q110" i="1"/>
  <c r="Q109" i="1"/>
  <c r="Q108" i="1"/>
  <c r="Q107" i="1"/>
  <c r="Q105" i="1"/>
  <c r="Q104" i="1"/>
  <c r="Q103" i="1"/>
  <c r="Q102" i="1"/>
  <c r="Q101" i="1"/>
  <c r="Q100" i="1"/>
  <c r="Q98" i="1"/>
  <c r="Q97" i="1"/>
  <c r="Q96" i="1"/>
  <c r="Q95" i="1"/>
  <c r="Q94" i="1"/>
  <c r="Q93" i="1"/>
  <c r="Q91" i="1"/>
  <c r="Q90" i="1"/>
  <c r="Q89" i="1"/>
  <c r="Q88" i="1"/>
  <c r="Q87" i="1"/>
  <c r="Q86" i="1"/>
  <c r="Q76" i="1"/>
  <c r="Q74" i="1"/>
  <c r="Q66" i="1"/>
  <c r="Q64" i="1"/>
  <c r="Q56" i="1"/>
  <c r="Q54" i="1"/>
  <c r="Q183" i="1"/>
  <c r="Q182" i="1"/>
  <c r="Q181" i="1"/>
  <c r="Q175" i="1"/>
  <c r="Q162" i="1"/>
  <c r="Q160" i="1"/>
  <c r="Q149" i="1"/>
  <c r="Q148" i="1"/>
  <c r="Q137" i="1"/>
  <c r="Q136" i="1"/>
  <c r="Q131" i="1"/>
  <c r="Q130" i="1"/>
  <c r="Q129" i="1"/>
  <c r="Q128" i="1"/>
  <c r="Q124" i="1"/>
  <c r="Q85" i="1"/>
  <c r="Q84" i="1"/>
  <c r="Q72" i="1"/>
  <c r="Q71" i="1"/>
  <c r="Q52" i="1"/>
  <c r="Q51" i="1"/>
  <c r="Q50" i="1"/>
  <c r="N192" i="1"/>
  <c r="N191" i="1"/>
  <c r="N190" i="1"/>
  <c r="N189" i="1"/>
  <c r="N188" i="1"/>
  <c r="N187" i="1"/>
  <c r="N186" i="1"/>
  <c r="N185" i="1"/>
  <c r="N184" i="1"/>
  <c r="N176" i="1"/>
  <c r="O176" i="1" s="1"/>
  <c r="H172" i="1"/>
  <c r="H168" i="1"/>
  <c r="H165" i="1"/>
  <c r="N173" i="1"/>
  <c r="N172" i="1"/>
  <c r="N168" i="1"/>
  <c r="N167" i="1"/>
  <c r="N166" i="1"/>
  <c r="N165" i="1"/>
  <c r="N164" i="1"/>
  <c r="N163" i="1"/>
  <c r="N159" i="1"/>
  <c r="N158" i="1"/>
  <c r="N154" i="1"/>
  <c r="N152" i="1"/>
  <c r="N151" i="1"/>
  <c r="N147" i="1"/>
  <c r="N146" i="1"/>
  <c r="N140" i="1"/>
  <c r="N139" i="1"/>
  <c r="N135" i="1"/>
  <c r="N134" i="1"/>
  <c r="N133" i="1"/>
  <c r="N127" i="1"/>
  <c r="N126" i="1"/>
  <c r="N123" i="1"/>
  <c r="N120" i="1"/>
  <c r="N119" i="1"/>
  <c r="N118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77" i="1"/>
  <c r="N76" i="1"/>
  <c r="N75" i="1"/>
  <c r="N74" i="1"/>
  <c r="N67" i="1"/>
  <c r="N66" i="1"/>
  <c r="N65" i="1"/>
  <c r="N64" i="1"/>
  <c r="N57" i="1"/>
  <c r="N56" i="1"/>
  <c r="N55" i="1"/>
  <c r="N54" i="1"/>
  <c r="N183" i="1"/>
  <c r="N182" i="1"/>
  <c r="N181" i="1"/>
  <c r="N175" i="1"/>
  <c r="N162" i="1"/>
  <c r="N160" i="1"/>
  <c r="N149" i="1"/>
  <c r="N148" i="1"/>
  <c r="N137" i="1"/>
  <c r="N136" i="1"/>
  <c r="N131" i="1"/>
  <c r="N130" i="1"/>
  <c r="N129" i="1"/>
  <c r="N128" i="1"/>
  <c r="N124" i="1"/>
  <c r="N85" i="1"/>
  <c r="N84" i="1"/>
  <c r="N72" i="1"/>
  <c r="N71" i="1"/>
  <c r="N52" i="1"/>
  <c r="N51" i="1"/>
  <c r="N50" i="1"/>
  <c r="K77" i="1"/>
  <c r="K75" i="1"/>
  <c r="K67" i="1"/>
  <c r="K66" i="1"/>
  <c r="K65" i="1"/>
  <c r="K64" i="1"/>
  <c r="K57" i="1"/>
  <c r="K55" i="1"/>
  <c r="K56" i="1"/>
  <c r="K54" i="1"/>
  <c r="K183" i="1"/>
  <c r="K182" i="1"/>
  <c r="K181" i="1"/>
  <c r="K175" i="1"/>
  <c r="K162" i="1"/>
  <c r="K160" i="1"/>
  <c r="K158" i="1"/>
  <c r="K154" i="1"/>
  <c r="K149" i="1"/>
  <c r="K148" i="1"/>
  <c r="K146" i="1"/>
  <c r="K142" i="1"/>
  <c r="K137" i="1"/>
  <c r="K136" i="1"/>
  <c r="K131" i="1"/>
  <c r="K130" i="1"/>
  <c r="K129" i="1"/>
  <c r="K128" i="1"/>
  <c r="K124" i="1"/>
  <c r="K118" i="1"/>
  <c r="K114" i="1"/>
  <c r="K106" i="1"/>
  <c r="K99" i="1"/>
  <c r="K92" i="1"/>
  <c r="K85" i="1"/>
  <c r="K84" i="1"/>
  <c r="K72" i="1"/>
  <c r="K71" i="1"/>
  <c r="K52" i="1"/>
  <c r="K51" i="1"/>
  <c r="K50" i="1"/>
  <c r="K171" i="1"/>
  <c r="T171" i="1"/>
  <c r="E163" i="1"/>
  <c r="F164" i="1"/>
  <c r="F163" i="1"/>
  <c r="F166" i="1"/>
  <c r="F167" i="1"/>
  <c r="F169" i="1"/>
  <c r="F141" i="1"/>
  <c r="L141" i="1"/>
  <c r="U141" i="1"/>
  <c r="I141" i="1"/>
  <c r="Q141" i="1"/>
  <c r="R141" i="1" s="1"/>
  <c r="N141" i="1"/>
  <c r="O141" i="1" s="1"/>
  <c r="I180" i="1"/>
  <c r="I178" i="1"/>
  <c r="I177" i="1"/>
  <c r="I176" i="1"/>
  <c r="I173" i="1"/>
  <c r="I167" i="1"/>
  <c r="I164" i="1"/>
  <c r="I163" i="1"/>
  <c r="I159" i="1"/>
  <c r="I151" i="1"/>
  <c r="I147" i="1"/>
  <c r="I139" i="1"/>
  <c r="I133" i="1"/>
  <c r="I127" i="1"/>
  <c r="I126" i="1"/>
  <c r="I125" i="1" s="1"/>
  <c r="I17" i="1" s="1"/>
  <c r="I119" i="1"/>
  <c r="I113" i="1"/>
  <c r="I74" i="1"/>
  <c r="I64" i="1"/>
  <c r="I54" i="1"/>
  <c r="I183" i="1"/>
  <c r="I181" i="1"/>
  <c r="I179" i="1"/>
  <c r="I172" i="1"/>
  <c r="I168" i="1"/>
  <c r="I161" i="1" s="1"/>
  <c r="I22" i="1" s="1"/>
  <c r="I165" i="1"/>
  <c r="I160" i="1"/>
  <c r="I158" i="1"/>
  <c r="I154" i="1"/>
  <c r="I148" i="1"/>
  <c r="I146" i="1"/>
  <c r="I142" i="1"/>
  <c r="I136" i="1"/>
  <c r="I130" i="1"/>
  <c r="I129" i="1"/>
  <c r="I128" i="1"/>
  <c r="I124" i="1"/>
  <c r="I123" i="1"/>
  <c r="I16" i="1"/>
  <c r="I120" i="1"/>
  <c r="I118" i="1"/>
  <c r="I114" i="1"/>
  <c r="I111" i="1"/>
  <c r="I106" i="1"/>
  <c r="I77" i="1"/>
  <c r="I72" i="1" s="1"/>
  <c r="I13" i="1" s="1"/>
  <c r="I71" i="1"/>
  <c r="I67" i="1"/>
  <c r="I57" i="1"/>
  <c r="I50" i="1"/>
  <c r="I43" i="1"/>
  <c r="I35" i="1"/>
  <c r="I169" i="1"/>
  <c r="I107" i="1"/>
  <c r="I112" i="1"/>
  <c r="I109" i="1"/>
  <c r="I108" i="1"/>
  <c r="I175" i="1"/>
  <c r="I23" i="1" s="1"/>
  <c r="H255" i="1"/>
  <c r="H225" i="1"/>
  <c r="H226" i="1"/>
  <c r="I226" i="1" s="1"/>
  <c r="H227" i="1"/>
  <c r="H228" i="1" s="1"/>
  <c r="I228" i="1" s="1"/>
  <c r="K143" i="1"/>
  <c r="K155" i="1"/>
  <c r="K250" i="1" s="1"/>
  <c r="K251" i="1" s="1"/>
  <c r="K78" i="1"/>
  <c r="Q155" i="1"/>
  <c r="N155" i="1"/>
  <c r="H144" i="1"/>
  <c r="Q143" i="1"/>
  <c r="N143" i="1"/>
  <c r="N245" i="1" s="1"/>
  <c r="N246" i="1" s="1"/>
  <c r="O246" i="1" s="1"/>
  <c r="N78" i="1"/>
  <c r="Q78" i="1"/>
  <c r="Q235" i="1" s="1"/>
  <c r="R235" i="1" s="1"/>
  <c r="H230" i="1"/>
  <c r="Q68" i="1"/>
  <c r="N68" i="1"/>
  <c r="K68" i="1"/>
  <c r="K230" i="1" s="1"/>
  <c r="K231" i="1" s="1"/>
  <c r="L231" i="1" s="1"/>
  <c r="H69" i="1"/>
  <c r="H59" i="1"/>
  <c r="Q58" i="1"/>
  <c r="K58" i="1"/>
  <c r="N58" i="1"/>
  <c r="N169" i="1"/>
  <c r="I225" i="1"/>
  <c r="I110" i="1"/>
  <c r="I155" i="1"/>
  <c r="H250" i="1"/>
  <c r="H156" i="1"/>
  <c r="I143" i="1"/>
  <c r="H245" i="1"/>
  <c r="I245" i="1" s="1"/>
  <c r="H79" i="1"/>
  <c r="H235" i="1"/>
  <c r="I235" i="1" s="1"/>
  <c r="I227" i="1"/>
  <c r="T156" i="1"/>
  <c r="I69" i="1"/>
  <c r="T69" i="1"/>
  <c r="K79" i="1"/>
  <c r="T79" i="1"/>
  <c r="T144" i="1"/>
  <c r="N156" i="1"/>
  <c r="N144" i="1"/>
  <c r="Q79" i="1"/>
  <c r="N79" i="1"/>
  <c r="H70" i="1"/>
  <c r="T70" i="1"/>
  <c r="Q69" i="1"/>
  <c r="N69" i="1"/>
  <c r="K69" i="1"/>
  <c r="H231" i="1"/>
  <c r="I231" i="1" s="1"/>
  <c r="I230" i="1"/>
  <c r="N59" i="1"/>
  <c r="O59" i="1" s="1"/>
  <c r="I171" i="1"/>
  <c r="N171" i="1"/>
  <c r="I170" i="1"/>
  <c r="N170" i="1"/>
  <c r="H157" i="1"/>
  <c r="H251" i="1"/>
  <c r="I251" i="1" s="1"/>
  <c r="I250" i="1"/>
  <c r="H246" i="1"/>
  <c r="I246" i="1" s="1"/>
  <c r="I79" i="1"/>
  <c r="H80" i="1"/>
  <c r="H236" i="1"/>
  <c r="H237" i="1" s="1"/>
  <c r="H238" i="1" s="1"/>
  <c r="K80" i="1"/>
  <c r="L80" i="1" s="1"/>
  <c r="T80" i="1"/>
  <c r="N157" i="1"/>
  <c r="I80" i="1"/>
  <c r="N80" i="1"/>
  <c r="Q80" i="1"/>
  <c r="H232" i="1"/>
  <c r="I70" i="1"/>
  <c r="Q70" i="1"/>
  <c r="N70" i="1"/>
  <c r="K70" i="1"/>
  <c r="H252" i="1"/>
  <c r="H253" i="1" s="1"/>
  <c r="I253" i="1" s="1"/>
  <c r="H247" i="1"/>
  <c r="I247" i="1" s="1"/>
  <c r="I236" i="1"/>
  <c r="U43" i="1"/>
  <c r="R43" i="1"/>
  <c r="O43" i="1"/>
  <c r="L43" i="1"/>
  <c r="I252" i="1"/>
  <c r="H248" i="1"/>
  <c r="I248" i="1" s="1"/>
  <c r="I238" i="1"/>
  <c r="F210" i="1"/>
  <c r="A16" i="1"/>
  <c r="A17" i="1"/>
  <c r="U176" i="1"/>
  <c r="U177" i="1"/>
  <c r="U178" i="1"/>
  <c r="U179" i="1"/>
  <c r="U180" i="1"/>
  <c r="O177" i="1"/>
  <c r="O175" i="1" s="1"/>
  <c r="O178" i="1"/>
  <c r="O179" i="1"/>
  <c r="O180" i="1"/>
  <c r="R176" i="1"/>
  <c r="R175" i="1" s="1"/>
  <c r="R177" i="1"/>
  <c r="R178" i="1"/>
  <c r="R179" i="1"/>
  <c r="R180" i="1"/>
  <c r="L176" i="1"/>
  <c r="L177" i="1"/>
  <c r="L175" i="1" s="1"/>
  <c r="L178" i="1"/>
  <c r="L179" i="1"/>
  <c r="L180" i="1"/>
  <c r="F180" i="1"/>
  <c r="F179" i="1"/>
  <c r="F178" i="1"/>
  <c r="F177" i="1"/>
  <c r="F176" i="1"/>
  <c r="F153" i="1"/>
  <c r="F206" i="1" s="1"/>
  <c r="F135" i="1"/>
  <c r="I135" i="1"/>
  <c r="E127" i="1"/>
  <c r="F127" i="1"/>
  <c r="I76" i="1"/>
  <c r="A34" i="1"/>
  <c r="F133" i="1"/>
  <c r="F139" i="1"/>
  <c r="A35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5" i="1"/>
  <c r="A14" i="1"/>
  <c r="A13" i="1"/>
  <c r="A12" i="1"/>
  <c r="A11" i="1"/>
  <c r="A10" i="1"/>
  <c r="U153" i="1"/>
  <c r="L153" i="1"/>
  <c r="R54" i="1"/>
  <c r="U192" i="1"/>
  <c r="U33" i="1"/>
  <c r="U191" i="1"/>
  <c r="U32" i="1"/>
  <c r="U188" i="1"/>
  <c r="U29" i="1"/>
  <c r="U187" i="1"/>
  <c r="U28" i="1"/>
  <c r="U186" i="1"/>
  <c r="U27" i="1"/>
  <c r="U185" i="1"/>
  <c r="U26" i="1"/>
  <c r="U184" i="1"/>
  <c r="U25" i="1"/>
  <c r="U173" i="1"/>
  <c r="U167" i="1"/>
  <c r="U164" i="1"/>
  <c r="U163" i="1"/>
  <c r="U159" i="1"/>
  <c r="U151" i="1"/>
  <c r="U147" i="1"/>
  <c r="U139" i="1"/>
  <c r="U135" i="1"/>
  <c r="U133" i="1"/>
  <c r="U131" i="1" s="1"/>
  <c r="U19" i="1" s="1"/>
  <c r="U127" i="1"/>
  <c r="U126" i="1"/>
  <c r="U123" i="1"/>
  <c r="U16" i="1"/>
  <c r="U120" i="1"/>
  <c r="U119" i="1"/>
  <c r="U112" i="1"/>
  <c r="U111" i="1"/>
  <c r="U110" i="1"/>
  <c r="U109" i="1"/>
  <c r="U108" i="1"/>
  <c r="U107" i="1"/>
  <c r="U105" i="1"/>
  <c r="U102" i="1"/>
  <c r="U101" i="1"/>
  <c r="U100" i="1"/>
  <c r="U97" i="1"/>
  <c r="U96" i="1"/>
  <c r="U95" i="1"/>
  <c r="U94" i="1"/>
  <c r="U91" i="1"/>
  <c r="U90" i="1"/>
  <c r="U89" i="1"/>
  <c r="U88" i="1"/>
  <c r="U87" i="1"/>
  <c r="U86" i="1"/>
  <c r="U76" i="1"/>
  <c r="U74" i="1"/>
  <c r="U66" i="1"/>
  <c r="U64" i="1"/>
  <c r="U56" i="1"/>
  <c r="R191" i="1"/>
  <c r="R32" i="1" s="1"/>
  <c r="R190" i="1"/>
  <c r="R31" i="1" s="1"/>
  <c r="R189" i="1"/>
  <c r="R30" i="1" s="1"/>
  <c r="R188" i="1"/>
  <c r="R29" i="1" s="1"/>
  <c r="R187" i="1"/>
  <c r="R28" i="1" s="1"/>
  <c r="R186" i="1"/>
  <c r="R27" i="1" s="1"/>
  <c r="R185" i="1"/>
  <c r="R26" i="1" s="1"/>
  <c r="R184" i="1"/>
  <c r="R25" i="1" s="1"/>
  <c r="R173" i="1"/>
  <c r="R167" i="1"/>
  <c r="R164" i="1"/>
  <c r="R161" i="1" s="1"/>
  <c r="R22" i="1" s="1"/>
  <c r="R163" i="1"/>
  <c r="R159" i="1"/>
  <c r="R151" i="1"/>
  <c r="R147" i="1"/>
  <c r="R139" i="1"/>
  <c r="R135" i="1"/>
  <c r="R131" i="1" s="1"/>
  <c r="R133" i="1"/>
  <c r="R127" i="1"/>
  <c r="R126" i="1"/>
  <c r="R123" i="1"/>
  <c r="R16" i="1" s="1"/>
  <c r="R120" i="1"/>
  <c r="R119" i="1"/>
  <c r="R112" i="1"/>
  <c r="R111" i="1"/>
  <c r="R110" i="1"/>
  <c r="R109" i="1"/>
  <c r="R107" i="1"/>
  <c r="R105" i="1"/>
  <c r="R102" i="1"/>
  <c r="R101" i="1"/>
  <c r="R100" i="1"/>
  <c r="R98" i="1"/>
  <c r="R97" i="1"/>
  <c r="R96" i="1"/>
  <c r="R95" i="1"/>
  <c r="R94" i="1"/>
  <c r="R91" i="1"/>
  <c r="R90" i="1"/>
  <c r="R89" i="1"/>
  <c r="R88" i="1"/>
  <c r="R87" i="1"/>
  <c r="R86" i="1"/>
  <c r="R76" i="1"/>
  <c r="R74" i="1"/>
  <c r="R66" i="1"/>
  <c r="R64" i="1"/>
  <c r="R56" i="1"/>
  <c r="U54" i="1"/>
  <c r="U190" i="1"/>
  <c r="U31" i="1" s="1"/>
  <c r="U189" i="1"/>
  <c r="U30" i="1" s="1"/>
  <c r="U183" i="1"/>
  <c r="U182" i="1"/>
  <c r="U181" i="1"/>
  <c r="U172" i="1"/>
  <c r="U168" i="1"/>
  <c r="U165" i="1"/>
  <c r="U162" i="1"/>
  <c r="U160" i="1"/>
  <c r="U158" i="1"/>
  <c r="U154" i="1"/>
  <c r="U148" i="1"/>
  <c r="U146" i="1"/>
  <c r="U142" i="1"/>
  <c r="U136" i="1"/>
  <c r="U130" i="1"/>
  <c r="U129" i="1"/>
  <c r="U128" i="1"/>
  <c r="U124" i="1"/>
  <c r="U118" i="1"/>
  <c r="U114" i="1"/>
  <c r="U113" i="1"/>
  <c r="U106" i="1"/>
  <c r="U99" i="1"/>
  <c r="U98" i="1"/>
  <c r="U92" i="1"/>
  <c r="U85" i="1"/>
  <c r="U77" i="1"/>
  <c r="U71" i="1"/>
  <c r="U67" i="1"/>
  <c r="U57" i="1"/>
  <c r="U51" i="1"/>
  <c r="U50" i="1"/>
  <c r="U35" i="1"/>
  <c r="R192" i="1"/>
  <c r="R33" i="1"/>
  <c r="R183" i="1"/>
  <c r="R182" i="1"/>
  <c r="R181" i="1"/>
  <c r="R172" i="1"/>
  <c r="R168" i="1"/>
  <c r="R165" i="1"/>
  <c r="R162" i="1"/>
  <c r="R160" i="1"/>
  <c r="R158" i="1"/>
  <c r="R154" i="1"/>
  <c r="R148" i="1"/>
  <c r="R146" i="1"/>
  <c r="R142" i="1"/>
  <c r="R136" i="1"/>
  <c r="R130" i="1"/>
  <c r="R129" i="1"/>
  <c r="R128" i="1"/>
  <c r="R124" i="1"/>
  <c r="R118" i="1"/>
  <c r="R114" i="1"/>
  <c r="R113" i="1"/>
  <c r="R108" i="1"/>
  <c r="R106" i="1"/>
  <c r="R99" i="1"/>
  <c r="R92" i="1"/>
  <c r="R85" i="1"/>
  <c r="R77" i="1"/>
  <c r="R71" i="1"/>
  <c r="R67" i="1"/>
  <c r="R57" i="1"/>
  <c r="R51" i="1"/>
  <c r="R50" i="1"/>
  <c r="R35" i="1"/>
  <c r="O123" i="1"/>
  <c r="O16" i="1" s="1"/>
  <c r="L123" i="1"/>
  <c r="L16" i="1" s="1"/>
  <c r="O35" i="1"/>
  <c r="L35" i="1"/>
  <c r="L173" i="1"/>
  <c r="L172" i="1"/>
  <c r="L168" i="1"/>
  <c r="L167" i="1"/>
  <c r="L165" i="1"/>
  <c r="L164" i="1"/>
  <c r="L162" i="1"/>
  <c r="O173" i="1"/>
  <c r="O172" i="1"/>
  <c r="O168" i="1"/>
  <c r="O167" i="1"/>
  <c r="O165" i="1"/>
  <c r="O164" i="1"/>
  <c r="O162" i="1"/>
  <c r="O120" i="1"/>
  <c r="L120" i="1"/>
  <c r="O119" i="1"/>
  <c r="L119" i="1"/>
  <c r="O118" i="1"/>
  <c r="L118" i="1"/>
  <c r="O114" i="1"/>
  <c r="L114" i="1"/>
  <c r="O113" i="1"/>
  <c r="L113" i="1"/>
  <c r="O112" i="1"/>
  <c r="L112" i="1"/>
  <c r="O111" i="1"/>
  <c r="L111" i="1"/>
  <c r="O110" i="1"/>
  <c r="L110" i="1"/>
  <c r="O109" i="1"/>
  <c r="L109" i="1"/>
  <c r="O108" i="1"/>
  <c r="L108" i="1"/>
  <c r="O107" i="1"/>
  <c r="L107" i="1"/>
  <c r="O106" i="1"/>
  <c r="L106" i="1"/>
  <c r="O105" i="1"/>
  <c r="L105" i="1"/>
  <c r="U104" i="1"/>
  <c r="O102" i="1"/>
  <c r="L102" i="1"/>
  <c r="O101" i="1"/>
  <c r="L101" i="1"/>
  <c r="O100" i="1"/>
  <c r="L100" i="1"/>
  <c r="O99" i="1"/>
  <c r="L99" i="1"/>
  <c r="O98" i="1"/>
  <c r="L98" i="1"/>
  <c r="O97" i="1"/>
  <c r="L97" i="1"/>
  <c r="O96" i="1"/>
  <c r="L96" i="1"/>
  <c r="O95" i="1"/>
  <c r="L95" i="1"/>
  <c r="O94" i="1"/>
  <c r="L94" i="1"/>
  <c r="O92" i="1"/>
  <c r="L92" i="1"/>
  <c r="O91" i="1"/>
  <c r="L91" i="1"/>
  <c r="O90" i="1"/>
  <c r="L90" i="1"/>
  <c r="O89" i="1"/>
  <c r="L89" i="1"/>
  <c r="O88" i="1"/>
  <c r="L88" i="1"/>
  <c r="O87" i="1"/>
  <c r="L87" i="1"/>
  <c r="O86" i="1"/>
  <c r="L86" i="1"/>
  <c r="O85" i="1"/>
  <c r="L85" i="1"/>
  <c r="I166" i="1"/>
  <c r="L163" i="1"/>
  <c r="O163" i="1"/>
  <c r="R169" i="1"/>
  <c r="U169" i="1"/>
  <c r="O169" i="1"/>
  <c r="K255" i="1"/>
  <c r="O191" i="1"/>
  <c r="O32" i="1" s="1"/>
  <c r="L191" i="1"/>
  <c r="L32" i="1" s="1"/>
  <c r="O190" i="1"/>
  <c r="O31" i="1" s="1"/>
  <c r="L190" i="1"/>
  <c r="L31" i="1" s="1"/>
  <c r="O189" i="1"/>
  <c r="O30" i="1" s="1"/>
  <c r="L189" i="1"/>
  <c r="L30" i="1" s="1"/>
  <c r="O188" i="1"/>
  <c r="O29" i="1" s="1"/>
  <c r="L188" i="1"/>
  <c r="L29" i="1" s="1"/>
  <c r="O187" i="1"/>
  <c r="O28" i="1" s="1"/>
  <c r="L187" i="1"/>
  <c r="L28" i="1"/>
  <c r="O186" i="1"/>
  <c r="O27" i="1"/>
  <c r="L186" i="1"/>
  <c r="L27" i="1"/>
  <c r="O185" i="1"/>
  <c r="O26" i="1"/>
  <c r="L185" i="1"/>
  <c r="L26" i="1"/>
  <c r="O184" i="1"/>
  <c r="O25" i="1"/>
  <c r="L184" i="1"/>
  <c r="L25" i="1"/>
  <c r="I184" i="1"/>
  <c r="I25" i="1"/>
  <c r="O183" i="1"/>
  <c r="L183" i="1"/>
  <c r="O182" i="1"/>
  <c r="L182" i="1"/>
  <c r="O181" i="1"/>
  <c r="L181" i="1"/>
  <c r="O160" i="1"/>
  <c r="L160" i="1"/>
  <c r="O159" i="1"/>
  <c r="L159" i="1"/>
  <c r="O158" i="1"/>
  <c r="L158" i="1"/>
  <c r="O154" i="1"/>
  <c r="L154" i="1"/>
  <c r="O151" i="1"/>
  <c r="L151" i="1"/>
  <c r="O148" i="1"/>
  <c r="L148" i="1"/>
  <c r="O147" i="1"/>
  <c r="L147" i="1"/>
  <c r="O146" i="1"/>
  <c r="L146" i="1"/>
  <c r="O142" i="1"/>
  <c r="L142" i="1"/>
  <c r="O139" i="1"/>
  <c r="L139" i="1"/>
  <c r="O136" i="1"/>
  <c r="L136" i="1"/>
  <c r="O135" i="1"/>
  <c r="L135" i="1"/>
  <c r="O133" i="1"/>
  <c r="L133" i="1"/>
  <c r="L131" i="1" s="1"/>
  <c r="O130" i="1"/>
  <c r="L130" i="1"/>
  <c r="O129" i="1"/>
  <c r="L129" i="1"/>
  <c r="O128" i="1"/>
  <c r="L128" i="1"/>
  <c r="O127" i="1"/>
  <c r="L127" i="1"/>
  <c r="O126" i="1"/>
  <c r="L126" i="1"/>
  <c r="O124" i="1"/>
  <c r="L124" i="1"/>
  <c r="O77" i="1"/>
  <c r="L77" i="1"/>
  <c r="O76" i="1"/>
  <c r="L76" i="1"/>
  <c r="O71" i="1"/>
  <c r="L71" i="1"/>
  <c r="O67" i="1"/>
  <c r="L67" i="1"/>
  <c r="O66" i="1"/>
  <c r="L66" i="1"/>
  <c r="L62" i="1" s="1"/>
  <c r="O57" i="1"/>
  <c r="L57" i="1"/>
  <c r="O56" i="1"/>
  <c r="L56" i="1"/>
  <c r="O54" i="1"/>
  <c r="L54" i="1"/>
  <c r="O51" i="1"/>
  <c r="L51" i="1"/>
  <c r="O50" i="1"/>
  <c r="L50" i="1"/>
  <c r="O192" i="1"/>
  <c r="O33" i="1"/>
  <c r="L192" i="1"/>
  <c r="L33" i="1"/>
  <c r="I192" i="1"/>
  <c r="I33" i="1"/>
  <c r="Q225" i="1"/>
  <c r="Q245" i="1"/>
  <c r="U143" i="1"/>
  <c r="K225" i="1"/>
  <c r="L225" i="1"/>
  <c r="N225" i="1"/>
  <c r="O225" i="1"/>
  <c r="O64" i="1"/>
  <c r="L64" i="1"/>
  <c r="L74" i="1"/>
  <c r="O74" i="1"/>
  <c r="L143" i="1"/>
  <c r="U250" i="1"/>
  <c r="R155" i="1"/>
  <c r="U155" i="1"/>
  <c r="Q230" i="1"/>
  <c r="N250" i="1"/>
  <c r="N251" i="1"/>
  <c r="O251" i="1" s="1"/>
  <c r="R69" i="1"/>
  <c r="N230" i="1"/>
  <c r="N231" i="1" s="1"/>
  <c r="O231" i="1" s="1"/>
  <c r="U235" i="1"/>
  <c r="K235" i="1"/>
  <c r="N235" i="1"/>
  <c r="N236" i="1" s="1"/>
  <c r="N237" i="1" s="1"/>
  <c r="R79" i="1"/>
  <c r="F208" i="1"/>
  <c r="I56" i="1"/>
  <c r="I153" i="1"/>
  <c r="Q153" i="1"/>
  <c r="R153" i="1"/>
  <c r="N153" i="1"/>
  <c r="O153" i="1"/>
  <c r="O149" i="1" s="1"/>
  <c r="O21" i="1" s="1"/>
  <c r="O144" i="1"/>
  <c r="L170" i="1"/>
  <c r="R103" i="1"/>
  <c r="U144" i="1"/>
  <c r="L19" i="1"/>
  <c r="O155" i="1"/>
  <c r="I66" i="1"/>
  <c r="I62" i="1" s="1"/>
  <c r="I12" i="1" s="1"/>
  <c r="R23" i="1"/>
  <c r="O131" i="1"/>
  <c r="O19" i="1"/>
  <c r="L79" i="1"/>
  <c r="R143" i="1"/>
  <c r="N255" i="1"/>
  <c r="U171" i="1"/>
  <c r="U230" i="1"/>
  <c r="L125" i="1"/>
  <c r="L17" i="1" s="1"/>
  <c r="R125" i="1"/>
  <c r="R17" i="1" s="1"/>
  <c r="U125" i="1"/>
  <c r="U17" i="1" s="1"/>
  <c r="R104" i="1"/>
  <c r="I185" i="1"/>
  <c r="I26" i="1"/>
  <c r="I186" i="1"/>
  <c r="I27" i="1"/>
  <c r="I187" i="1"/>
  <c r="I28" i="1"/>
  <c r="I188" i="1"/>
  <c r="I29" i="1"/>
  <c r="I189" i="1"/>
  <c r="I30" i="1"/>
  <c r="I190" i="1"/>
  <c r="I31" i="1"/>
  <c r="I191" i="1"/>
  <c r="I32" i="1"/>
  <c r="L23" i="1"/>
  <c r="L104" i="1"/>
  <c r="O104" i="1"/>
  <c r="O93" i="1"/>
  <c r="F173" i="1"/>
  <c r="F209" i="1" s="1"/>
  <c r="R70" i="1"/>
  <c r="L70" i="1"/>
  <c r="U256" i="1"/>
  <c r="R166" i="1"/>
  <c r="L166" i="1"/>
  <c r="U103" i="1"/>
  <c r="O103" i="1"/>
  <c r="O79" i="1"/>
  <c r="U70" i="1"/>
  <c r="U79" i="1"/>
  <c r="O70" i="1"/>
  <c r="K226" i="1"/>
  <c r="K227" i="1"/>
  <c r="O166" i="1"/>
  <c r="O80" i="1"/>
  <c r="L155" i="1"/>
  <c r="O69" i="1"/>
  <c r="L69" i="1"/>
  <c r="U166" i="1"/>
  <c r="L103" i="1"/>
  <c r="U93" i="1"/>
  <c r="R19" i="1"/>
  <c r="O125" i="1"/>
  <c r="O17" i="1" s="1"/>
  <c r="U231" i="1"/>
  <c r="O23" i="1"/>
  <c r="L250" i="1"/>
  <c r="U69" i="1"/>
  <c r="U245" i="1"/>
  <c r="U156" i="1"/>
  <c r="L169" i="1"/>
  <c r="Q250" i="1"/>
  <c r="U225" i="1"/>
  <c r="K245" i="1"/>
  <c r="Q255" i="1"/>
  <c r="U170" i="1"/>
  <c r="L93" i="1"/>
  <c r="R93" i="1"/>
  <c r="U175" i="1"/>
  <c r="U23" i="1"/>
  <c r="L255" i="1"/>
  <c r="K256" i="1"/>
  <c r="L256" i="1" s="1"/>
  <c r="O170" i="1"/>
  <c r="U255" i="1"/>
  <c r="R170" i="1"/>
  <c r="O171" i="1"/>
  <c r="L171" i="1"/>
  <c r="R171" i="1"/>
  <c r="O250" i="1"/>
  <c r="O156" i="1"/>
  <c r="O245" i="1"/>
  <c r="O143" i="1"/>
  <c r="O236" i="1"/>
  <c r="K236" i="1"/>
  <c r="L235" i="1"/>
  <c r="U226" i="1"/>
  <c r="Q226" i="1"/>
  <c r="R225" i="1"/>
  <c r="N226" i="1"/>
  <c r="N232" i="1"/>
  <c r="O232" i="1" s="1"/>
  <c r="L230" i="1"/>
  <c r="O230" i="1"/>
  <c r="L12" i="1"/>
  <c r="U251" i="1"/>
  <c r="U232" i="1"/>
  <c r="U236" i="1"/>
  <c r="U161" i="1"/>
  <c r="U22" i="1" s="1"/>
  <c r="O72" i="1"/>
  <c r="O13" i="1" s="1"/>
  <c r="U62" i="1"/>
  <c r="U12" i="1" s="1"/>
  <c r="L226" i="1"/>
  <c r="R80" i="1"/>
  <c r="R72" i="1"/>
  <c r="R13" i="1" s="1"/>
  <c r="U80" i="1"/>
  <c r="U240" i="1"/>
  <c r="O157" i="1"/>
  <c r="K246" i="1"/>
  <c r="K247" i="1" s="1"/>
  <c r="K248" i="1" s="1"/>
  <c r="L248" i="1" s="1"/>
  <c r="L245" i="1"/>
  <c r="Q251" i="1"/>
  <c r="R251" i="1" s="1"/>
  <c r="R250" i="1"/>
  <c r="U246" i="1"/>
  <c r="U252" i="1"/>
  <c r="O161" i="1"/>
  <c r="O22" i="1" s="1"/>
  <c r="K257" i="1"/>
  <c r="U257" i="1"/>
  <c r="U253" i="1"/>
  <c r="N247" i="1"/>
  <c r="O247" i="1" s="1"/>
  <c r="K237" i="1"/>
  <c r="L236" i="1"/>
  <c r="U227" i="1"/>
  <c r="O226" i="1"/>
  <c r="N227" i="1"/>
  <c r="Q227" i="1"/>
  <c r="R227" i="1" s="1"/>
  <c r="R226" i="1"/>
  <c r="K232" i="1"/>
  <c r="K233" i="1" s="1"/>
  <c r="N233" i="1"/>
  <c r="O233" i="1" s="1"/>
  <c r="U233" i="1"/>
  <c r="I115" i="1"/>
  <c r="K115" i="1"/>
  <c r="L115" i="1"/>
  <c r="H240" i="1"/>
  <c r="H241" i="1"/>
  <c r="H242" i="1" s="1"/>
  <c r="H243" i="1" s="1"/>
  <c r="U115" i="1"/>
  <c r="Q115" i="1"/>
  <c r="N115" i="1"/>
  <c r="H116" i="1"/>
  <c r="U237" i="1"/>
  <c r="U247" i="1"/>
  <c r="Q252" i="1"/>
  <c r="R252" i="1" s="1"/>
  <c r="U241" i="1"/>
  <c r="L246" i="1"/>
  <c r="U258" i="1"/>
  <c r="L237" i="1"/>
  <c r="K238" i="1"/>
  <c r="L238" i="1"/>
  <c r="Q228" i="1"/>
  <c r="R228" i="1" s="1"/>
  <c r="U228" i="1"/>
  <c r="N228" i="1"/>
  <c r="O228" i="1"/>
  <c r="O227" i="1"/>
  <c r="L232" i="1"/>
  <c r="L233" i="1"/>
  <c r="I240" i="1"/>
  <c r="K240" i="1"/>
  <c r="L240" i="1"/>
  <c r="Q116" i="1"/>
  <c r="R116" i="1" s="1"/>
  <c r="N116" i="1"/>
  <c r="O116" i="1" s="1"/>
  <c r="I116" i="1"/>
  <c r="U238" i="1"/>
  <c r="I241" i="1"/>
  <c r="U242" i="1"/>
  <c r="L247" i="1"/>
  <c r="Q253" i="1"/>
  <c r="R253" i="1" s="1"/>
  <c r="U248" i="1"/>
  <c r="K241" i="1"/>
  <c r="K242" i="1"/>
  <c r="I242" i="1"/>
  <c r="I243" i="1"/>
  <c r="U243" i="1"/>
  <c r="U260" i="1"/>
  <c r="U262" i="1" s="1"/>
  <c r="L241" i="1"/>
  <c r="O262" i="1"/>
  <c r="D15" i="2"/>
  <c r="D16" i="2"/>
  <c r="D17" i="2"/>
  <c r="D20" i="2" s="1"/>
  <c r="D18" i="2"/>
  <c r="D41" i="2"/>
  <c r="D42" i="2"/>
  <c r="D46" i="2" s="1"/>
  <c r="D43" i="2"/>
  <c r="D44" i="2"/>
  <c r="D24" i="2"/>
  <c r="D33" i="2" s="1"/>
  <c r="D25" i="2"/>
  <c r="D26" i="2"/>
  <c r="D27" i="2"/>
  <c r="D28" i="2"/>
  <c r="D29" i="2"/>
  <c r="D30" i="2"/>
  <c r="D31" i="2"/>
  <c r="D5" i="2"/>
  <c r="D6" i="2"/>
  <c r="D7" i="2"/>
  <c r="D8" i="2"/>
  <c r="D9" i="2"/>
  <c r="D11" i="2"/>
  <c r="K252" i="1" l="1"/>
  <c r="L251" i="1"/>
  <c r="D35" i="2"/>
  <c r="D37" i="2"/>
  <c r="E193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O255" i="1"/>
  <c r="N256" i="1"/>
  <c r="N238" i="1"/>
  <c r="O238" i="1" s="1"/>
  <c r="O237" i="1"/>
  <c r="R62" i="1"/>
  <c r="R12" i="1" s="1"/>
  <c r="Q231" i="1"/>
  <c r="R230" i="1"/>
  <c r="U72" i="1"/>
  <c r="U13" i="1" s="1"/>
  <c r="E119" i="1"/>
  <c r="F119" i="1" s="1"/>
  <c r="E120" i="1"/>
  <c r="F120" i="1" s="1"/>
  <c r="E147" i="1"/>
  <c r="F147" i="1" s="1"/>
  <c r="E159" i="1"/>
  <c r="F159" i="1" s="1"/>
  <c r="E184" i="1"/>
  <c r="F184" i="1" s="1"/>
  <c r="E185" i="1"/>
  <c r="F185" i="1" s="1"/>
  <c r="E186" i="1"/>
  <c r="F186" i="1" s="1"/>
  <c r="O115" i="1"/>
  <c r="N240" i="1"/>
  <c r="K258" i="1"/>
  <c r="L258" i="1" s="1"/>
  <c r="L257" i="1"/>
  <c r="Q256" i="1"/>
  <c r="R255" i="1"/>
  <c r="L227" i="1"/>
  <c r="K228" i="1"/>
  <c r="L228" i="1" s="1"/>
  <c r="U264" i="1"/>
  <c r="K243" i="1"/>
  <c r="L243" i="1" s="1"/>
  <c r="L242" i="1"/>
  <c r="N248" i="1"/>
  <c r="O248" i="1" s="1"/>
  <c r="K116" i="1"/>
  <c r="L116" i="1" s="1"/>
  <c r="T116" i="1"/>
  <c r="U116" i="1" s="1"/>
  <c r="H117" i="1"/>
  <c r="R115" i="1"/>
  <c r="Q240" i="1"/>
  <c r="N252" i="1"/>
  <c r="O235" i="1"/>
  <c r="Q236" i="1"/>
  <c r="L72" i="1"/>
  <c r="L13" i="1" s="1"/>
  <c r="O62" i="1"/>
  <c r="O12" i="1" s="1"/>
  <c r="Q246" i="1"/>
  <c r="R245" i="1"/>
  <c r="L161" i="1"/>
  <c r="L22" i="1" s="1"/>
  <c r="T157" i="1"/>
  <c r="U157" i="1" s="1"/>
  <c r="U149" i="1" s="1"/>
  <c r="U21" i="1" s="1"/>
  <c r="Q157" i="1"/>
  <c r="R157" i="1" s="1"/>
  <c r="T59" i="1"/>
  <c r="U59" i="1" s="1"/>
  <c r="K59" i="1"/>
  <c r="L59" i="1" s="1"/>
  <c r="I59" i="1"/>
  <c r="K144" i="1"/>
  <c r="L144" i="1" s="1"/>
  <c r="Q144" i="1"/>
  <c r="R144" i="1" s="1"/>
  <c r="I144" i="1"/>
  <c r="I131" i="1"/>
  <c r="I19" i="1" s="1"/>
  <c r="I237" i="1"/>
  <c r="H233" i="1"/>
  <c r="I233" i="1" s="1"/>
  <c r="I232" i="1"/>
  <c r="I157" i="1"/>
  <c r="K157" i="1"/>
  <c r="L157" i="1" s="1"/>
  <c r="H60" i="1"/>
  <c r="Q59" i="1"/>
  <c r="R59" i="1" s="1"/>
  <c r="H145" i="1"/>
  <c r="K156" i="1"/>
  <c r="L156" i="1" s="1"/>
  <c r="L149" i="1" s="1"/>
  <c r="L21" i="1" s="1"/>
  <c r="Q156" i="1"/>
  <c r="R156" i="1" s="1"/>
  <c r="R149" i="1" s="1"/>
  <c r="R21" i="1" s="1"/>
  <c r="I156" i="1"/>
  <c r="I149" i="1" s="1"/>
  <c r="I21" i="1" s="1"/>
  <c r="H256" i="1"/>
  <c r="I255" i="1"/>
  <c r="I256" i="1" l="1"/>
  <c r="H257" i="1"/>
  <c r="T145" i="1"/>
  <c r="U145" i="1" s="1"/>
  <c r="U137" i="1" s="1"/>
  <c r="U20" i="1" s="1"/>
  <c r="I145" i="1"/>
  <c r="I137" i="1" s="1"/>
  <c r="I20" i="1" s="1"/>
  <c r="Q145" i="1"/>
  <c r="R145" i="1" s="1"/>
  <c r="N145" i="1"/>
  <c r="O145" i="1" s="1"/>
  <c r="O137" i="1" s="1"/>
  <c r="O20" i="1" s="1"/>
  <c r="K145" i="1"/>
  <c r="L145" i="1" s="1"/>
  <c r="L137" i="1" s="1"/>
  <c r="L20" i="1" s="1"/>
  <c r="T60" i="1"/>
  <c r="U60" i="1" s="1"/>
  <c r="U52" i="1" s="1"/>
  <c r="I60" i="1"/>
  <c r="Q60" i="1"/>
  <c r="R60" i="1" s="1"/>
  <c r="R52" i="1" s="1"/>
  <c r="K60" i="1"/>
  <c r="L60" i="1" s="1"/>
  <c r="L52" i="1" s="1"/>
  <c r="N60" i="1"/>
  <c r="O60" i="1" s="1"/>
  <c r="O52" i="1" s="1"/>
  <c r="R137" i="1"/>
  <c r="R20" i="1" s="1"/>
  <c r="I52" i="1"/>
  <c r="R246" i="1"/>
  <c r="Q247" i="1"/>
  <c r="U84" i="1"/>
  <c r="U15" i="1" s="1"/>
  <c r="O256" i="1"/>
  <c r="N257" i="1"/>
  <c r="K193" i="1"/>
  <c r="L193" i="1" s="1"/>
  <c r="L34" i="1" s="1"/>
  <c r="F193" i="1"/>
  <c r="F196" i="1" s="1"/>
  <c r="F204" i="1" s="1"/>
  <c r="T193" i="1"/>
  <c r="U193" i="1" s="1"/>
  <c r="U34" i="1" s="1"/>
  <c r="Q193" i="1"/>
  <c r="R193" i="1" s="1"/>
  <c r="R34" i="1" s="1"/>
  <c r="H193" i="1"/>
  <c r="I193" i="1" s="1"/>
  <c r="I34" i="1" s="1"/>
  <c r="N193" i="1"/>
  <c r="O193" i="1" s="1"/>
  <c r="O34" i="1" s="1"/>
  <c r="R236" i="1"/>
  <c r="Q237" i="1"/>
  <c r="N253" i="1"/>
  <c r="O253" i="1" s="1"/>
  <c r="O252" i="1"/>
  <c r="Q241" i="1"/>
  <c r="R240" i="1"/>
  <c r="K117" i="1"/>
  <c r="L117" i="1" s="1"/>
  <c r="L84" i="1" s="1"/>
  <c r="L15" i="1" s="1"/>
  <c r="I117" i="1"/>
  <c r="I84" i="1" s="1"/>
  <c r="I15" i="1" s="1"/>
  <c r="Q117" i="1"/>
  <c r="R117" i="1" s="1"/>
  <c r="R84" i="1" s="1"/>
  <c r="R15" i="1" s="1"/>
  <c r="N117" i="1"/>
  <c r="O117" i="1" s="1"/>
  <c r="O84" i="1" s="1"/>
  <c r="O15" i="1" s="1"/>
  <c r="T117" i="1"/>
  <c r="U117" i="1" s="1"/>
  <c r="Q257" i="1"/>
  <c r="R256" i="1"/>
  <c r="O240" i="1"/>
  <c r="N241" i="1"/>
  <c r="F207" i="1"/>
  <c r="F213" i="1" s="1"/>
  <c r="R231" i="1"/>
  <c r="Q232" i="1"/>
  <c r="L252" i="1"/>
  <c r="K253" i="1"/>
  <c r="L253" i="1" s="1"/>
  <c r="L260" i="1" s="1"/>
  <c r="R196" i="1" l="1"/>
  <c r="R204" i="1" s="1"/>
  <c r="R11" i="1"/>
  <c r="R37" i="1" s="1"/>
  <c r="U11" i="1"/>
  <c r="U37" i="1" s="1"/>
  <c r="U196" i="1"/>
  <c r="U204" i="1" s="1"/>
  <c r="L262" i="1"/>
  <c r="L264" i="1"/>
  <c r="L196" i="1"/>
  <c r="L204" i="1" s="1"/>
  <c r="L11" i="1"/>
  <c r="L37" i="1" s="1"/>
  <c r="I11" i="1"/>
  <c r="I37" i="1" s="1"/>
  <c r="I196" i="1"/>
  <c r="I204" i="1" s="1"/>
  <c r="O11" i="1"/>
  <c r="O37" i="1" s="1"/>
  <c r="O196" i="1"/>
  <c r="O204" i="1" s="1"/>
  <c r="H258" i="1"/>
  <c r="I258" i="1" s="1"/>
  <c r="I257" i="1"/>
  <c r="I260" i="1" s="1"/>
  <c r="Q233" i="1"/>
  <c r="R233" i="1" s="1"/>
  <c r="R232" i="1"/>
  <c r="O241" i="1"/>
  <c r="N242" i="1"/>
  <c r="R237" i="1"/>
  <c r="Q238" i="1"/>
  <c r="R238" i="1" s="1"/>
  <c r="N258" i="1"/>
  <c r="O258" i="1" s="1"/>
  <c r="O257" i="1"/>
  <c r="Q258" i="1"/>
  <c r="R258" i="1" s="1"/>
  <c r="R257" i="1"/>
  <c r="R241" i="1"/>
  <c r="Q242" i="1"/>
  <c r="Q248" i="1"/>
  <c r="R248" i="1" s="1"/>
  <c r="R247" i="1"/>
  <c r="I262" i="1" l="1"/>
  <c r="I264" i="1" s="1"/>
  <c r="N243" i="1"/>
  <c r="O243" i="1" s="1"/>
  <c r="O242" i="1"/>
  <c r="O260" i="1" s="1"/>
  <c r="O264" i="1" s="1"/>
  <c r="R45" i="1"/>
  <c r="R39" i="1"/>
  <c r="Q243" i="1"/>
  <c r="R243" i="1" s="1"/>
  <c r="R260" i="1" s="1"/>
  <c r="R242" i="1"/>
  <c r="O45" i="1"/>
  <c r="O39" i="1"/>
  <c r="I45" i="1"/>
  <c r="I39" i="1"/>
  <c r="L45" i="1"/>
  <c r="L39" i="1"/>
  <c r="U45" i="1"/>
  <c r="U39" i="1"/>
  <c r="R262" i="1" l="1"/>
  <c r="R264" i="1" s="1"/>
</calcChain>
</file>

<file path=xl/sharedStrings.xml><?xml version="1.0" encoding="utf-8"?>
<sst xmlns="http://schemas.openxmlformats.org/spreadsheetml/2006/main" count="683" uniqueCount="400">
  <si>
    <r>
      <t xml:space="preserve">Exploit Portal (Web Browsers Pack) - Software, consisting of:
2x "zero-day exploits" chosen by FinFisher from the following list:
 - Internet Explorer 10-9-8-7-6 (x32)
 - Google Chrome all versions (x32)
 - Mozilla Firefox all versions (x32)
 - Opera Browser all versions (32bit)
</t>
    </r>
    <r>
      <rPr>
        <u/>
        <sz val="12"/>
        <color theme="1"/>
        <rFont val="Calibri"/>
        <family val="2"/>
        <scheme val="minor"/>
      </rPr>
      <t>Note 1:</t>
    </r>
    <r>
      <rPr>
        <sz val="12"/>
        <color theme="1"/>
        <rFont val="Calibri"/>
        <family val="2"/>
        <scheme val="minor"/>
      </rPr>
      <t xml:space="preserve"> Each exploit should work on one of more of the following operating systems:
 - Microsoft Windows 8 (x32 / x64)
 - Microsoft Windows 7 (x32 / x64)
 - Microsoft Windows Vista  (x32 / x64)
 - Microsoft Windows XP (x32 / x64)
</t>
    </r>
    <r>
      <rPr>
        <u/>
        <sz val="12"/>
        <color theme="1"/>
        <rFont val="Calibri"/>
        <family val="2"/>
        <scheme val="minor"/>
      </rPr>
      <t>Note 2:</t>
    </r>
    <r>
      <rPr>
        <sz val="12"/>
        <color theme="1"/>
        <rFont val="Calibri"/>
        <family val="2"/>
        <scheme val="minor"/>
      </rPr>
      <t xml:space="preserve"> Warranty for 6 months, including 1 replacement maximum</t>
    </r>
  </si>
  <si>
    <r>
      <t xml:space="preserve">Exploit Portal (Web Browsers Pack) - Software, consisting of:
2x "zero-day exploits" chosen by FinFisher from the following list:
 - Internet Explorer 10-9-8-7-6 (x32)
 - Google Chrome all versions (x32)
 - Mozilla Firefox all versions (x32)
 - Opera Browser all versions (x32)
</t>
    </r>
    <r>
      <rPr>
        <u/>
        <sz val="12"/>
        <color theme="1"/>
        <rFont val="Calibri"/>
        <family val="2"/>
        <scheme val="minor"/>
      </rPr>
      <t>Note 1:</t>
    </r>
    <r>
      <rPr>
        <sz val="12"/>
        <color theme="1"/>
        <rFont val="Calibri"/>
        <family val="2"/>
        <scheme val="minor"/>
      </rPr>
      <t xml:space="preserve"> Each exploit should work on one of more of the following operating systems:
 - Microsoft Windows 8 (x32 / x64)
 - Microsoft Windows 7 (x32 / x64)
 - Microsoft Windows Vista  (x32 / x64)
 - Microsoft Windows XP (x32 / x64)
</t>
    </r>
    <r>
      <rPr>
        <u/>
        <sz val="12"/>
        <color theme="1"/>
        <rFont val="Calibri"/>
        <family val="2"/>
        <scheme val="minor"/>
      </rPr>
      <t>Note 2:</t>
    </r>
    <r>
      <rPr>
        <sz val="12"/>
        <color theme="1"/>
        <rFont val="Calibri"/>
        <family val="2"/>
        <scheme val="minor"/>
      </rPr>
      <t xml:space="preserve"> Warranty for 6 months, including 1 replacement maximum</t>
    </r>
  </si>
  <si>
    <t>FinSupport Special Offer</t>
  </si>
  <si>
    <t>FinSpy Mobile Activation License:
- BlackBerry (4.6, 5.x, 6.x, 7.x)
- Windows Mobile (6.1, 6.5)
- iPhone (4.3.x, 5.0.x, 6.0.x, 6.1.2, 7.0.x)
- Android (2.x.x, 3.x.x, 4.0.x, 4.1.x, 4.2.x)
- Symbian (^3 Anna, ^3 Belle, S60 5.x, S60 3.x)
Note: The OS Platforms &amp; Versions mentioned above reflects the status of released &amp; supported at the time of release of this price list.</t>
  </si>
  <si>
    <r>
      <t xml:space="preserve">Training in FinFisher Facilities
</t>
    </r>
    <r>
      <rPr>
        <sz val="12"/>
        <color theme="1"/>
        <rFont val="Calibri"/>
        <family val="2"/>
        <scheme val="minor"/>
      </rPr>
      <t>All Trainings can be held at FinFisher Facilities with the following extra fee, where FinFisher covers: Trainee's flights, Accommodation, Transport, Allowance (EUR 50.00/Day), local taxes &amp; Subsistence for 4 Trainees</t>
    </r>
  </si>
  <si>
    <t>FinFisher Training Cost In-country</t>
  </si>
  <si>
    <t>Cost Factor - FinFisher Facilities</t>
  </si>
  <si>
    <t>5x FinFly USB case including dongles
1x User Manual</t>
  </si>
  <si>
    <t>End-user Price</t>
  </si>
  <si>
    <r>
      <t xml:space="preserve">Exploit Portal (File Reader's Pack) - Software, consisting of:
3x "zero-day exploits" chosen by FinFisher from the following list:
 - Microsoft Office Word 2007, 2010, 2013 (x32)
 - Microsoft Office Excel 2007, 2010, 2013 (x32)
 - Microsoft Office PowerPoint 2007, 2010, 2013 (x32)
</t>
    </r>
    <r>
      <rPr>
        <u/>
        <sz val="12"/>
        <color theme="1"/>
        <rFont val="Calibri"/>
        <family val="2"/>
        <scheme val="minor"/>
      </rPr>
      <t>Note 1:</t>
    </r>
    <r>
      <rPr>
        <sz val="12"/>
        <color theme="1"/>
        <rFont val="Calibri"/>
        <family val="2"/>
        <scheme val="minor"/>
      </rPr>
      <t xml:space="preserve"> Each exploit should work on one of more of the following operating systems:
 - Microsoft Windows 8 (x32 / x64)
 - Microsoft Windows 7 (x32 / x64)
 - Microsoft Windows Vista  (x32 / x64)
 - Microsoft Windows XP (x32 / x64)
</t>
    </r>
    <r>
      <rPr>
        <u/>
        <sz val="12"/>
        <color theme="1"/>
        <rFont val="Calibri"/>
        <family val="2"/>
        <scheme val="minor"/>
      </rPr>
      <t>Note 2:</t>
    </r>
    <r>
      <rPr>
        <sz val="12"/>
        <color theme="1"/>
        <rFont val="Calibri"/>
        <family val="2"/>
        <scheme val="minor"/>
      </rPr>
      <t xml:space="preserve"> Warranty for 6 months, including 1 replacement maximum</t>
    </r>
  </si>
  <si>
    <r>
      <t xml:space="preserve">Exploit Portal (File Reader's Pack) - Software, consisting of:
3x "zero-day exploits" chosen by FinFisher from the following list:
 - Microsoft Office Word 2007, 2010, 2013 (x32)
 - Microsoft Office Excel 2007, 2010, 2013 (x32)
 - Microsoft Office PowerPoint 2007, 2010, 2013 (x32)
Note 1: Each exploit should work on one of more of the following operating systems:
 - Microsoft Windows 8 (x32 / x64)
 - Microsoft Windows 7 (x32 / x64)
 - Microsoft Windows Vista  (x32 / x64)
 - Microsoft Windows XP (x32 / x64)
</t>
    </r>
    <r>
      <rPr>
        <u/>
        <sz val="12"/>
        <color theme="1"/>
        <rFont val="Calibri"/>
        <family val="2"/>
        <scheme val="minor"/>
      </rPr>
      <t>Note 2:</t>
    </r>
    <r>
      <rPr>
        <sz val="12"/>
        <color theme="1"/>
        <rFont val="Calibri"/>
        <family val="2"/>
        <scheme val="minor"/>
      </rPr>
      <t xml:space="preserve"> Warranty for 12 months, including 2 replacements maximum</t>
    </r>
  </si>
  <si>
    <r>
      <rPr>
        <b/>
        <sz val="12"/>
        <color indexed="8"/>
        <rFont val="Calibri"/>
        <family val="2"/>
        <scheme val="minor"/>
      </rPr>
      <t>Practical Software Exploitation</t>
    </r>
    <r>
      <rPr>
        <sz val="12"/>
        <color indexed="8"/>
        <rFont val="Calibri"/>
        <family val="2"/>
        <scheme val="minor"/>
      </rPr>
      <t xml:space="preserve">
Number of Students: 2-4
Location: In-country
Duration: 5 days
Documentation: Soft and hard copies
Including: Trainer’s airfare, accommodation, subsistence</t>
    </r>
  </si>
  <si>
    <r>
      <rPr>
        <b/>
        <sz val="12"/>
        <color indexed="8"/>
        <rFont val="Calibri"/>
        <family val="2"/>
        <scheme val="minor"/>
      </rPr>
      <t>Practical Software Exploitation (Extended)</t>
    </r>
    <r>
      <rPr>
        <sz val="12"/>
        <color indexed="8"/>
        <rFont val="Calibri"/>
        <family val="2"/>
        <scheme val="minor"/>
      </rPr>
      <t xml:space="preserve">
Number of Students: 2-4
Location: In-country
Duration: 5 days
Documentation: Soft and hard copies
Including: Trainer’s airfare, accommodation, subsistence</t>
    </r>
  </si>
  <si>
    <r>
      <rPr>
        <b/>
        <sz val="12"/>
        <color indexed="8"/>
        <rFont val="Calibri"/>
        <family val="2"/>
        <scheme val="minor"/>
      </rPr>
      <t>Practical Web Application Exploitation</t>
    </r>
    <r>
      <rPr>
        <sz val="12"/>
        <color indexed="8"/>
        <rFont val="Calibri"/>
        <family val="2"/>
        <scheme val="minor"/>
      </rPr>
      <t xml:space="preserve">
Number of Students: 2-4
Location: In-country
Duration: 5 days
Documentation: Soft and hard copies
Including: Trainer’s airfare, accommodation, subsistence</t>
    </r>
  </si>
  <si>
    <r>
      <rPr>
        <b/>
        <sz val="12"/>
        <color indexed="8"/>
        <rFont val="Calibri"/>
        <family val="2"/>
        <scheme val="minor"/>
      </rPr>
      <t>Practical Web Application Exploitation (Extended)</t>
    </r>
    <r>
      <rPr>
        <sz val="12"/>
        <color indexed="8"/>
        <rFont val="Calibri"/>
        <family val="2"/>
        <scheme val="minor"/>
      </rPr>
      <t xml:space="preserve">
Number of Students: 2-4
Location: In-country
Duration: 5 days
Documentation: Soft and hard copies
Including: Trainer’s airfare, accommodation, subsistence</t>
    </r>
  </si>
  <si>
    <r>
      <rPr>
        <b/>
        <sz val="12"/>
        <color indexed="8"/>
        <rFont val="Calibri"/>
        <family val="2"/>
        <scheme val="minor"/>
      </rPr>
      <t xml:space="preserve">Practical Penetration Testing
</t>
    </r>
    <r>
      <rPr>
        <sz val="12"/>
        <color indexed="8"/>
        <rFont val="Calibri"/>
        <family val="2"/>
        <scheme val="minor"/>
      </rPr>
      <t>Requires: Basic Web Application Penetration Testing
Number of Students: 2-4
Location: In-country
Duration: 5 days
Documentation: Soft and hard copies
Including: Trainer’s airfare, accommodation, subsistence</t>
    </r>
  </si>
  <si>
    <r>
      <rPr>
        <b/>
        <sz val="12"/>
        <color indexed="8"/>
        <rFont val="Calibri"/>
        <family val="2"/>
        <scheme val="minor"/>
      </rPr>
      <t xml:space="preserve">Practical Penetration Testing (Extended)
</t>
    </r>
    <r>
      <rPr>
        <sz val="12"/>
        <color indexed="8"/>
        <rFont val="Calibri"/>
        <family val="2"/>
        <scheme val="minor"/>
      </rPr>
      <t>Requires: Basic Web Application Penetration Testing
Number of Students: 2-4
Location: In-country
Duration: 5 days
Documentation: Soft and hard copies
Including: Trainer’s airfare, accommodation, subsistence</t>
    </r>
  </si>
  <si>
    <r>
      <t xml:space="preserve">Custom IT Intrusion Training Courses &amp; Consulting on Request
</t>
    </r>
    <r>
      <rPr>
        <sz val="12"/>
        <color indexed="8"/>
        <rFont val="Calibri"/>
        <family val="2"/>
        <scheme val="minor"/>
      </rPr>
      <t>We would be pleased receiving any specific request for a training or consultancy service which can of any offensive and defensive nature and supporting with a customized proposal.</t>
    </r>
  </si>
  <si>
    <t>VAT 19%</t>
  </si>
  <si>
    <t>Training Documentation</t>
  </si>
  <si>
    <t>Training Documentatoin</t>
  </si>
  <si>
    <t>OPTIONAL - FinFly LAN - Hardware, consisting of:</t>
  </si>
  <si>
    <t>OPTIONAL - FinFly Web - Hardware, consisting of:</t>
  </si>
  <si>
    <t>Mark-up from FinFisher Market Price</t>
  </si>
  <si>
    <t>Training in FinFisher Facilities</t>
  </si>
  <si>
    <t>1x Laptop pre-loaded with all components
1x High-power Bluetooth Adapter
1x High-power WiFi (802.11 a/b/g) Adapter
1x Omni-Directional 2.4GHz Antenna
1x Directional 2.4GHz Antenna
2x RJ-45 cables (patch / crossed)
1x 500GB USB Hard-Disk loaded with 
    Rainbow-Tables, Password Lists, etc
1x Covert Case
1x User Manual</t>
  </si>
  <si>
    <t>1x FinUSB HQ Software License
10x FinUSB Dongle Software Licenses
1x Boot-CD: Windows Logon Bypass
1x Boot-CD: Windows Password Changer
Note: Self-Training through User Manual provided</t>
  </si>
  <si>
    <t>1x Agent Notebook with FinUSB HQ
10x Activated FinUSB Dongles
1x Peli-Case
1x User Manual
Note: Self-Training through User Manual provided</t>
  </si>
  <si>
    <t>1x FinFireWire Agent License</t>
  </si>
  <si>
    <t>1x Agent Notebook with FinFireWire
1x FireWire Multi-Adapter-Cable
1x FireWire PCMCIA Adapter
1x FireWire Express-Card Adapter
1x Peli-Case
1x User Manual
Note: Self-Training through User Manual provided</t>
  </si>
  <si>
    <t>Hardware</t>
  </si>
  <si>
    <t>Service</t>
  </si>
  <si>
    <t>VUPEN</t>
  </si>
  <si>
    <t>Dreamlab</t>
  </si>
  <si>
    <t>Sales Commission</t>
  </si>
  <si>
    <t>Others</t>
  </si>
  <si>
    <t>Project Margin</t>
  </si>
  <si>
    <t>Freight</t>
  </si>
  <si>
    <r>
      <rPr>
        <b/>
        <sz val="12"/>
        <color theme="1"/>
        <rFont val="Calibri"/>
        <family val="2"/>
        <scheme val="minor"/>
      </rPr>
      <t xml:space="preserve">6 months Extension of FinFly Exploit Warranty 
</t>
    </r>
    <r>
      <rPr>
        <sz val="12"/>
        <color theme="1"/>
        <rFont val="Calibri"/>
        <family val="2"/>
        <scheme val="minor"/>
      </rPr>
      <t>The warranty for a FinFly Exploit package, can be extended by 6 months, including 1 replacement maximum. The extension request should be made within 30 days before expiration of the warranty period.</t>
    </r>
  </si>
  <si>
    <r>
      <rPr>
        <b/>
        <sz val="12"/>
        <color indexed="8"/>
        <rFont val="Calibri"/>
        <family val="2"/>
        <scheme val="minor"/>
      </rPr>
      <t>Basic IT Intrusion</t>
    </r>
    <r>
      <rPr>
        <sz val="12"/>
        <color indexed="8"/>
        <rFont val="Calibri"/>
        <family val="2"/>
        <scheme val="minor"/>
      </rPr>
      <t xml:space="preserve">
Number of Students: 2-4
Location: In-country
Duration: 5 days
Documentation: Soft and hard copies
Including: Trainer’s airfare, accommodation, subsistence</t>
    </r>
  </si>
  <si>
    <r>
      <rPr>
        <b/>
        <sz val="12"/>
        <color indexed="8"/>
        <rFont val="Calibri"/>
        <family val="2"/>
        <scheme val="minor"/>
      </rPr>
      <t>Advanced IT Intrusion</t>
    </r>
    <r>
      <rPr>
        <sz val="12"/>
        <color indexed="8"/>
        <rFont val="Calibri"/>
        <family val="2"/>
        <scheme val="minor"/>
      </rPr>
      <t xml:space="preserve">
Requires: Basic IT Intrusion
Number of Students: 2-4
Location: In-country
Duration: 5 days
Documentation: Soft and hard copies
Including: Trainer’s airfare, accommodation, subsistence</t>
    </r>
  </si>
  <si>
    <r>
      <rPr>
        <b/>
        <sz val="12"/>
        <color indexed="8"/>
        <rFont val="Calibri"/>
        <family val="2"/>
        <scheme val="minor"/>
      </rPr>
      <t>Wireless IT Intrusion</t>
    </r>
    <r>
      <rPr>
        <sz val="12"/>
        <color indexed="8"/>
        <rFont val="Calibri"/>
        <family val="2"/>
        <scheme val="minor"/>
      </rPr>
      <t xml:space="preserve">
Requires: Basic IT Intrusion
Number of Students: 2-4
Location: In-country
Duration: 5 days
Documentation: Soft and hard copies
Including: Trainer’s airfare, accommodation, subsistence</t>
    </r>
  </si>
  <si>
    <t>Portable Unit Pre-Installed Software:
1x Network Data Processor Software
1x ADMF Server Software
1x ADMF Client Software
1x FinFly Net Sniffer Modules
1x Deployment Proxy Software
Note: 
 - 5x simultaneous target deployments
 - Requires FinFly Web as supplementary product</t>
  </si>
  <si>
    <t>Voice Features: FinSpy Mobile Voice Server License (for E1/T1 lines)</t>
  </si>
  <si>
    <t>Mark-up from Agent &amp; Reseller Price</t>
  </si>
  <si>
    <t>FFLYWHW</t>
  </si>
  <si>
    <t>FinFly Web  Notebook Workstation
Note: FinSpy Agent can be used as an alternative workstation</t>
  </si>
  <si>
    <t>Consisting of: 
1x FinSpy Relay License
1x FinSpy Master License
1x FinSpy Generation License
1x FinSpy Agent License (per client)
1x PC Activation License
1x Mobile Activation License 
Note: 
 - Not for live operations
 - Voice recording feature not included</t>
  </si>
  <si>
    <t>FFLYLHW</t>
  </si>
  <si>
    <t>Amount</t>
  </si>
  <si>
    <t>Unit Value</t>
  </si>
  <si>
    <t>Total Value</t>
  </si>
  <si>
    <t>Cost</t>
  </si>
  <si>
    <t>Total</t>
  </si>
  <si>
    <t>Conference room</t>
  </si>
  <si>
    <t>Documentation cost</t>
  </si>
  <si>
    <t>Preparation cost</t>
  </si>
  <si>
    <t xml:space="preserve">Trainer flight </t>
  </si>
  <si>
    <t>Trainer Hotel</t>
  </si>
  <si>
    <t>Daily Allowence</t>
  </si>
  <si>
    <t>Engineer Salary</t>
  </si>
  <si>
    <t>Trainees hotel</t>
  </si>
  <si>
    <t>Trainees flights</t>
  </si>
  <si>
    <t>Trainees Daily Allowence</t>
  </si>
  <si>
    <t>Activities</t>
  </si>
  <si>
    <t>Dinners</t>
  </si>
  <si>
    <t>Transportation</t>
  </si>
  <si>
    <t>Lunchs</t>
  </si>
  <si>
    <t>Souvenir</t>
  </si>
  <si>
    <t>No. of Students</t>
  </si>
  <si>
    <t>DreamLab Training Salary</t>
  </si>
  <si>
    <t>Other Un-allocated Costs</t>
  </si>
  <si>
    <t>Special Event</t>
  </si>
  <si>
    <t>11</t>
  </si>
  <si>
    <t>DreamLab Training Cost In-country</t>
  </si>
  <si>
    <t>TRNG-GF</t>
  </si>
  <si>
    <t>5.5</t>
  </si>
  <si>
    <t>5x FinFly USB Dongle Licenses
Note: Deployment of this module requires the FinSpy system</t>
  </si>
  <si>
    <t>FinFly LAN Notebook Workstation
Note: FinIntrusion Kit can be used as an alternative workstation</t>
  </si>
  <si>
    <t>1x FinFly LAN License
1x FinFly LAN CD-Rom
1x User Manual
Note: Requires FinIntrusion Kit or KALI Linux as a base unit</t>
  </si>
  <si>
    <t>1x FinTrack Operation Center License
Note: "Basic IT Intrusion course" as Product Training</t>
  </si>
  <si>
    <t>FinFly LAN After Sales Support &amp; Update license (5th Year)</t>
  </si>
  <si>
    <t>FinFly Web After Sales Support &amp; Update license (4th Year)</t>
  </si>
  <si>
    <t>FinFly Web After Sales Support &amp; Update license (5th Year)</t>
  </si>
  <si>
    <t>FinFly NET After Sales Support &amp; Update license (4th Year)</t>
  </si>
  <si>
    <t>FinFly NET After Sales Support &amp; Update license (5th Year)</t>
  </si>
  <si>
    <t>FinFly Net</t>
  </si>
  <si>
    <t>4.1.1</t>
  </si>
  <si>
    <t>4.1.2</t>
  </si>
  <si>
    <t>Portable Unit Hardware:
1x FinFly Net Portable Unit
1x 1GE Ethernet Copper NIC - 2 ports (RJ45) - with Bypass function
1x 1GE Ethernet Multimode Fiber NIC - 2 ports (LC) - with Bypass function
1x 1GE Ethernet Singlemode Fiber NIC - 2 ports (LC) - with Bypass function
1x peli case</t>
  </si>
  <si>
    <t>Management Notebook Hardware</t>
  </si>
  <si>
    <t>4.2.2</t>
  </si>
  <si>
    <t>4.2.1</t>
  </si>
  <si>
    <t>FinFly NET - Hardware, consisting of:</t>
  </si>
  <si>
    <t>FinFly NET - Software, consisting of:</t>
  </si>
  <si>
    <t>FinUSB Suite - FinSupport</t>
  </si>
  <si>
    <t>FinFireWire - FinSupport</t>
  </si>
  <si>
    <t>FinFly LAN - FinSupport</t>
  </si>
  <si>
    <t>FinFly Web - FinSupport</t>
  </si>
  <si>
    <t>FinFly NET - FinSupport</t>
  </si>
  <si>
    <t>4.3.1</t>
  </si>
  <si>
    <t>4.3.2</t>
  </si>
  <si>
    <t>4.3.3</t>
  </si>
  <si>
    <t>FFLYNT</t>
  </si>
  <si>
    <t>Option 1: Unified Network Storage up to 4TB</t>
  </si>
  <si>
    <t>Option 2: Unified Network Storage up to 8TB</t>
  </si>
  <si>
    <t>FinSpy - FinSupport</t>
  </si>
  <si>
    <t>FinSpy - Basic (1 up to 10 Targets in total) Pre-Installed Software, consisting of:</t>
  </si>
  <si>
    <t>FinSpy - Medium system (11 up to 30 Targets in total) Pre-Installed Software, consisting of:</t>
  </si>
  <si>
    <t>FinSpy - Large system (31 up to 150 Targets in total) Pre-Installed Software, consisting of:</t>
  </si>
  <si>
    <t>Management Notebook Pre-installed Software:
1x Deployment Management GUI Software
1x Target Profiling GUI Software</t>
  </si>
  <si>
    <t>Remote Deployment Tools</t>
  </si>
  <si>
    <t>FinSpy Test System</t>
  </si>
  <si>
    <t>FSPYTS</t>
  </si>
  <si>
    <t>FFLYEXP1</t>
  </si>
  <si>
    <t>FFLYEXP2</t>
  </si>
  <si>
    <t>FinFly NET Product Training
Number of Students: 2-4
Location: In-country
Duration: 3 days
Documentation: Soft and hard copies
Including: Trainer’s airfare, accommodation, subsistence</t>
  </si>
  <si>
    <t>FinSpy Test system</t>
  </si>
  <si>
    <t>FinIntrusion Kit - FinSupport</t>
  </si>
  <si>
    <t>FinSpy After Sales Support &amp; Update license (1st Year)</t>
  </si>
  <si>
    <t>FinSpy After Sales Support &amp; Update license (2nd Year)</t>
  </si>
  <si>
    <t>FinSpy After Sales Support &amp; Update license (3rd Year)</t>
  </si>
  <si>
    <t>FinIntrusion Kit After Sales Support &amp; Update license (1st Year)</t>
  </si>
  <si>
    <t>FinIntrusion Kit After Sales Support &amp; Update license (2nd Year)</t>
  </si>
  <si>
    <t>FinIntrusion Kit After Sales Support &amp; Update license (3rd Year)</t>
  </si>
  <si>
    <t>FinUSB Suite After Sales Support &amp; Update license (2nd Year)</t>
  </si>
  <si>
    <t>FinUSB Suite After Sales Support &amp; Update license (1st Year)</t>
  </si>
  <si>
    <t>FinUSB Suite After Sales Support &amp; Update license (3rd Year)</t>
  </si>
  <si>
    <t>FinFireWire After Sales Support &amp; Update license (1st Year)</t>
  </si>
  <si>
    <t>FinFireWire After Sales Support &amp; Update license (2nd Year)</t>
  </si>
  <si>
    <t>FinFireWire After Sales Support &amp; Update license (3rd Year)</t>
  </si>
  <si>
    <t>FinFly LAN After Sales Support &amp; Update license (1st Year)</t>
  </si>
  <si>
    <t>FinFly LAN After Sales Support &amp; Update license (2nd Year)</t>
  </si>
  <si>
    <t>FinFly LAN After Sales Support &amp; Update license (3rd Year)</t>
  </si>
  <si>
    <t>FinFly Web After Sales Support &amp; Update license (1st Year)</t>
  </si>
  <si>
    <t>FinFly Web After Sales Support &amp; Update license (2nd Year)</t>
  </si>
  <si>
    <t>FinFly Web After Sales Support &amp; Update license (3rd Year)</t>
  </si>
  <si>
    <t>FinFly NET After Sales Support &amp; Update license (1st Year)</t>
  </si>
  <si>
    <t>FinFly NET After Sales Support &amp; Update license (2nd Year)</t>
  </si>
  <si>
    <t>FinFly NET After Sales Support &amp; Update license (3rd Year)</t>
  </si>
  <si>
    <t>FinFireWire After Sales Support &amp; Update license (4th Year)</t>
  </si>
  <si>
    <t>FinFireWire After Sales Support &amp; Update license (5th Year)</t>
  </si>
  <si>
    <t>FinSpy After Sales Support &amp; Update license (4th Year)</t>
  </si>
  <si>
    <t>FinSpy After Sales Support &amp; Update license (5th Year)</t>
  </si>
  <si>
    <t>FinIntrusion Kit After Sales Support &amp; Update license (4th Year)</t>
  </si>
  <si>
    <t>FinIntrusion Kit After Sales Support &amp; Update license (5th Year)</t>
  </si>
  <si>
    <t>FinUSB Suite After Sales Support &amp; Update license (4th Year)</t>
  </si>
  <si>
    <t>FinUSB Suite After Sales Support &amp; Update license (5th Year)</t>
  </si>
  <si>
    <t>FinFly LAN After Sales Support &amp; Update license (4th Year)</t>
  </si>
  <si>
    <t>FinIntrusion Kit - Pre-Installed Software, consisting of:</t>
  </si>
  <si>
    <t>FinUSB Suite - Pre-Installed Software, consisting of:</t>
  </si>
  <si>
    <t>FinFireWire - Pre-Installed Software, consisting of:</t>
  </si>
  <si>
    <t>1.4.2</t>
  </si>
  <si>
    <t>INTGSOL-I&amp;T</t>
  </si>
  <si>
    <t>FinSpy PC Activation License:
- Windows
- OSX
- Linux</t>
  </si>
  <si>
    <t>FinSpy Integrated solution - Installation &amp; Training
Number of Students: 2-4
Location: In-country
Duration: 5 days Installation + 5 days Training
Documentation: Soft and hard copies
Including: Trainer’s airfare, accommodation, subsistence</t>
  </si>
  <si>
    <t>Remote Monitoring Solution</t>
  </si>
  <si>
    <t>Deployment Solutions</t>
  </si>
  <si>
    <t>Agent &amp; Reseller Price</t>
  </si>
  <si>
    <t>FinFly NET</t>
  </si>
  <si>
    <t>FinFly NET - Support</t>
  </si>
  <si>
    <t>FinFly NET - Training</t>
  </si>
  <si>
    <t>FSPYINTG-a</t>
  </si>
  <si>
    <t>1.1.6</t>
  </si>
  <si>
    <t>FSVRL-a</t>
  </si>
  <si>
    <t>FSPYINTG-b</t>
  </si>
  <si>
    <t>FSVRL-b</t>
  </si>
  <si>
    <t>FSPYINTG-c</t>
  </si>
  <si>
    <t>FSVRL-c</t>
  </si>
  <si>
    <t>FinSpy Agent - Desktop Workstation</t>
  </si>
  <si>
    <t>FSPY-AGDWS</t>
  </si>
  <si>
    <t>1.2.7</t>
  </si>
  <si>
    <t>Voice Recording: FinSpy Mobile Voice Server</t>
  </si>
  <si>
    <t>1.4.1</t>
  </si>
  <si>
    <t>FinSpy - Installation &amp; Training
Number of Students: 2-4
Location: In-country
Duration: 2 days Installation + 3 days Training
Documentation: Soft and hard copies
Including: Trainer’s airfare, accommodation, subsistence</t>
  </si>
  <si>
    <t>FFLYNPUSW</t>
  </si>
  <si>
    <t>FFLYNPUHW</t>
  </si>
  <si>
    <t>FFLYNMNSW</t>
  </si>
  <si>
    <t>FinSpy PC &amp; Mobile  Activation fee</t>
  </si>
  <si>
    <t>FinFireWire - Support</t>
  </si>
  <si>
    <t>Note:</t>
  </si>
  <si>
    <t xml:space="preserve">After Sales Support fee represents 20% of Software value for Year 1. After Sales Support fee for additional years is increased at a yearly rate of 10%. </t>
  </si>
  <si>
    <t>When multiple years are purchased up-front, this 10% increase is discounted.</t>
  </si>
  <si>
    <t>FLL-FITK4</t>
  </si>
  <si>
    <t>FLL-FITK5</t>
  </si>
  <si>
    <t>FLL-FUSB4</t>
  </si>
  <si>
    <t>FLL-FUSB5</t>
  </si>
  <si>
    <t>FLL-FFIWI4</t>
  </si>
  <si>
    <t>FLL-FFIWI5</t>
  </si>
  <si>
    <t>FFLYNPMNHW</t>
  </si>
  <si>
    <t>FLL-FFN2</t>
  </si>
  <si>
    <t>FLL-FFN1</t>
  </si>
  <si>
    <t>FLL-FFN3</t>
  </si>
  <si>
    <t>FinFly WEB - Support</t>
  </si>
  <si>
    <t>3.4</t>
  </si>
  <si>
    <t>5.1</t>
  </si>
  <si>
    <t>5.2</t>
  </si>
  <si>
    <t>5.3</t>
  </si>
  <si>
    <t>6.1</t>
  </si>
  <si>
    <t>6.2</t>
  </si>
  <si>
    <t>6.3</t>
  </si>
  <si>
    <t>6.4</t>
  </si>
  <si>
    <t>5.4</t>
  </si>
  <si>
    <t>7.1</t>
  </si>
  <si>
    <t>7.2</t>
  </si>
  <si>
    <t>7.3</t>
  </si>
  <si>
    <t>7.4</t>
  </si>
  <si>
    <t>FLL-FSS4</t>
  </si>
  <si>
    <t>FLL-FSS5</t>
  </si>
  <si>
    <t>FLL-FFL4</t>
  </si>
  <si>
    <t>FLL-FFL5</t>
  </si>
  <si>
    <t>FLL-FFW3</t>
  </si>
  <si>
    <t>FLL-FFW4</t>
  </si>
  <si>
    <t>FLL-FFW5</t>
  </si>
  <si>
    <t>FLL-FFN4</t>
  </si>
  <si>
    <t>FLL-FFN5</t>
  </si>
  <si>
    <t>After Sales Support &amp; Upgrade Discount</t>
  </si>
  <si>
    <t>FinFly Exploit</t>
  </si>
  <si>
    <t>Wireless IT Intrusion</t>
  </si>
  <si>
    <t>Practical Software Exploitation</t>
  </si>
  <si>
    <t>Practical Software Exploitation (Extended)</t>
  </si>
  <si>
    <t>Practical Web Application Exploitation</t>
  </si>
  <si>
    <t>Practical Web Application Exploitation (Extended)</t>
  </si>
  <si>
    <t>Practical Penetration Testing</t>
  </si>
  <si>
    <t>Practical Penetration Testing (Extended)</t>
  </si>
  <si>
    <t>Custom IT Intrusion Training Courses &amp; Consulting on Request</t>
  </si>
  <si>
    <t>ITEM</t>
  </si>
  <si>
    <t>SUBTOTAL I</t>
  </si>
  <si>
    <t>DISCOUNT</t>
  </si>
  <si>
    <t>FREIGHT</t>
  </si>
  <si>
    <t>TOTAL PRICE</t>
  </si>
  <si>
    <t>SUBTOTAL II</t>
  </si>
  <si>
    <t>1.1a</t>
  </si>
  <si>
    <t>1.1b</t>
  </si>
  <si>
    <t>1.1c</t>
  </si>
  <si>
    <t>PRICE BREAKDOWN</t>
  </si>
  <si>
    <t>Included</t>
  </si>
  <si>
    <t>1.1.4</t>
  </si>
  <si>
    <t>1.1.5</t>
  </si>
  <si>
    <t>1.2.4</t>
  </si>
  <si>
    <t>1.2.5</t>
  </si>
  <si>
    <t>1.2.6</t>
  </si>
  <si>
    <t>FSPY-DSS</t>
  </si>
  <si>
    <t>ITINT-BASICT</t>
  </si>
  <si>
    <t>ITINT-ADVT</t>
  </si>
  <si>
    <t>ITINT-WIRELT</t>
  </si>
  <si>
    <t>PRAEXPL-BASICT</t>
  </si>
  <si>
    <t>PRAEXPL-ADVT</t>
  </si>
  <si>
    <t>WEBAPT-BASICT</t>
  </si>
  <si>
    <t>WEBAPT-ADVT</t>
  </si>
  <si>
    <t>PENT-BASICT</t>
  </si>
  <si>
    <t>PENT-ADVT</t>
  </si>
  <si>
    <t>ITINT-ONREQT</t>
  </si>
  <si>
    <t>FLL-FFIWI1</t>
  </si>
  <si>
    <t>FLL-FFIWI2</t>
  </si>
  <si>
    <t>FLL-FFIWI3</t>
  </si>
  <si>
    <t>FSPY-MASTSVR</t>
  </si>
  <si>
    <t>FSPY-UNS4TB</t>
  </si>
  <si>
    <t>FSPY-UNS8TB</t>
  </si>
  <si>
    <t>FLL-FSS1</t>
  </si>
  <si>
    <t>FLL-FSS2</t>
  </si>
  <si>
    <t>FLL-FSS3</t>
  </si>
  <si>
    <t>FSPYT</t>
  </si>
  <si>
    <t>FSPY-DSSSW</t>
  </si>
  <si>
    <t>FSPY-DSSIIS</t>
  </si>
  <si>
    <t>FLL-FFL1</t>
  </si>
  <si>
    <t>FLL-FFL2</t>
  </si>
  <si>
    <t>FLL-FFL3</t>
  </si>
  <si>
    <t>FFLYLT</t>
  </si>
  <si>
    <t>FFLYWT</t>
  </si>
  <si>
    <t>Remote Intrusion Solutions</t>
  </si>
  <si>
    <t>FSPYSW-a</t>
  </si>
  <si>
    <t>FSPY-AGLSW-a</t>
  </si>
  <si>
    <t>FSPY-PCALSW-a</t>
  </si>
  <si>
    <t>FSPYM-MALSW-a</t>
  </si>
  <si>
    <t>FSPYSW-b</t>
  </si>
  <si>
    <t>FSPY-AGLSW-b</t>
  </si>
  <si>
    <t>FSPY-PCALSW-b</t>
  </si>
  <si>
    <t>FSPYM-MALSW-b</t>
  </si>
  <si>
    <t>FSPYSW-c</t>
  </si>
  <si>
    <t>FSPY-AGLSW-c</t>
  </si>
  <si>
    <t>FSPY-PCALSW-c</t>
  </si>
  <si>
    <t>FSPYM-MALSW-c</t>
  </si>
  <si>
    <t>FSPYMVR</t>
  </si>
  <si>
    <t>FFLY-USBSW</t>
  </si>
  <si>
    <t>FFLY-USBHW</t>
  </si>
  <si>
    <t>FITKSW</t>
  </si>
  <si>
    <t>FITKHW</t>
  </si>
  <si>
    <t>3.3</t>
  </si>
  <si>
    <t>3.3.1</t>
  </si>
  <si>
    <t>3.3.2</t>
  </si>
  <si>
    <t>3.3.3</t>
  </si>
  <si>
    <t>FFIWISW</t>
  </si>
  <si>
    <t>FFIWIHW</t>
  </si>
  <si>
    <t>FFLYLSW</t>
  </si>
  <si>
    <t>FinFireWire - Hardware</t>
  </si>
  <si>
    <t>FinIntrusion Kit - Hardware, consisting of:</t>
  </si>
  <si>
    <t>FinUSB Suite - Hardware, consisting of:</t>
  </si>
  <si>
    <t>FinSpy - Hardware, consisting of:</t>
  </si>
  <si>
    <t>FinFly USB - Software, consisting of:</t>
  </si>
  <si>
    <t>FinFly USB - Hardware, consisting of:</t>
  </si>
  <si>
    <t>FinFly LAN - Software, consisting of:</t>
  </si>
  <si>
    <t>FinFly Web - Software, consisting of:</t>
  </si>
  <si>
    <t>FSPY-CMN&amp;SPR</t>
  </si>
  <si>
    <t>FFLYWSW</t>
  </si>
  <si>
    <t>FUSBSW</t>
  </si>
  <si>
    <t>FUSBHW</t>
  </si>
  <si>
    <t>FinSpy Agent - Notebook Workstation</t>
  </si>
  <si>
    <t>FSPY-AGNWS</t>
  </si>
  <si>
    <t>Discount SW &amp; Support</t>
  </si>
  <si>
    <t>Discount HW &amp; Training</t>
  </si>
  <si>
    <t>DESCRIPTION</t>
  </si>
  <si>
    <t>MODEL</t>
  </si>
  <si>
    <t>QTY</t>
  </si>
  <si>
    <t>UNIT PRICE</t>
  </si>
  <si>
    <t>LINE TOTAL</t>
  </si>
  <si>
    <t>EURO</t>
  </si>
  <si>
    <t/>
  </si>
  <si>
    <t>FinSpy Agent License (per client)</t>
  </si>
  <si>
    <t>FinSpy Master Server</t>
  </si>
  <si>
    <t>FinFly Web</t>
  </si>
  <si>
    <t>FinFireWire</t>
  </si>
  <si>
    <t>Elaman Price</t>
  </si>
  <si>
    <t>A</t>
  </si>
  <si>
    <t>Tactical Intrusion Solutions</t>
  </si>
  <si>
    <t>C</t>
  </si>
  <si>
    <t>FinFly USB</t>
  </si>
  <si>
    <t>FinUSB Suite</t>
  </si>
  <si>
    <t>FinIntrusion Kit</t>
  </si>
  <si>
    <t>FLL-FUSB1</t>
  </si>
  <si>
    <t>FLL-FUSB2</t>
  </si>
  <si>
    <t>FLL-FUSB3</t>
  </si>
  <si>
    <t>FinUSB Suite - Support</t>
  </si>
  <si>
    <t>FLL-FFW1</t>
  </si>
  <si>
    <t>FLL-FFW2</t>
  </si>
  <si>
    <t>FLL-FITK1</t>
  </si>
  <si>
    <t>FLL-FITK2</t>
  </si>
  <si>
    <t>FLL-FITK3</t>
  </si>
  <si>
    <t>FinIntrusion Kit - Support</t>
  </si>
  <si>
    <t>FinFly Web - Training</t>
  </si>
  <si>
    <t>FinSpy - Support</t>
  </si>
  <si>
    <t>FinSpy - Installation &amp; Training</t>
  </si>
  <si>
    <t>FinSpy Data Submission Server Module</t>
  </si>
  <si>
    <t>FinSpy DS Integration &amp; Installation Services</t>
  </si>
  <si>
    <t>FinSpy Common &amp; Spare Parts</t>
  </si>
  <si>
    <t>Extension: FinSpy Data Submission (LEMF Integration)</t>
  </si>
  <si>
    <t>FinSpy</t>
  </si>
  <si>
    <t>IT Intrusion Training Program</t>
  </si>
  <si>
    <t>Costs</t>
  </si>
  <si>
    <t>UNIT Costs</t>
  </si>
  <si>
    <t>Total Costs</t>
  </si>
  <si>
    <t>1</t>
  </si>
  <si>
    <t>1.1</t>
  </si>
  <si>
    <t>1.1.1</t>
  </si>
  <si>
    <t>1.1.2</t>
  </si>
  <si>
    <t>1.1.3</t>
  </si>
  <si>
    <t>1.2</t>
  </si>
  <si>
    <t>2</t>
  </si>
  <si>
    <t>2.1</t>
  </si>
  <si>
    <t>3</t>
  </si>
  <si>
    <t>3.1</t>
  </si>
  <si>
    <t>3.2</t>
  </si>
  <si>
    <t>1.2.1</t>
  </si>
  <si>
    <t>1.2.2</t>
  </si>
  <si>
    <t>1.2.3</t>
  </si>
  <si>
    <t>1.3</t>
  </si>
  <si>
    <t>1.3.1</t>
  </si>
  <si>
    <t>1.3.2</t>
  </si>
  <si>
    <t>1.3.3</t>
  </si>
  <si>
    <t>1.4</t>
  </si>
  <si>
    <t>2.2</t>
  </si>
  <si>
    <t>2.3</t>
  </si>
  <si>
    <t>2.3.1</t>
  </si>
  <si>
    <t>2.3.2</t>
  </si>
  <si>
    <t>2.3.3</t>
  </si>
  <si>
    <t>2.4</t>
  </si>
  <si>
    <t>4</t>
  </si>
  <si>
    <t>4.1</t>
  </si>
  <si>
    <t>4.2</t>
  </si>
  <si>
    <t>4.3</t>
  </si>
  <si>
    <t>4.4</t>
  </si>
  <si>
    <t>5</t>
  </si>
  <si>
    <t>6</t>
  </si>
  <si>
    <t>7</t>
  </si>
  <si>
    <t>8</t>
  </si>
  <si>
    <t>FinFly LAN</t>
  </si>
  <si>
    <t>FinFly LAN - Support</t>
  </si>
  <si>
    <t>FinFly LAN - Training</t>
  </si>
  <si>
    <t>FinFly LAN Product Training
Number of Students: 2-4
Location: In-country
Duration: 2 days (can be integrated in FinIntrusion Kit Product Training)
Documentation: Soft and hard copies
Including: Trainer’s airfare, accommodation, subsistence</t>
  </si>
  <si>
    <t>FinFly Web Product Training
Number of Students: 2-4
Location: In-country
Duration: 2 days
Documentation: Soft and hard copies
Including: Trainer’s airfare, accommodation, subsistence</t>
  </si>
  <si>
    <t>On Request</t>
  </si>
  <si>
    <t>9</t>
  </si>
  <si>
    <t>10</t>
  </si>
  <si>
    <t>Consisting of:
1x FinFly Web License
1x FinFly Web CD-Rom
1x User Manual</t>
  </si>
  <si>
    <t>FinSpy Relay License
FinSpy Master License
FinSpy Generation License</t>
  </si>
  <si>
    <t>B</t>
  </si>
  <si>
    <t>D</t>
  </si>
  <si>
    <t>PRICE OVERVIEW</t>
  </si>
  <si>
    <t>Basic IT Intrusion</t>
  </si>
  <si>
    <t>Advanced IT Intrusion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</si>
</sst>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[$€-2]\ * #,##0.00_);_([$€-2]\ * \(#,##0.00\);_([$€-2]\ * &quot;-&quot;??_);_(@_)"/>
    <numFmt numFmtId="166" formatCode="[$€-2]\ #,##0.00_);\([$€-2]\ #,##0.00\)"/>
    <numFmt numFmtId="167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10.5"/>
      <color indexed="8"/>
      <name val="Segoe UI"/>
      <family val="2"/>
    </font>
    <font>
      <b/>
      <sz val="10.5"/>
      <color indexed="8"/>
      <name val="Segoe UI"/>
      <family val="2"/>
    </font>
    <font>
      <sz val="10.5"/>
      <name val="Segoe UI"/>
      <family val="2"/>
    </font>
    <font>
      <sz val="6"/>
      <color indexed="8"/>
      <name val="Segoe UI"/>
      <family val="2"/>
    </font>
    <font>
      <sz val="8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49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4" fontId="5" fillId="0" borderId="0" xfId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0" fontId="5" fillId="0" borderId="0" xfId="0" applyFont="1" applyFill="1" applyBorder="1" applyAlignment="1">
      <alignment vertical="top"/>
    </xf>
    <xf numFmtId="165" fontId="6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right" vertical="top"/>
    </xf>
    <xf numFmtId="9" fontId="5" fillId="0" borderId="0" xfId="2" applyFont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165" fontId="7" fillId="7" borderId="1" xfId="1" applyNumberFormat="1" applyFont="1" applyFill="1" applyBorder="1" applyAlignment="1">
      <alignment horizontal="center" vertical="top"/>
    </xf>
    <xf numFmtId="166" fontId="7" fillId="7" borderId="1" xfId="1" applyNumberFormat="1" applyFont="1" applyFill="1" applyBorder="1" applyAlignment="1">
      <alignment horizontal="center" vertical="top"/>
    </xf>
    <xf numFmtId="9" fontId="5" fillId="0" borderId="0" xfId="2" applyFont="1" applyBorder="1" applyAlignment="1">
      <alignment horizontal="right" vertical="top"/>
    </xf>
    <xf numFmtId="165" fontId="5" fillId="0" borderId="0" xfId="0" applyNumberFormat="1" applyFont="1" applyBorder="1" applyAlignment="1">
      <alignment horizontal="right" vertical="top"/>
    </xf>
    <xf numFmtId="10" fontId="5" fillId="0" borderId="0" xfId="2" applyNumberFormat="1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4" fillId="4" borderId="7" xfId="0" applyNumberFormat="1" applyFont="1" applyFill="1" applyBorder="1" applyAlignment="1">
      <alignment horizontal="left" vertical="top"/>
    </xf>
    <xf numFmtId="0" fontId="4" fillId="4" borderId="8" xfId="0" applyNumberFormat="1" applyFont="1" applyFill="1" applyBorder="1" applyAlignment="1">
      <alignment horizontal="center" vertical="top" wrapText="1"/>
    </xf>
    <xf numFmtId="39" fontId="4" fillId="4" borderId="9" xfId="1" applyNumberFormat="1" applyFont="1" applyFill="1" applyBorder="1" applyAlignment="1">
      <alignment horizontal="right" vertical="top"/>
    </xf>
    <xf numFmtId="164" fontId="3" fillId="0" borderId="0" xfId="1" applyFont="1" applyAlignment="1">
      <alignment horizontal="right" vertical="top"/>
    </xf>
    <xf numFmtId="0" fontId="3" fillId="0" borderId="0" xfId="0" applyFont="1" applyBorder="1" applyAlignment="1">
      <alignment vertical="top"/>
    </xf>
    <xf numFmtId="164" fontId="6" fillId="0" borderId="0" xfId="1" applyFont="1" applyFill="1" applyBorder="1" applyAlignment="1">
      <alignment horizontal="right" vertical="top"/>
    </xf>
    <xf numFmtId="49" fontId="4" fillId="0" borderId="6" xfId="0" applyNumberFormat="1" applyFont="1" applyFill="1" applyBorder="1" applyAlignment="1">
      <alignment horizontal="center" vertical="top"/>
    </xf>
    <xf numFmtId="0" fontId="4" fillId="0" borderId="6" xfId="0" applyNumberFormat="1" applyFont="1" applyFill="1" applyBorder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39" fontId="4" fillId="0" borderId="0" xfId="1" applyNumberFormat="1" applyFont="1" applyFill="1" applyBorder="1" applyAlignment="1">
      <alignment horizontal="right" vertical="top"/>
    </xf>
    <xf numFmtId="49" fontId="6" fillId="5" borderId="1" xfId="0" applyNumberFormat="1" applyFont="1" applyFill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" fontId="5" fillId="0" borderId="0" xfId="0" applyNumberFormat="1" applyFont="1" applyFill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164" fontId="3" fillId="0" borderId="0" xfId="1" applyFont="1" applyFill="1" applyAlignment="1">
      <alignment horizontal="right" vertical="top"/>
    </xf>
    <xf numFmtId="39" fontId="5" fillId="0" borderId="1" xfId="0" applyNumberFormat="1" applyFont="1" applyFill="1" applyBorder="1" applyAlignment="1">
      <alignment horizontal="center" vertical="top"/>
    </xf>
    <xf numFmtId="39" fontId="5" fillId="0" borderId="1" xfId="0" applyNumberFormat="1" applyFont="1" applyFill="1" applyBorder="1" applyAlignment="1">
      <alignment horizontal="right" vertical="top"/>
    </xf>
    <xf numFmtId="39" fontId="5" fillId="0" borderId="0" xfId="0" applyNumberFormat="1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39" fontId="3" fillId="0" borderId="0" xfId="0" applyNumberFormat="1" applyFont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39" fontId="4" fillId="2" borderId="1" xfId="1" applyNumberFormat="1" applyFont="1" applyFill="1" applyBorder="1" applyAlignment="1">
      <alignment horizontal="right" vertical="top"/>
    </xf>
    <xf numFmtId="39" fontId="4" fillId="0" borderId="1" xfId="1" applyNumberFormat="1" applyFont="1" applyFill="1" applyBorder="1" applyAlignment="1">
      <alignment horizontal="right" vertical="top"/>
    </xf>
    <xf numFmtId="39" fontId="3" fillId="2" borderId="1" xfId="1" applyNumberFormat="1" applyFont="1" applyFill="1" applyBorder="1" applyAlignment="1">
      <alignment horizontal="right" vertical="top"/>
    </xf>
    <xf numFmtId="39" fontId="3" fillId="0" borderId="1" xfId="1" applyNumberFormat="1" applyFont="1" applyFill="1" applyBorder="1" applyAlignment="1">
      <alignment horizontal="right" vertical="top"/>
    </xf>
    <xf numFmtId="49" fontId="3" fillId="3" borderId="0" xfId="0" applyNumberFormat="1" applyFont="1" applyFill="1" applyBorder="1" applyAlignment="1">
      <alignment horizontal="center" vertical="top"/>
    </xf>
    <xf numFmtId="0" fontId="4" fillId="3" borderId="0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/>
    </xf>
    <xf numFmtId="164" fontId="3" fillId="0" borderId="1" xfId="1" applyFont="1" applyFill="1" applyBorder="1" applyAlignment="1">
      <alignment horizontal="right" vertical="top"/>
    </xf>
    <xf numFmtId="0" fontId="6" fillId="5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/>
    </xf>
    <xf numFmtId="164" fontId="4" fillId="5" borderId="1" xfId="1" applyFont="1" applyFill="1" applyBorder="1" applyAlignment="1">
      <alignment horizontal="right" vertical="top"/>
    </xf>
    <xf numFmtId="39" fontId="4" fillId="5" borderId="1" xfId="1" applyNumberFormat="1" applyFont="1" applyFill="1" applyBorder="1" applyAlignment="1">
      <alignment horizontal="right" vertical="top"/>
    </xf>
    <xf numFmtId="4" fontId="4" fillId="5" borderId="1" xfId="1" applyNumberFormat="1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164" fontId="4" fillId="0" borderId="1" xfId="1" applyFont="1" applyFill="1" applyBorder="1" applyAlignment="1">
      <alignment horizontal="right" vertical="top"/>
    </xf>
    <xf numFmtId="4" fontId="4" fillId="0" borderId="1" xfId="1" applyNumberFormat="1" applyFont="1" applyFill="1" applyBorder="1" applyAlignment="1">
      <alignment horizontal="right" vertical="top" wrapText="1"/>
    </xf>
    <xf numFmtId="0" fontId="6" fillId="5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166" fontId="5" fillId="0" borderId="1" xfId="0" applyNumberFormat="1" applyFont="1" applyFill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right" vertical="top" wrapText="1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NumberFormat="1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164" fontId="3" fillId="3" borderId="1" xfId="1" applyFont="1" applyFill="1" applyBorder="1" applyAlignment="1">
      <alignment horizontal="right" vertical="top"/>
    </xf>
    <xf numFmtId="39" fontId="3" fillId="3" borderId="1" xfId="1" applyNumberFormat="1" applyFont="1" applyFill="1" applyBorder="1" applyAlignment="1">
      <alignment horizontal="right" vertical="top"/>
    </xf>
    <xf numFmtId="0" fontId="3" fillId="3" borderId="0" xfId="0" applyFont="1" applyFill="1" applyAlignment="1">
      <alignment vertical="top"/>
    </xf>
    <xf numFmtId="0" fontId="6" fillId="0" borderId="1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164" fontId="3" fillId="0" borderId="1" xfId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0" fontId="5" fillId="5" borderId="1" xfId="0" applyFont="1" applyFill="1" applyBorder="1" applyAlignment="1">
      <alignment horizontal="center" vertical="top"/>
    </xf>
    <xf numFmtId="164" fontId="3" fillId="5" borderId="1" xfId="1" applyFont="1" applyFill="1" applyBorder="1" applyAlignment="1">
      <alignment horizontal="right" vertical="top"/>
    </xf>
    <xf numFmtId="39" fontId="3" fillId="5" borderId="1" xfId="1" applyNumberFormat="1" applyFont="1" applyFill="1" applyBorder="1" applyAlignment="1">
      <alignment horizontal="right" vertical="top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39" fontId="3" fillId="0" borderId="2" xfId="1" applyNumberFormat="1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5" fontId="5" fillId="3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9" fontId="4" fillId="5" borderId="1" xfId="0" applyNumberFormat="1" applyFont="1" applyFill="1" applyBorder="1" applyAlignment="1">
      <alignment horizontal="center" vertical="top"/>
    </xf>
    <xf numFmtId="0" fontId="4" fillId="5" borderId="1" xfId="0" applyNumberFormat="1" applyFont="1" applyFill="1" applyBorder="1" applyAlignment="1">
      <alignment horizontal="left" vertical="top" wrapText="1"/>
    </xf>
    <xf numFmtId="0" fontId="4" fillId="5" borderId="1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39" fontId="3" fillId="0" borderId="0" xfId="1" applyNumberFormat="1" applyFont="1" applyFill="1" applyBorder="1" applyAlignment="1">
      <alignment horizontal="right" vertical="top"/>
    </xf>
    <xf numFmtId="0" fontId="9" fillId="0" borderId="1" xfId="0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165" fontId="3" fillId="0" borderId="4" xfId="0" applyNumberFormat="1" applyFont="1" applyBorder="1" applyAlignment="1">
      <alignment horizontal="right" vertical="top"/>
    </xf>
    <xf numFmtId="165" fontId="4" fillId="3" borderId="5" xfId="1" applyNumberFormat="1" applyFont="1" applyFill="1" applyBorder="1" applyAlignment="1">
      <alignment horizontal="right" vertical="top"/>
    </xf>
    <xf numFmtId="165" fontId="4" fillId="2" borderId="4" xfId="1" applyNumberFormat="1" applyFont="1" applyFill="1" applyBorder="1" applyAlignment="1">
      <alignment horizontal="right" vertical="top"/>
    </xf>
    <xf numFmtId="39" fontId="4" fillId="2" borderId="5" xfId="1" applyNumberFormat="1" applyFont="1" applyFill="1" applyBorder="1" applyAlignment="1">
      <alignment horizontal="right" vertical="top"/>
    </xf>
    <xf numFmtId="0" fontId="3" fillId="9" borderId="0" xfId="0" applyFont="1" applyFill="1" applyAlignment="1">
      <alignment horizontal="center" vertical="top"/>
    </xf>
    <xf numFmtId="0" fontId="3" fillId="9" borderId="0" xfId="0" applyFont="1" applyFill="1" applyAlignment="1">
      <alignment vertical="top"/>
    </xf>
    <xf numFmtId="9" fontId="3" fillId="9" borderId="0" xfId="0" applyNumberFormat="1" applyFont="1" applyFill="1" applyAlignment="1">
      <alignment horizontal="center" vertical="top"/>
    </xf>
    <xf numFmtId="164" fontId="3" fillId="9" borderId="0" xfId="1" applyFont="1" applyFill="1" applyAlignment="1">
      <alignment horizontal="right" vertical="top"/>
    </xf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164" fontId="4" fillId="0" borderId="12" xfId="1" applyFont="1" applyBorder="1" applyAlignment="1">
      <alignment horizontal="right" vertical="top"/>
    </xf>
    <xf numFmtId="0" fontId="3" fillId="9" borderId="13" xfId="0" applyFont="1" applyFill="1" applyBorder="1" applyAlignment="1">
      <alignment vertical="top"/>
    </xf>
    <xf numFmtId="9" fontId="3" fillId="9" borderId="13" xfId="0" applyNumberFormat="1" applyFont="1" applyFill="1" applyBorder="1" applyAlignment="1">
      <alignment horizontal="center" vertical="top"/>
    </xf>
    <xf numFmtId="164" fontId="3" fillId="9" borderId="13" xfId="1" applyFont="1" applyFill="1" applyBorder="1" applyAlignment="1">
      <alignment horizontal="right" vertical="top"/>
    </xf>
    <xf numFmtId="49" fontId="4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165" fontId="4" fillId="4" borderId="1" xfId="1" applyNumberFormat="1" applyFont="1" applyFill="1" applyBorder="1" applyAlignment="1">
      <alignment horizontal="right" vertical="top"/>
    </xf>
    <xf numFmtId="165" fontId="11" fillId="2" borderId="4" xfId="1" applyNumberFormat="1" applyFont="1" applyFill="1" applyBorder="1" applyAlignment="1">
      <alignment horizontal="right" vertical="top"/>
    </xf>
    <xf numFmtId="39" fontId="11" fillId="2" borderId="5" xfId="1" applyNumberFormat="1" applyFont="1" applyFill="1" applyBorder="1" applyAlignment="1">
      <alignment horizontal="right" vertical="top"/>
    </xf>
    <xf numFmtId="0" fontId="4" fillId="2" borderId="1" xfId="0" applyFont="1" applyFill="1" applyBorder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167" fontId="3" fillId="0" borderId="1" xfId="1" applyNumberFormat="1" applyFont="1" applyBorder="1"/>
    <xf numFmtId="0" fontId="3" fillId="8" borderId="1" xfId="0" applyFont="1" applyFill="1" applyBorder="1"/>
    <xf numFmtId="0" fontId="3" fillId="0" borderId="0" xfId="0" applyFont="1" applyBorder="1"/>
    <xf numFmtId="0" fontId="4" fillId="2" borderId="1" xfId="0" applyFont="1" applyFill="1" applyBorder="1" applyAlignment="1">
      <alignment horizontal="right"/>
    </xf>
    <xf numFmtId="167" fontId="4" fillId="2" borderId="1" xfId="1" applyNumberFormat="1" applyFont="1" applyFill="1" applyBorder="1"/>
    <xf numFmtId="0" fontId="4" fillId="0" borderId="0" xfId="0" applyFont="1" applyAlignment="1">
      <alignment horizontal="right"/>
    </xf>
    <xf numFmtId="167" fontId="4" fillId="0" borderId="0" xfId="1" applyNumberFormat="1" applyFont="1"/>
    <xf numFmtId="0" fontId="4" fillId="0" borderId="0" xfId="0" applyFont="1"/>
    <xf numFmtId="167" fontId="3" fillId="0" borderId="0" xfId="0" applyNumberFormat="1" applyFont="1"/>
    <xf numFmtId="167" fontId="3" fillId="0" borderId="0" xfId="1" applyNumberFormat="1" applyFont="1"/>
    <xf numFmtId="0" fontId="4" fillId="0" borderId="0" xfId="0" applyFont="1" applyBorder="1" applyAlignment="1">
      <alignment horizontal="right"/>
    </xf>
    <xf numFmtId="167" fontId="4" fillId="0" borderId="0" xfId="1" applyNumberFormat="1" applyFont="1" applyBorder="1"/>
    <xf numFmtId="49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165" fontId="12" fillId="0" borderId="4" xfId="0" applyNumberFormat="1" applyFont="1" applyBorder="1" applyAlignment="1">
      <alignment horizontal="right" vertical="top"/>
    </xf>
    <xf numFmtId="165" fontId="13" fillId="3" borderId="5" xfId="1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vertical="top"/>
    </xf>
    <xf numFmtId="49" fontId="14" fillId="0" borderId="0" xfId="0" applyNumberFormat="1" applyFont="1" applyFill="1" applyAlignment="1">
      <alignment horizontal="center" vertical="top"/>
    </xf>
    <xf numFmtId="0" fontId="14" fillId="0" borderId="0" xfId="0" applyFont="1" applyFill="1" applyAlignment="1">
      <alignment horizontal="left" vertical="top"/>
    </xf>
    <xf numFmtId="0" fontId="12" fillId="0" borderId="0" xfId="0" applyFont="1" applyFill="1" applyAlignment="1">
      <alignment vertical="top"/>
    </xf>
    <xf numFmtId="164" fontId="12" fillId="0" borderId="0" xfId="1" applyFont="1" applyFill="1" applyAlignment="1">
      <alignment horizontal="right" vertical="top"/>
    </xf>
    <xf numFmtId="165" fontId="13" fillId="0" borderId="0" xfId="1" applyNumberFormat="1" applyFont="1" applyFill="1" applyBorder="1" applyAlignment="1">
      <alignment horizontal="right" vertical="top"/>
    </xf>
    <xf numFmtId="39" fontId="13" fillId="0" borderId="1" xfId="1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left" vertical="top"/>
    </xf>
    <xf numFmtId="165" fontId="12" fillId="0" borderId="0" xfId="1" applyNumberFormat="1" applyFont="1" applyFill="1" applyBorder="1" applyAlignment="1">
      <alignment horizontal="right" vertical="top"/>
    </xf>
    <xf numFmtId="39" fontId="12" fillId="0" borderId="1" xfId="1" applyNumberFormat="1" applyFont="1" applyFill="1" applyBorder="1" applyAlignment="1">
      <alignment horizontal="right" vertical="top"/>
    </xf>
    <xf numFmtId="164" fontId="15" fillId="0" borderId="1" xfId="1" applyFont="1" applyFill="1" applyBorder="1" applyAlignment="1">
      <alignment horizontal="right" vertical="top"/>
    </xf>
    <xf numFmtId="39" fontId="16" fillId="5" borderId="1" xfId="1" applyNumberFormat="1" applyFont="1" applyFill="1" applyBorder="1" applyAlignment="1">
      <alignment horizontal="right" vertical="top"/>
    </xf>
    <xf numFmtId="4" fontId="16" fillId="5" borderId="1" xfId="1" applyNumberFormat="1" applyFont="1" applyFill="1" applyBorder="1" applyAlignment="1">
      <alignment horizontal="right" vertical="top" wrapText="1"/>
    </xf>
    <xf numFmtId="4" fontId="16" fillId="0" borderId="1" xfId="1" applyNumberFormat="1" applyFont="1" applyFill="1" applyBorder="1" applyAlignment="1">
      <alignment horizontal="right" vertical="top" wrapText="1"/>
    </xf>
    <xf numFmtId="39" fontId="15" fillId="0" borderId="1" xfId="1" applyNumberFormat="1" applyFont="1" applyFill="1" applyBorder="1" applyAlignment="1">
      <alignment horizontal="right" vertical="top" wrapText="1"/>
    </xf>
    <xf numFmtId="39" fontId="15" fillId="3" borderId="1" xfId="1" applyNumberFormat="1" applyFont="1" applyFill="1" applyBorder="1" applyAlignment="1">
      <alignment horizontal="right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165" fontId="15" fillId="0" borderId="1" xfId="0" applyNumberFormat="1" applyFont="1" applyBorder="1" applyAlignment="1">
      <alignment horizontal="right" vertical="top"/>
    </xf>
    <xf numFmtId="4" fontId="15" fillId="5" borderId="1" xfId="1" applyNumberFormat="1" applyFont="1" applyFill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/>
    </xf>
    <xf numFmtId="39" fontId="15" fillId="0" borderId="1" xfId="1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6" borderId="3" xfId="0" applyFont="1" applyFill="1" applyBorder="1" applyAlignment="1">
      <alignment horizontal="center" vertical="top"/>
    </xf>
    <xf numFmtId="39" fontId="15" fillId="0" borderId="0" xfId="1" applyNumberFormat="1" applyFont="1" applyFill="1" applyBorder="1" applyAlignment="1">
      <alignment horizontal="right" vertical="top" wrapText="1"/>
    </xf>
    <xf numFmtId="49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164" fontId="12" fillId="0" borderId="0" xfId="1" applyFont="1" applyAlignment="1">
      <alignment horizontal="right" vertical="top"/>
    </xf>
    <xf numFmtId="0" fontId="14" fillId="0" borderId="0" xfId="0" applyFont="1" applyFill="1" applyBorder="1" applyAlignment="1">
      <alignment vertical="top"/>
    </xf>
    <xf numFmtId="0" fontId="14" fillId="0" borderId="1" xfId="0" applyFont="1" applyBorder="1" applyAlignment="1">
      <alignment vertical="top"/>
    </xf>
    <xf numFmtId="39" fontId="14" fillId="0" borderId="0" xfId="0" applyNumberFormat="1" applyFont="1" applyFill="1" applyBorder="1" applyAlignment="1">
      <alignment vertical="top"/>
    </xf>
    <xf numFmtId="165" fontId="4" fillId="0" borderId="0" xfId="0" applyNumberFormat="1" applyFont="1" applyAlignment="1">
      <alignment horizontal="center" vertical="top"/>
    </xf>
    <xf numFmtId="49" fontId="7" fillId="7" borderId="1" xfId="0" applyNumberFormat="1" applyFont="1" applyFill="1" applyBorder="1" applyAlignment="1">
      <alignment horizontal="center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/>
    </xf>
    <xf numFmtId="0" fontId="7" fillId="7" borderId="10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164" fontId="4" fillId="0" borderId="0" xfId="1" applyFont="1" applyAlignment="1">
      <alignment horizontal="center" vertical="top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210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59996337778862885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b val="0"/>
        <i val="0"/>
        <color theme="4" tint="0.79998168889431442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DBE5F1"/>
      </font>
    </dxf>
    <dxf>
      <font>
        <color rgb="FFB8CCE4"/>
      </font>
    </dxf>
    <dxf>
      <font>
        <color rgb="FFFFFFFF"/>
      </font>
    </dxf>
    <dxf>
      <font>
        <b val="0"/>
        <i val="0"/>
        <color theme="4" tint="0.79998168889431442"/>
      </font>
    </dxf>
    <dxf>
      <font>
        <color theme="4" tint="0.59996337778862885"/>
      </font>
    </dxf>
    <dxf>
      <font>
        <color theme="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267"/>
  <sheetViews>
    <sheetView showGridLines="0" tabSelected="1" topLeftCell="A114" zoomScale="77" zoomScaleNormal="77" zoomScaleSheetLayoutView="80" zoomScalePageLayoutView="77" workbookViewId="0">
      <selection activeCell="B116" sqref="B116"/>
    </sheetView>
  </sheetViews>
  <sheetFormatPr defaultColWidth="9.140625" defaultRowHeight="15.75" outlineLevelRow="1" outlineLevelCol="1" x14ac:dyDescent="0.25"/>
  <cols>
    <col min="1" max="1" width="9.140625" style="3"/>
    <col min="2" max="2" width="69.28515625" style="2" customWidth="1"/>
    <col min="3" max="3" width="19.85546875" style="4" customWidth="1"/>
    <col min="4" max="4" width="7.140625" style="5" customWidth="1"/>
    <col min="5" max="6" width="17.7109375" style="27" customWidth="1" outlineLevel="1"/>
    <col min="7" max="7" width="2.85546875" style="185" customWidth="1"/>
    <col min="8" max="9" width="20.7109375" style="57" customWidth="1" outlineLevel="1"/>
    <col min="10" max="10" width="2.85546875" style="6" customWidth="1"/>
    <col min="11" max="12" width="20.7109375" style="57" customWidth="1" outlineLevel="1"/>
    <col min="13" max="13" width="2.85546875" style="6" customWidth="1"/>
    <col min="14" max="15" width="20.7109375" style="58" customWidth="1" outlineLevel="1"/>
    <col min="16" max="16" width="2.85546875" style="6" customWidth="1"/>
    <col min="17" max="18" width="20.7109375" style="58" customWidth="1" outlineLevel="1"/>
    <col min="19" max="19" width="2.85546875" style="6" customWidth="1"/>
    <col min="20" max="21" width="20.7109375" style="58" customWidth="1" outlineLevel="1"/>
    <col min="22" max="16384" width="9.140625" style="4"/>
  </cols>
  <sheetData>
    <row r="1" spans="1:21" x14ac:dyDescent="0.25">
      <c r="E1" s="210" t="s">
        <v>348</v>
      </c>
      <c r="F1" s="210"/>
      <c r="H1" s="198" t="s">
        <v>8</v>
      </c>
      <c r="I1" s="198"/>
      <c r="K1" s="198" t="s">
        <v>322</v>
      </c>
      <c r="L1" s="198"/>
      <c r="N1" s="198" t="s">
        <v>158</v>
      </c>
      <c r="O1" s="198"/>
      <c r="Q1" s="198" t="s">
        <v>23</v>
      </c>
      <c r="R1" s="198"/>
      <c r="T1" s="198" t="s">
        <v>44</v>
      </c>
      <c r="U1" s="198"/>
    </row>
    <row r="2" spans="1:21" s="9" customFormat="1" x14ac:dyDescent="0.25">
      <c r="A2" s="7"/>
      <c r="B2" s="8"/>
      <c r="D2" s="10"/>
      <c r="E2" s="11"/>
      <c r="F2" s="11"/>
      <c r="G2" s="186"/>
      <c r="H2" s="12"/>
      <c r="I2" s="12"/>
      <c r="J2" s="13"/>
      <c r="K2" s="12"/>
      <c r="L2" s="12"/>
      <c r="M2" s="13"/>
      <c r="N2" s="14"/>
      <c r="O2" s="14"/>
      <c r="P2" s="13"/>
      <c r="Q2" s="14"/>
      <c r="R2" s="14"/>
      <c r="S2" s="13"/>
      <c r="T2" s="14"/>
      <c r="U2" s="14"/>
    </row>
    <row r="3" spans="1:21" s="9" customFormat="1" x14ac:dyDescent="0.25">
      <c r="A3" s="7"/>
      <c r="B3" s="8"/>
      <c r="D3" s="10"/>
      <c r="E3" s="11"/>
      <c r="F3" s="11"/>
      <c r="G3" s="186"/>
      <c r="H3" s="15"/>
      <c r="I3" s="16"/>
      <c r="J3" s="13"/>
      <c r="K3" s="15" t="s">
        <v>309</v>
      </c>
      <c r="L3" s="17">
        <v>0.25</v>
      </c>
      <c r="M3" s="13"/>
      <c r="N3" s="15" t="s">
        <v>309</v>
      </c>
      <c r="O3" s="17">
        <v>0.2</v>
      </c>
      <c r="P3" s="13"/>
      <c r="Q3" s="15"/>
      <c r="R3" s="17"/>
      <c r="S3" s="13"/>
      <c r="T3" s="15" t="s">
        <v>309</v>
      </c>
      <c r="U3" s="17">
        <v>0.2</v>
      </c>
    </row>
    <row r="4" spans="1:21" s="9" customFormat="1" x14ac:dyDescent="0.25">
      <c r="A4" s="7"/>
      <c r="B4" s="8"/>
      <c r="D4" s="10"/>
      <c r="E4" s="11"/>
      <c r="F4" s="11"/>
      <c r="G4" s="186"/>
      <c r="H4" s="15"/>
      <c r="I4" s="16"/>
      <c r="J4" s="13"/>
      <c r="K4" s="15" t="s">
        <v>310</v>
      </c>
      <c r="L4" s="17">
        <v>0.15</v>
      </c>
      <c r="M4" s="13"/>
      <c r="N4" s="15" t="s">
        <v>310</v>
      </c>
      <c r="O4" s="17">
        <v>0.1</v>
      </c>
      <c r="P4" s="13"/>
      <c r="Q4" s="15"/>
      <c r="R4" s="17"/>
      <c r="S4" s="13"/>
      <c r="T4" s="15" t="s">
        <v>310</v>
      </c>
      <c r="U4" s="17">
        <v>0.1</v>
      </c>
    </row>
    <row r="5" spans="1:21" x14ac:dyDescent="0.25">
      <c r="A5" s="199" t="s">
        <v>226</v>
      </c>
      <c r="B5" s="200" t="s">
        <v>311</v>
      </c>
      <c r="C5" s="201" t="s">
        <v>312</v>
      </c>
      <c r="D5" s="202" t="s">
        <v>313</v>
      </c>
      <c r="E5" s="18" t="s">
        <v>314</v>
      </c>
      <c r="F5" s="18" t="s">
        <v>315</v>
      </c>
      <c r="H5" s="18" t="s">
        <v>314</v>
      </c>
      <c r="I5" s="18" t="s">
        <v>315</v>
      </c>
      <c r="K5" s="18" t="s">
        <v>314</v>
      </c>
      <c r="L5" s="18" t="s">
        <v>315</v>
      </c>
      <c r="N5" s="18" t="s">
        <v>314</v>
      </c>
      <c r="O5" s="18" t="s">
        <v>315</v>
      </c>
      <c r="Q5" s="18" t="s">
        <v>314</v>
      </c>
      <c r="R5" s="18" t="s">
        <v>315</v>
      </c>
      <c r="T5" s="18" t="s">
        <v>314</v>
      </c>
      <c r="U5" s="18" t="s">
        <v>315</v>
      </c>
    </row>
    <row r="6" spans="1:21" x14ac:dyDescent="0.25">
      <c r="A6" s="199"/>
      <c r="B6" s="200"/>
      <c r="C6" s="201"/>
      <c r="D6" s="203"/>
      <c r="E6" s="19" t="s">
        <v>316</v>
      </c>
      <c r="F6" s="19" t="s">
        <v>316</v>
      </c>
      <c r="H6" s="19" t="s">
        <v>316</v>
      </c>
      <c r="I6" s="19" t="s">
        <v>316</v>
      </c>
      <c r="K6" s="19" t="s">
        <v>316</v>
      </c>
      <c r="L6" s="19" t="s">
        <v>316</v>
      </c>
      <c r="N6" s="19" t="s">
        <v>316</v>
      </c>
      <c r="O6" s="19" t="s">
        <v>316</v>
      </c>
      <c r="Q6" s="19" t="s">
        <v>316</v>
      </c>
      <c r="R6" s="19" t="s">
        <v>316</v>
      </c>
      <c r="T6" s="19" t="s">
        <v>316</v>
      </c>
      <c r="U6" s="19" t="s">
        <v>316</v>
      </c>
    </row>
    <row r="7" spans="1:21" s="23" customFormat="1" ht="16.5" thickBot="1" x14ac:dyDescent="0.3">
      <c r="A7" s="7"/>
      <c r="B7" s="8"/>
      <c r="C7" s="9"/>
      <c r="D7" s="10"/>
      <c r="E7" s="11"/>
      <c r="F7" s="11"/>
      <c r="G7" s="186"/>
      <c r="H7" s="15"/>
      <c r="I7" s="20"/>
      <c r="J7" s="13"/>
      <c r="K7" s="21"/>
      <c r="L7" s="22"/>
      <c r="M7" s="13"/>
      <c r="N7" s="21"/>
      <c r="O7" s="22"/>
      <c r="P7" s="13"/>
      <c r="Q7" s="21"/>
      <c r="R7" s="22"/>
      <c r="S7" s="13"/>
      <c r="T7" s="21"/>
      <c r="U7" s="22"/>
    </row>
    <row r="8" spans="1:21" s="28" customFormat="1" ht="16.5" thickBot="1" x14ac:dyDescent="0.3">
      <c r="A8" s="24" t="s">
        <v>397</v>
      </c>
      <c r="B8" s="25"/>
      <c r="C8" s="25"/>
      <c r="D8" s="26"/>
      <c r="E8" s="27"/>
      <c r="F8" s="27"/>
      <c r="G8" s="185"/>
      <c r="I8" s="29"/>
      <c r="J8" s="6"/>
      <c r="L8" s="29"/>
      <c r="M8" s="6"/>
      <c r="O8" s="29"/>
      <c r="P8" s="6"/>
      <c r="R8" s="29"/>
      <c r="S8" s="6"/>
      <c r="U8" s="29"/>
    </row>
    <row r="9" spans="1:21" outlineLevel="1" x14ac:dyDescent="0.25">
      <c r="A9" s="30"/>
      <c r="B9" s="31"/>
      <c r="D9" s="32"/>
      <c r="H9" s="33"/>
      <c r="I9" s="33"/>
      <c r="K9" s="33"/>
      <c r="L9" s="33"/>
      <c r="N9" s="33"/>
      <c r="O9" s="33"/>
      <c r="Q9" s="33"/>
      <c r="R9" s="33"/>
      <c r="T9" s="33"/>
      <c r="U9" s="33"/>
    </row>
    <row r="10" spans="1:21" outlineLevel="1" x14ac:dyDescent="0.25">
      <c r="A10" s="34" t="str">
        <f>A50</f>
        <v>A</v>
      </c>
      <c r="B10" s="204" t="s">
        <v>324</v>
      </c>
      <c r="C10" s="205"/>
      <c r="D10" s="35"/>
      <c r="H10" s="13"/>
      <c r="I10" s="35"/>
      <c r="K10" s="13"/>
      <c r="L10" s="35"/>
      <c r="N10" s="13"/>
      <c r="O10" s="35"/>
      <c r="Q10" s="13"/>
      <c r="R10" s="35"/>
      <c r="T10" s="13"/>
      <c r="U10" s="35"/>
    </row>
    <row r="11" spans="1:21" outlineLevel="1" x14ac:dyDescent="0.25">
      <c r="A11" s="36" t="str">
        <f>A52</f>
        <v>1</v>
      </c>
      <c r="B11" s="206" t="s">
        <v>328</v>
      </c>
      <c r="C11" s="207"/>
      <c r="D11" s="37">
        <v>1</v>
      </c>
      <c r="H11" s="38"/>
      <c r="I11" s="39">
        <f>I52</f>
        <v>30600</v>
      </c>
      <c r="K11" s="38"/>
      <c r="L11" s="39">
        <f>L52</f>
        <v>23250</v>
      </c>
      <c r="N11" s="38"/>
      <c r="O11" s="39">
        <f>O52</f>
        <v>24780</v>
      </c>
      <c r="Q11" s="38"/>
      <c r="R11" s="39">
        <f>R52</f>
        <v>32211</v>
      </c>
      <c r="T11" s="38"/>
      <c r="U11" s="39">
        <f>U52</f>
        <v>26086</v>
      </c>
    </row>
    <row r="12" spans="1:21" outlineLevel="1" x14ac:dyDescent="0.25">
      <c r="A12" s="36" t="str">
        <f>A62</f>
        <v>2</v>
      </c>
      <c r="B12" s="206" t="s">
        <v>327</v>
      </c>
      <c r="C12" s="207"/>
      <c r="D12" s="37">
        <v>1</v>
      </c>
      <c r="H12" s="38"/>
      <c r="I12" s="39">
        <f>I62</f>
        <v>13080</v>
      </c>
      <c r="K12" s="38"/>
      <c r="L12" s="39">
        <f>L62</f>
        <v>10110</v>
      </c>
      <c r="N12" s="38"/>
      <c r="O12" s="39">
        <f>O62</f>
        <v>10764</v>
      </c>
      <c r="Q12" s="38"/>
      <c r="R12" s="39">
        <f>R62</f>
        <v>13769</v>
      </c>
      <c r="T12" s="38"/>
      <c r="U12" s="39">
        <f>U62</f>
        <v>11332</v>
      </c>
    </row>
    <row r="13" spans="1:21" outlineLevel="1" x14ac:dyDescent="0.25">
      <c r="A13" s="36" t="str">
        <f>A72</f>
        <v>3</v>
      </c>
      <c r="B13" s="206" t="s">
        <v>321</v>
      </c>
      <c r="C13" s="207"/>
      <c r="D13" s="37">
        <v>1</v>
      </c>
      <c r="H13" s="38"/>
      <c r="I13" s="39">
        <f>I72</f>
        <v>13080</v>
      </c>
      <c r="K13" s="38"/>
      <c r="L13" s="39">
        <f>L72</f>
        <v>10110</v>
      </c>
      <c r="N13" s="38"/>
      <c r="O13" s="39">
        <f>O72</f>
        <v>10764</v>
      </c>
      <c r="Q13" s="38"/>
      <c r="R13" s="39">
        <f>R72</f>
        <v>13769</v>
      </c>
      <c r="T13" s="38"/>
      <c r="U13" s="39">
        <f>U72</f>
        <v>11332</v>
      </c>
    </row>
    <row r="14" spans="1:21" outlineLevel="1" x14ac:dyDescent="0.25">
      <c r="A14" s="34" t="str">
        <f>A82</f>
        <v>B</v>
      </c>
      <c r="B14" s="204" t="s">
        <v>270</v>
      </c>
      <c r="C14" s="205"/>
      <c r="D14" s="35"/>
      <c r="H14" s="13"/>
      <c r="I14" s="35"/>
      <c r="K14" s="13"/>
      <c r="L14" s="35"/>
      <c r="N14" s="13"/>
      <c r="O14" s="35"/>
      <c r="Q14" s="13"/>
      <c r="R14" s="35"/>
      <c r="T14" s="13"/>
      <c r="U14" s="35"/>
    </row>
    <row r="15" spans="1:21" outlineLevel="1" x14ac:dyDescent="0.25">
      <c r="A15" s="40" t="str">
        <f>A84</f>
        <v>1</v>
      </c>
      <c r="B15" s="208" t="s">
        <v>346</v>
      </c>
      <c r="C15" s="209"/>
      <c r="D15" s="41">
        <v>1</v>
      </c>
      <c r="H15" s="13"/>
      <c r="I15" s="42">
        <f>I84</f>
        <v>1445940</v>
      </c>
      <c r="K15" s="13"/>
      <c r="L15" s="42">
        <f>L84</f>
        <v>1093172</v>
      </c>
      <c r="N15" s="13"/>
      <c r="O15" s="42">
        <f>O84</f>
        <v>1165356</v>
      </c>
      <c r="Q15" s="13"/>
      <c r="R15" s="42">
        <f>R84</f>
        <v>1522176</v>
      </c>
      <c r="T15" s="13"/>
      <c r="U15" s="42">
        <f>U84</f>
        <v>1226735</v>
      </c>
    </row>
    <row r="16" spans="1:21" outlineLevel="1" x14ac:dyDescent="0.25">
      <c r="A16" s="40" t="str">
        <f>A122</f>
        <v>2</v>
      </c>
      <c r="B16" s="208" t="s">
        <v>117</v>
      </c>
      <c r="C16" s="209"/>
      <c r="D16" s="41">
        <v>1</v>
      </c>
      <c r="H16" s="13"/>
      <c r="I16" s="42">
        <f>I123</f>
        <v>60000</v>
      </c>
      <c r="K16" s="13"/>
      <c r="L16" s="42">
        <f>L123</f>
        <v>45000</v>
      </c>
      <c r="N16" s="13"/>
      <c r="O16" s="42">
        <f>O123</f>
        <v>48000</v>
      </c>
      <c r="Q16" s="13"/>
      <c r="R16" s="42">
        <f>R123</f>
        <v>63158</v>
      </c>
      <c r="T16" s="13"/>
      <c r="U16" s="42">
        <f>U123</f>
        <v>50527</v>
      </c>
    </row>
    <row r="17" spans="1:21" outlineLevel="1" x14ac:dyDescent="0.25">
      <c r="A17" s="40" t="str">
        <f>A125</f>
        <v>3</v>
      </c>
      <c r="B17" s="208" t="s">
        <v>345</v>
      </c>
      <c r="C17" s="209"/>
      <c r="D17" s="41">
        <v>1</v>
      </c>
      <c r="H17" s="13"/>
      <c r="I17" s="42">
        <f>I125</f>
        <v>91128</v>
      </c>
      <c r="K17" s="13"/>
      <c r="L17" s="42">
        <f>L125</f>
        <v>68346</v>
      </c>
      <c r="N17" s="13"/>
      <c r="O17" s="42">
        <f>O125</f>
        <v>72903</v>
      </c>
      <c r="Q17" s="13"/>
      <c r="R17" s="42">
        <f>R125</f>
        <v>95925</v>
      </c>
      <c r="T17" s="13"/>
      <c r="U17" s="42">
        <f>U125</f>
        <v>76741</v>
      </c>
    </row>
    <row r="18" spans="1:21" outlineLevel="1" x14ac:dyDescent="0.25">
      <c r="A18" s="34" t="str">
        <f>A129</f>
        <v>C</v>
      </c>
      <c r="B18" s="204" t="s">
        <v>111</v>
      </c>
      <c r="C18" s="205"/>
      <c r="D18" s="35"/>
      <c r="H18" s="13"/>
      <c r="I18" s="35"/>
      <c r="K18" s="13"/>
      <c r="L18" s="35"/>
      <c r="N18" s="13"/>
      <c r="O18" s="35"/>
      <c r="Q18" s="13"/>
      <c r="R18" s="35"/>
      <c r="T18" s="13"/>
      <c r="U18" s="35"/>
    </row>
    <row r="19" spans="1:21" s="43" customFormat="1" outlineLevel="1" x14ac:dyDescent="0.25">
      <c r="A19" s="40" t="str">
        <f>A131</f>
        <v>1</v>
      </c>
      <c r="B19" s="208" t="s">
        <v>326</v>
      </c>
      <c r="C19" s="209"/>
      <c r="D19" s="41">
        <v>1</v>
      </c>
      <c r="F19" s="44"/>
      <c r="G19" s="185"/>
      <c r="H19" s="13"/>
      <c r="I19" s="42">
        <f>I131</f>
        <v>4620</v>
      </c>
      <c r="J19" s="6"/>
      <c r="K19" s="13"/>
      <c r="L19" s="42">
        <f>L131</f>
        <v>3519</v>
      </c>
      <c r="M19" s="6"/>
      <c r="N19" s="13"/>
      <c r="O19" s="42">
        <f>O131</f>
        <v>3750</v>
      </c>
      <c r="P19" s="6"/>
      <c r="Q19" s="13"/>
      <c r="R19" s="42">
        <f>R131</f>
        <v>4864</v>
      </c>
      <c r="S19" s="6"/>
      <c r="T19" s="13"/>
      <c r="U19" s="42">
        <f>U131</f>
        <v>3948</v>
      </c>
    </row>
    <row r="20" spans="1:21" s="43" customFormat="1" outlineLevel="1" x14ac:dyDescent="0.25">
      <c r="A20" s="40" t="str">
        <f>A137</f>
        <v>2</v>
      </c>
      <c r="B20" s="208" t="s">
        <v>385</v>
      </c>
      <c r="C20" s="209"/>
      <c r="D20" s="41">
        <v>1</v>
      </c>
      <c r="F20" s="44"/>
      <c r="G20" s="185"/>
      <c r="H20" s="13"/>
      <c r="I20" s="42">
        <f>I137</f>
        <v>50637.599999999999</v>
      </c>
      <c r="J20" s="6"/>
      <c r="K20" s="13"/>
      <c r="L20" s="42">
        <f>L137</f>
        <v>39349</v>
      </c>
      <c r="M20" s="6"/>
      <c r="N20" s="13"/>
      <c r="O20" s="42">
        <f>O137</f>
        <v>41881</v>
      </c>
      <c r="P20" s="6"/>
      <c r="Q20" s="13"/>
      <c r="R20" s="42">
        <f>R137</f>
        <v>53304</v>
      </c>
      <c r="S20" s="6"/>
      <c r="T20" s="13"/>
      <c r="U20" s="42">
        <f>U137</f>
        <v>44087</v>
      </c>
    </row>
    <row r="21" spans="1:21" s="43" customFormat="1" outlineLevel="1" x14ac:dyDescent="0.25">
      <c r="A21" s="40" t="str">
        <f>A149</f>
        <v>3</v>
      </c>
      <c r="B21" s="208" t="s">
        <v>320</v>
      </c>
      <c r="C21" s="209"/>
      <c r="D21" s="41">
        <v>1</v>
      </c>
      <c r="F21" s="44"/>
      <c r="G21" s="185"/>
      <c r="H21" s="13"/>
      <c r="I21" s="42">
        <f>I149</f>
        <v>55581.599999999999</v>
      </c>
      <c r="J21" s="6"/>
      <c r="K21" s="13"/>
      <c r="L21" s="42">
        <f>L149</f>
        <v>42997</v>
      </c>
      <c r="M21" s="6"/>
      <c r="N21" s="13"/>
      <c r="O21" s="42">
        <f>O149</f>
        <v>45776</v>
      </c>
      <c r="P21" s="6"/>
      <c r="Q21" s="13"/>
      <c r="R21" s="42">
        <f>R149</f>
        <v>58510</v>
      </c>
      <c r="S21" s="6"/>
      <c r="T21" s="13"/>
      <c r="U21" s="42">
        <f>U149</f>
        <v>48187</v>
      </c>
    </row>
    <row r="22" spans="1:21" s="43" customFormat="1" outlineLevel="1" x14ac:dyDescent="0.25">
      <c r="A22" s="40" t="str">
        <f>A161</f>
        <v>4</v>
      </c>
      <c r="B22" s="208" t="s">
        <v>86</v>
      </c>
      <c r="C22" s="209"/>
      <c r="D22" s="41">
        <v>1</v>
      </c>
      <c r="F22" s="44"/>
      <c r="G22" s="185"/>
      <c r="H22" s="13"/>
      <c r="I22" s="42">
        <f>I161</f>
        <v>205523</v>
      </c>
      <c r="J22" s="6"/>
      <c r="K22" s="13"/>
      <c r="L22" s="42">
        <f>L161</f>
        <v>162335</v>
      </c>
      <c r="M22" s="6"/>
      <c r="N22" s="13"/>
      <c r="O22" s="42">
        <f>O161</f>
        <v>172610</v>
      </c>
      <c r="P22" s="6"/>
      <c r="Q22" s="13"/>
      <c r="R22" s="42">
        <f>R161</f>
        <v>216342</v>
      </c>
      <c r="S22" s="6"/>
      <c r="T22" s="13"/>
      <c r="U22" s="42">
        <f>U161</f>
        <v>181699</v>
      </c>
    </row>
    <row r="23" spans="1:21" s="43" customFormat="1" outlineLevel="1" x14ac:dyDescent="0.25">
      <c r="A23" s="40" t="str">
        <f>A175</f>
        <v>5</v>
      </c>
      <c r="B23" s="208" t="s">
        <v>217</v>
      </c>
      <c r="C23" s="209"/>
      <c r="D23" s="41">
        <v>1</v>
      </c>
      <c r="F23" s="44"/>
      <c r="G23" s="185"/>
      <c r="H23" s="13"/>
      <c r="I23" s="42">
        <f>I175</f>
        <v>698134</v>
      </c>
      <c r="J23" s="6"/>
      <c r="K23" s="13"/>
      <c r="L23" s="42">
        <f>L175</f>
        <v>580800</v>
      </c>
      <c r="M23" s="6"/>
      <c r="N23" s="13"/>
      <c r="O23" s="42">
        <f>O175</f>
        <v>577000</v>
      </c>
      <c r="P23" s="6"/>
      <c r="Q23" s="13"/>
      <c r="R23" s="42">
        <f>R175</f>
        <v>734881</v>
      </c>
      <c r="S23" s="6"/>
      <c r="T23" s="13"/>
      <c r="U23" s="42">
        <f>U175</f>
        <v>587905</v>
      </c>
    </row>
    <row r="24" spans="1:21" outlineLevel="1" x14ac:dyDescent="0.25">
      <c r="A24" s="34" t="str">
        <f>A182</f>
        <v>D</v>
      </c>
      <c r="B24" s="204" t="s">
        <v>347</v>
      </c>
      <c r="C24" s="205"/>
      <c r="D24" s="35"/>
      <c r="H24" s="13"/>
      <c r="I24" s="35"/>
      <c r="K24" s="13"/>
      <c r="L24" s="35"/>
      <c r="N24" s="13"/>
      <c r="O24" s="35"/>
      <c r="Q24" s="13"/>
      <c r="R24" s="35"/>
      <c r="T24" s="13"/>
      <c r="U24" s="35"/>
    </row>
    <row r="25" spans="1:21" outlineLevel="1" x14ac:dyDescent="0.25">
      <c r="A25" s="45" t="str">
        <f>A184</f>
        <v>1</v>
      </c>
      <c r="B25" s="208" t="s">
        <v>398</v>
      </c>
      <c r="C25" s="209"/>
      <c r="D25" s="41">
        <v>1</v>
      </c>
      <c r="H25" s="13"/>
      <c r="I25" s="46">
        <f>I184</f>
        <v>21000</v>
      </c>
      <c r="K25" s="13"/>
      <c r="L25" s="46">
        <f>L184</f>
        <v>17850</v>
      </c>
      <c r="N25" s="13"/>
      <c r="O25" s="46">
        <f>O184</f>
        <v>18900</v>
      </c>
      <c r="Q25" s="13"/>
      <c r="R25" s="46">
        <f>R184</f>
        <v>22106</v>
      </c>
      <c r="T25" s="13"/>
      <c r="U25" s="46">
        <f>U184</f>
        <v>19895</v>
      </c>
    </row>
    <row r="26" spans="1:21" outlineLevel="1" x14ac:dyDescent="0.25">
      <c r="A26" s="45" t="str">
        <f t="shared" ref="A26:A33" si="0">A185</f>
        <v>2</v>
      </c>
      <c r="B26" s="208" t="s">
        <v>399</v>
      </c>
      <c r="C26" s="209"/>
      <c r="D26" s="41">
        <v>1</v>
      </c>
      <c r="H26" s="13"/>
      <c r="I26" s="46">
        <f t="shared" ref="I26:I33" si="1">I185</f>
        <v>21000</v>
      </c>
      <c r="K26" s="13"/>
      <c r="L26" s="46">
        <f t="shared" ref="L26:L33" si="2">L185</f>
        <v>17850</v>
      </c>
      <c r="N26" s="13"/>
      <c r="O26" s="46">
        <f t="shared" ref="O26:O33" si="3">O185</f>
        <v>18900</v>
      </c>
      <c r="Q26" s="13"/>
      <c r="R26" s="46">
        <f t="shared" ref="R26:R33" si="4">R185</f>
        <v>22106</v>
      </c>
      <c r="T26" s="13"/>
      <c r="U26" s="46">
        <f t="shared" ref="U26:U33" si="5">U185</f>
        <v>19895</v>
      </c>
    </row>
    <row r="27" spans="1:21" outlineLevel="1" x14ac:dyDescent="0.25">
      <c r="A27" s="45" t="str">
        <f t="shared" si="0"/>
        <v>3</v>
      </c>
      <c r="B27" s="208" t="s">
        <v>218</v>
      </c>
      <c r="C27" s="209"/>
      <c r="D27" s="41">
        <v>1</v>
      </c>
      <c r="H27" s="13"/>
      <c r="I27" s="46">
        <f t="shared" si="1"/>
        <v>25560</v>
      </c>
      <c r="K27" s="13"/>
      <c r="L27" s="46">
        <f t="shared" si="2"/>
        <v>21726</v>
      </c>
      <c r="N27" s="13"/>
      <c r="O27" s="46">
        <f t="shared" si="3"/>
        <v>23004</v>
      </c>
      <c r="Q27" s="13"/>
      <c r="R27" s="46">
        <f t="shared" si="4"/>
        <v>26906</v>
      </c>
      <c r="T27" s="13"/>
      <c r="U27" s="46">
        <f t="shared" si="5"/>
        <v>24215</v>
      </c>
    </row>
    <row r="28" spans="1:21" outlineLevel="1" x14ac:dyDescent="0.25">
      <c r="A28" s="45" t="str">
        <f t="shared" si="0"/>
        <v>4</v>
      </c>
      <c r="B28" s="208" t="s">
        <v>219</v>
      </c>
      <c r="C28" s="209"/>
      <c r="D28" s="41">
        <v>1</v>
      </c>
      <c r="H28" s="13"/>
      <c r="I28" s="46">
        <f t="shared" si="1"/>
        <v>27000</v>
      </c>
      <c r="K28" s="13"/>
      <c r="L28" s="46">
        <f t="shared" si="2"/>
        <v>22950</v>
      </c>
      <c r="N28" s="13"/>
      <c r="O28" s="46">
        <f t="shared" si="3"/>
        <v>24300</v>
      </c>
      <c r="Q28" s="13"/>
      <c r="R28" s="46">
        <f t="shared" si="4"/>
        <v>28422</v>
      </c>
      <c r="T28" s="13"/>
      <c r="U28" s="46">
        <f t="shared" si="5"/>
        <v>25579</v>
      </c>
    </row>
    <row r="29" spans="1:21" outlineLevel="1" x14ac:dyDescent="0.25">
      <c r="A29" s="45" t="str">
        <f t="shared" si="0"/>
        <v>5</v>
      </c>
      <c r="B29" s="208" t="s">
        <v>220</v>
      </c>
      <c r="C29" s="209"/>
      <c r="D29" s="41">
        <v>1</v>
      </c>
      <c r="H29" s="13"/>
      <c r="I29" s="46">
        <f t="shared" si="1"/>
        <v>27000</v>
      </c>
      <c r="K29" s="13"/>
      <c r="L29" s="46">
        <f t="shared" si="2"/>
        <v>22950</v>
      </c>
      <c r="N29" s="13"/>
      <c r="O29" s="46">
        <f t="shared" si="3"/>
        <v>24300</v>
      </c>
      <c r="Q29" s="13"/>
      <c r="R29" s="46">
        <f t="shared" si="4"/>
        <v>28422</v>
      </c>
      <c r="T29" s="13"/>
      <c r="U29" s="46">
        <f t="shared" si="5"/>
        <v>25579</v>
      </c>
    </row>
    <row r="30" spans="1:21" outlineLevel="1" x14ac:dyDescent="0.25">
      <c r="A30" s="45" t="str">
        <f t="shared" si="0"/>
        <v>6</v>
      </c>
      <c r="B30" s="208" t="s">
        <v>221</v>
      </c>
      <c r="C30" s="209"/>
      <c r="D30" s="41">
        <v>1</v>
      </c>
      <c r="H30" s="13"/>
      <c r="I30" s="46">
        <f t="shared" si="1"/>
        <v>27000</v>
      </c>
      <c r="K30" s="13"/>
      <c r="L30" s="46">
        <f t="shared" si="2"/>
        <v>22950</v>
      </c>
      <c r="N30" s="13"/>
      <c r="O30" s="46">
        <f t="shared" si="3"/>
        <v>24300</v>
      </c>
      <c r="Q30" s="13"/>
      <c r="R30" s="46">
        <f t="shared" si="4"/>
        <v>28422</v>
      </c>
      <c r="T30" s="13"/>
      <c r="U30" s="46">
        <f t="shared" si="5"/>
        <v>25579</v>
      </c>
    </row>
    <row r="31" spans="1:21" outlineLevel="1" x14ac:dyDescent="0.25">
      <c r="A31" s="45" t="str">
        <f t="shared" si="0"/>
        <v>7</v>
      </c>
      <c r="B31" s="208" t="s">
        <v>222</v>
      </c>
      <c r="C31" s="209"/>
      <c r="D31" s="41">
        <v>1</v>
      </c>
      <c r="H31" s="13"/>
      <c r="I31" s="46">
        <f t="shared" si="1"/>
        <v>27000</v>
      </c>
      <c r="K31" s="13"/>
      <c r="L31" s="46">
        <f t="shared" si="2"/>
        <v>22950</v>
      </c>
      <c r="N31" s="13"/>
      <c r="O31" s="46">
        <f t="shared" si="3"/>
        <v>24300</v>
      </c>
      <c r="Q31" s="13"/>
      <c r="R31" s="46">
        <f t="shared" si="4"/>
        <v>28422</v>
      </c>
      <c r="T31" s="13"/>
      <c r="U31" s="46">
        <f t="shared" si="5"/>
        <v>25579</v>
      </c>
    </row>
    <row r="32" spans="1:21" outlineLevel="1" x14ac:dyDescent="0.25">
      <c r="A32" s="45" t="str">
        <f t="shared" si="0"/>
        <v>8</v>
      </c>
      <c r="B32" s="208" t="s">
        <v>223</v>
      </c>
      <c r="C32" s="209"/>
      <c r="D32" s="41">
        <v>1</v>
      </c>
      <c r="H32" s="13"/>
      <c r="I32" s="46">
        <f t="shared" si="1"/>
        <v>27000</v>
      </c>
      <c r="K32" s="13"/>
      <c r="L32" s="46">
        <f t="shared" si="2"/>
        <v>22950</v>
      </c>
      <c r="N32" s="13"/>
      <c r="O32" s="46">
        <f t="shared" si="3"/>
        <v>24300</v>
      </c>
      <c r="Q32" s="13"/>
      <c r="R32" s="46">
        <f t="shared" si="4"/>
        <v>28422</v>
      </c>
      <c r="T32" s="13"/>
      <c r="U32" s="46">
        <f t="shared" si="5"/>
        <v>25579</v>
      </c>
    </row>
    <row r="33" spans="1:21" outlineLevel="1" x14ac:dyDescent="0.25">
      <c r="A33" s="45" t="str">
        <f t="shared" si="0"/>
        <v>9</v>
      </c>
      <c r="B33" s="208" t="s">
        <v>224</v>
      </c>
      <c r="C33" s="209"/>
      <c r="D33" s="41">
        <v>1</v>
      </c>
      <c r="H33" s="13"/>
      <c r="I33" s="46">
        <f t="shared" si="1"/>
        <v>27000</v>
      </c>
      <c r="K33" s="13"/>
      <c r="L33" s="46">
        <f t="shared" si="2"/>
        <v>22950</v>
      </c>
      <c r="N33" s="13"/>
      <c r="O33" s="46">
        <f t="shared" si="3"/>
        <v>24300</v>
      </c>
      <c r="Q33" s="13"/>
      <c r="R33" s="46">
        <f t="shared" si="4"/>
        <v>28422</v>
      </c>
      <c r="T33" s="13"/>
      <c r="U33" s="46">
        <f t="shared" si="5"/>
        <v>25579</v>
      </c>
    </row>
    <row r="34" spans="1:21" outlineLevel="1" x14ac:dyDescent="0.25">
      <c r="A34" s="45" t="str">
        <f>A193</f>
        <v>10</v>
      </c>
      <c r="B34" s="208" t="s">
        <v>24</v>
      </c>
      <c r="C34" s="209"/>
      <c r="D34" s="41">
        <v>1</v>
      </c>
      <c r="H34" s="13"/>
      <c r="I34" s="46">
        <f>I193</f>
        <v>29575.260000000002</v>
      </c>
      <c r="K34" s="13"/>
      <c r="L34" s="46">
        <f>L193</f>
        <v>29575.260000000002</v>
      </c>
      <c r="N34" s="13"/>
      <c r="O34" s="46">
        <f>O193</f>
        <v>29575.260000000002</v>
      </c>
      <c r="Q34" s="13"/>
      <c r="R34" s="46">
        <f>R193</f>
        <v>29575.260000000002</v>
      </c>
      <c r="T34" s="13"/>
      <c r="U34" s="46">
        <f>U193</f>
        <v>29575.260000000002</v>
      </c>
    </row>
    <row r="35" spans="1:21" outlineLevel="1" x14ac:dyDescent="0.25">
      <c r="A35" s="45" t="str">
        <f>A194</f>
        <v>11</v>
      </c>
      <c r="B35" s="208" t="s">
        <v>225</v>
      </c>
      <c r="C35" s="209"/>
      <c r="D35" s="41"/>
      <c r="H35" s="47"/>
      <c r="I35" s="46" t="str">
        <f>I194</f>
        <v>On Request</v>
      </c>
      <c r="K35" s="47"/>
      <c r="L35" s="46" t="str">
        <f>L194</f>
        <v>On Request</v>
      </c>
      <c r="N35" s="47"/>
      <c r="O35" s="46" t="str">
        <f>O194</f>
        <v>On Request</v>
      </c>
      <c r="Q35" s="47"/>
      <c r="R35" s="46" t="str">
        <f>R194</f>
        <v>On Request</v>
      </c>
      <c r="T35" s="47"/>
      <c r="U35" s="46" t="str">
        <f>U194</f>
        <v>On Request</v>
      </c>
    </row>
    <row r="36" spans="1:21" s="160" customFormat="1" ht="8.25" outlineLevel="1" x14ac:dyDescent="0.25">
      <c r="A36" s="191"/>
      <c r="B36" s="192"/>
      <c r="D36" s="193"/>
      <c r="E36" s="194"/>
      <c r="F36" s="194"/>
      <c r="G36" s="187"/>
      <c r="H36" s="195"/>
      <c r="I36" s="196"/>
      <c r="J36" s="164"/>
      <c r="K36" s="197"/>
      <c r="L36" s="196"/>
      <c r="M36" s="164"/>
      <c r="N36" s="197"/>
      <c r="O36" s="196"/>
      <c r="P36" s="164"/>
      <c r="Q36" s="197"/>
      <c r="R36" s="196"/>
      <c r="S36" s="164"/>
      <c r="T36" s="197"/>
      <c r="U36" s="196"/>
    </row>
    <row r="37" spans="1:21" outlineLevel="1" x14ac:dyDescent="0.25">
      <c r="A37" s="7"/>
      <c r="B37" s="8"/>
      <c r="C37" s="49"/>
      <c r="H37" s="50" t="s">
        <v>227</v>
      </c>
      <c r="I37" s="51">
        <f>SUM(I10:I36)</f>
        <v>2927459.46</v>
      </c>
      <c r="K37" s="50" t="s">
        <v>227</v>
      </c>
      <c r="L37" s="51">
        <f>SUM(L10:L36)</f>
        <v>2303689.2599999998</v>
      </c>
      <c r="N37" s="50" t="s">
        <v>227</v>
      </c>
      <c r="O37" s="51">
        <f>SUM(O10:O36)</f>
        <v>2409763.2599999998</v>
      </c>
      <c r="Q37" s="50" t="s">
        <v>227</v>
      </c>
      <c r="R37" s="51">
        <f>SUM(R10:R36)</f>
        <v>3080134.26</v>
      </c>
      <c r="T37" s="50" t="s">
        <v>227</v>
      </c>
      <c r="U37" s="51">
        <f>SUM(U10:U36)</f>
        <v>2515633.2599999998</v>
      </c>
    </row>
    <row r="38" spans="1:21" s="167" customFormat="1" ht="8.25" outlineLevel="1" x14ac:dyDescent="0.25">
      <c r="A38" s="165"/>
      <c r="B38" s="166"/>
      <c r="F38" s="168"/>
      <c r="G38" s="187"/>
      <c r="H38" s="169"/>
      <c r="I38" s="170"/>
      <c r="J38" s="164"/>
      <c r="K38" s="169"/>
      <c r="L38" s="170"/>
      <c r="M38" s="164"/>
      <c r="N38" s="169"/>
      <c r="O38" s="170"/>
      <c r="P38" s="164"/>
      <c r="Q38" s="169"/>
      <c r="R38" s="170"/>
      <c r="S38" s="164"/>
      <c r="T38" s="169"/>
      <c r="U38" s="170"/>
    </row>
    <row r="39" spans="1:21" outlineLevel="1" x14ac:dyDescent="0.25">
      <c r="A39" s="7"/>
      <c r="B39" s="8"/>
      <c r="H39" s="50" t="s">
        <v>228</v>
      </c>
      <c r="I39" s="51">
        <f>I37*0</f>
        <v>0</v>
      </c>
      <c r="K39" s="50" t="s">
        <v>228</v>
      </c>
      <c r="L39" s="51">
        <f>L37*0</f>
        <v>0</v>
      </c>
      <c r="N39" s="50" t="s">
        <v>228</v>
      </c>
      <c r="O39" s="51">
        <f>O37*0</f>
        <v>0</v>
      </c>
      <c r="Q39" s="50" t="s">
        <v>228</v>
      </c>
      <c r="R39" s="51">
        <f>R37*0</f>
        <v>0</v>
      </c>
      <c r="T39" s="50" t="s">
        <v>228</v>
      </c>
      <c r="U39" s="51">
        <f>U37*0</f>
        <v>0</v>
      </c>
    </row>
    <row r="40" spans="1:21" s="167" customFormat="1" ht="8.25" outlineLevel="1" x14ac:dyDescent="0.25">
      <c r="A40" s="165"/>
      <c r="B40" s="166"/>
      <c r="F40" s="168"/>
      <c r="G40" s="187"/>
      <c r="H40" s="169"/>
      <c r="I40" s="170"/>
      <c r="J40" s="164"/>
      <c r="K40" s="169"/>
      <c r="L40" s="170"/>
      <c r="M40" s="164"/>
      <c r="N40" s="169"/>
      <c r="O40" s="170"/>
      <c r="P40" s="164"/>
      <c r="Q40" s="169"/>
      <c r="R40" s="170"/>
      <c r="S40" s="164"/>
      <c r="T40" s="169"/>
      <c r="U40" s="170"/>
    </row>
    <row r="41" spans="1:21" outlineLevel="1" x14ac:dyDescent="0.25">
      <c r="A41" s="7"/>
      <c r="B41" s="8"/>
      <c r="H41" s="50" t="s">
        <v>231</v>
      </c>
      <c r="I41" s="51"/>
      <c r="K41" s="50" t="s">
        <v>231</v>
      </c>
      <c r="L41" s="51"/>
      <c r="N41" s="50" t="s">
        <v>231</v>
      </c>
      <c r="O41" s="51"/>
      <c r="Q41" s="50" t="s">
        <v>231</v>
      </c>
      <c r="R41" s="51"/>
      <c r="T41" s="50" t="s">
        <v>231</v>
      </c>
      <c r="U41" s="51"/>
    </row>
    <row r="42" spans="1:21" s="167" customFormat="1" ht="8.25" outlineLevel="1" x14ac:dyDescent="0.25">
      <c r="A42" s="165"/>
      <c r="B42" s="166"/>
      <c r="F42" s="168"/>
      <c r="G42" s="187"/>
      <c r="H42" s="169"/>
      <c r="I42" s="170"/>
      <c r="J42" s="164"/>
      <c r="K42" s="169"/>
      <c r="L42" s="170"/>
      <c r="M42" s="164"/>
      <c r="N42" s="169"/>
      <c r="O42" s="170"/>
      <c r="P42" s="164"/>
      <c r="Q42" s="169"/>
      <c r="R42" s="170"/>
      <c r="S42" s="164"/>
      <c r="T42" s="169"/>
      <c r="U42" s="170"/>
    </row>
    <row r="43" spans="1:21" outlineLevel="1" x14ac:dyDescent="0.25">
      <c r="A43" s="2"/>
      <c r="H43" s="50" t="s">
        <v>229</v>
      </c>
      <c r="I43" s="53">
        <f>I202</f>
        <v>3500</v>
      </c>
      <c r="K43" s="50" t="s">
        <v>229</v>
      </c>
      <c r="L43" s="53">
        <f>L202</f>
        <v>3500</v>
      </c>
      <c r="N43" s="50" t="s">
        <v>229</v>
      </c>
      <c r="O43" s="53">
        <f>O202</f>
        <v>3500</v>
      </c>
      <c r="Q43" s="50" t="s">
        <v>229</v>
      </c>
      <c r="R43" s="53">
        <f>R202</f>
        <v>3500</v>
      </c>
      <c r="T43" s="50" t="s">
        <v>229</v>
      </c>
      <c r="U43" s="53">
        <f>U202</f>
        <v>3500</v>
      </c>
    </row>
    <row r="44" spans="1:21" s="167" customFormat="1" ht="8.25" outlineLevel="1" x14ac:dyDescent="0.25">
      <c r="A44" s="171"/>
      <c r="B44" s="171"/>
      <c r="F44" s="168"/>
      <c r="G44" s="187"/>
      <c r="H44" s="172"/>
      <c r="I44" s="173"/>
      <c r="J44" s="164"/>
      <c r="K44" s="172"/>
      <c r="L44" s="173"/>
      <c r="M44" s="164"/>
      <c r="N44" s="172"/>
      <c r="O44" s="173"/>
      <c r="P44" s="164"/>
      <c r="Q44" s="172"/>
      <c r="R44" s="173"/>
      <c r="S44" s="164"/>
      <c r="T44" s="172"/>
      <c r="U44" s="173"/>
    </row>
    <row r="45" spans="1:21" s="6" customFormat="1" outlineLevel="1" x14ac:dyDescent="0.25">
      <c r="A45" s="55"/>
      <c r="B45" s="56"/>
      <c r="C45" s="4"/>
      <c r="F45" s="27"/>
      <c r="G45" s="185"/>
      <c r="H45" s="50" t="s">
        <v>230</v>
      </c>
      <c r="I45" s="51">
        <f>SUM(I37:I43)</f>
        <v>2930959.46</v>
      </c>
      <c r="K45" s="50" t="s">
        <v>230</v>
      </c>
      <c r="L45" s="51">
        <f>SUM(L37:L43)</f>
        <v>2307189.2599999998</v>
      </c>
      <c r="N45" s="50" t="s">
        <v>230</v>
      </c>
      <c r="O45" s="51">
        <f>SUM(O37:O43)</f>
        <v>2413263.2599999998</v>
      </c>
      <c r="Q45" s="50" t="s">
        <v>230</v>
      </c>
      <c r="R45" s="51">
        <f>SUM(R37:R43)</f>
        <v>3083634.26</v>
      </c>
      <c r="T45" s="50" t="s">
        <v>230</v>
      </c>
      <c r="U45" s="51">
        <f>SUM(U37:U43)</f>
        <v>2519133.2599999998</v>
      </c>
    </row>
    <row r="46" spans="1:21" s="6" customFormat="1" x14ac:dyDescent="0.25">
      <c r="A46" s="3"/>
      <c r="B46" s="2"/>
      <c r="C46" s="4"/>
      <c r="D46" s="5"/>
      <c r="E46" s="27"/>
      <c r="F46" s="27"/>
      <c r="G46" s="185"/>
      <c r="H46" s="57"/>
      <c r="I46" s="57"/>
      <c r="K46" s="57"/>
      <c r="L46" s="57"/>
      <c r="N46" s="58"/>
      <c r="O46" s="58"/>
      <c r="Q46" s="58"/>
      <c r="R46" s="58"/>
      <c r="T46" s="58"/>
      <c r="U46" s="58"/>
    </row>
    <row r="47" spans="1:21" s="6" customFormat="1" ht="16.5" thickBot="1" x14ac:dyDescent="0.3">
      <c r="A47" s="3"/>
      <c r="B47" s="2"/>
      <c r="C47" s="4"/>
      <c r="D47" s="5"/>
      <c r="E47" s="27"/>
      <c r="F47" s="27"/>
      <c r="G47" s="185"/>
      <c r="H47" s="57"/>
      <c r="I47" s="57"/>
      <c r="K47" s="57"/>
      <c r="L47" s="57"/>
      <c r="N47" s="58"/>
      <c r="O47" s="58"/>
      <c r="Q47" s="58"/>
      <c r="R47" s="58"/>
      <c r="T47" s="58"/>
      <c r="U47" s="58"/>
    </row>
    <row r="48" spans="1:21" s="28" customFormat="1" ht="16.5" thickBot="1" x14ac:dyDescent="0.3">
      <c r="A48" s="24" t="s">
        <v>235</v>
      </c>
      <c r="B48" s="25"/>
      <c r="C48" s="25"/>
      <c r="D48" s="26"/>
      <c r="E48" s="27"/>
      <c r="F48" s="27"/>
      <c r="G48" s="185"/>
      <c r="I48" s="29"/>
      <c r="J48" s="6"/>
      <c r="L48" s="29"/>
      <c r="M48" s="6"/>
      <c r="O48" s="29"/>
      <c r="P48" s="6"/>
      <c r="R48" s="29"/>
      <c r="S48" s="6"/>
      <c r="U48" s="29"/>
    </row>
    <row r="49" spans="1:21" s="6" customFormat="1" x14ac:dyDescent="0.25">
      <c r="A49" s="59"/>
      <c r="B49" s="60"/>
      <c r="C49" s="61"/>
      <c r="D49" s="41"/>
      <c r="E49" s="62"/>
      <c r="F49" s="62"/>
      <c r="G49" s="185"/>
      <c r="H49" s="62"/>
      <c r="I49" s="62"/>
      <c r="K49" s="174"/>
      <c r="L49" s="62"/>
      <c r="N49" s="174"/>
      <c r="O49" s="62"/>
      <c r="Q49" s="174"/>
      <c r="R49" s="62"/>
      <c r="T49" s="174"/>
      <c r="U49" s="62"/>
    </row>
    <row r="50" spans="1:21" s="6" customFormat="1" x14ac:dyDescent="0.25">
      <c r="A50" s="34" t="s">
        <v>323</v>
      </c>
      <c r="B50" s="63" t="s">
        <v>324</v>
      </c>
      <c r="C50" s="64"/>
      <c r="D50" s="64"/>
      <c r="E50" s="65"/>
      <c r="F50" s="66"/>
      <c r="G50" s="185"/>
      <c r="H50" s="66"/>
      <c r="I50" s="66" t="str">
        <f>IF($D50&lt;&gt;"",H50*$D50,"")</f>
        <v/>
      </c>
      <c r="K50" s="175" t="str">
        <f>IF($G50&lt;&gt;"",IF($G50=1,ROUNDUP(#REF!*(1-L$3),0),IF($G50=2,ROUNDUP(#REF!*(1-L$4),0),"")),"")</f>
        <v/>
      </c>
      <c r="L50" s="66" t="str">
        <f>IF($D50&lt;&gt;"",K50*$D50,"")</f>
        <v/>
      </c>
      <c r="N50" s="175" t="str">
        <f>IF($G50&lt;&gt;"",IF($G50=1,ROUNDUP(#REF!*(1-O$3),0),IF($G50=2,ROUNDUP(#REF!*(1-O$4),0),"")),"")</f>
        <v/>
      </c>
      <c r="O50" s="66" t="str">
        <f>IF($D50&lt;&gt;"",N50*$D50,"")</f>
        <v/>
      </c>
      <c r="Q50" s="175" t="str">
        <f>IF($G50&lt;&gt;"",IF($G50=1,ROUNDUP(#REF!*(1-R$3),0),IF($G50=2,ROUNDUP(#REF!*(1-R$4),0),"")),"")</f>
        <v/>
      </c>
      <c r="R50" s="66" t="str">
        <f>IF($D50&lt;&gt;"",Q50*$D50,"")</f>
        <v/>
      </c>
      <c r="T50" s="175" t="str">
        <f>IF($G50&lt;&gt;"",IF($G50=1,ROUNDUP(#REF!*(1-U$3),0),IF($G50=2,ROUNDUP(#REF!*(1-U$4),0),"")),"")</f>
        <v/>
      </c>
      <c r="U50" s="66" t="str">
        <f>IF($D50&lt;&gt;"",T50*$D50,"")</f>
        <v/>
      </c>
    </row>
    <row r="51" spans="1:21" s="6" customFormat="1" x14ac:dyDescent="0.25">
      <c r="A51" s="59"/>
      <c r="B51" s="60"/>
      <c r="C51" s="61"/>
      <c r="D51" s="41"/>
      <c r="E51" s="62"/>
      <c r="F51" s="62"/>
      <c r="G51" s="185"/>
      <c r="H51" s="62"/>
      <c r="I51" s="62"/>
      <c r="K51" s="174" t="str">
        <f>IF($G51&lt;&gt;"",IF($G51=1,ROUNDUP(#REF!*(1-L$3),0),IF($G51=2,ROUNDUP(#REF!*(1-L$4),0),"")),"")</f>
        <v/>
      </c>
      <c r="L51" s="62" t="str">
        <f>IF($D51&lt;&gt;"",K51*$D51,"")</f>
        <v/>
      </c>
      <c r="N51" s="174" t="str">
        <f>IF($G51&lt;&gt;"",IF($G51=1,ROUNDUP(#REF!*(1-O$3),0),IF($G51=2,ROUNDUP(#REF!*(1-O$4),0),"")),"")</f>
        <v/>
      </c>
      <c r="O51" s="62" t="str">
        <f>IF($D51&lt;&gt;"",N51*$D51,"")</f>
        <v/>
      </c>
      <c r="Q51" s="174" t="str">
        <f>IF($G51&lt;&gt;"",IF($G51=1,ROUNDUP(#REF!*(1-R$3),0),IF($G51=2,ROUNDUP(#REF!*(1-R$4),0),"")),"")</f>
        <v/>
      </c>
      <c r="R51" s="62" t="str">
        <f>IF($D51&lt;&gt;"",Q51*$D51,"")</f>
        <v/>
      </c>
      <c r="T51" s="174" t="str">
        <f>IF($G51&lt;&gt;"",IF($G51=1,ROUNDUP(#REF!*(1-U$3),0),IF($G51=2,ROUNDUP(#REF!*(1-U$4),0),"")),"")</f>
        <v/>
      </c>
      <c r="U51" s="62" t="str">
        <f>IF($D51&lt;&gt;"",T51*$D51,"")</f>
        <v/>
      </c>
    </row>
    <row r="52" spans="1:21" s="69" customFormat="1" x14ac:dyDescent="0.25">
      <c r="A52" s="34" t="s">
        <v>351</v>
      </c>
      <c r="B52" s="63" t="s">
        <v>328</v>
      </c>
      <c r="C52" s="64"/>
      <c r="D52" s="64"/>
      <c r="E52" s="65"/>
      <c r="F52" s="66"/>
      <c r="G52" s="188"/>
      <c r="H52" s="66"/>
      <c r="I52" s="67">
        <f>SUBTOTAL(109,I54:I60)</f>
        <v>30600</v>
      </c>
      <c r="J52" s="68"/>
      <c r="K52" s="176" t="str">
        <f>IF($G52&lt;&gt;"",IF($G52=1,ROUNDUP(#REF!*(1-L$3),0),IF($G52=2,ROUNDUP(#REF!*(1-L$4),0),"")),"")</f>
        <v/>
      </c>
      <c r="L52" s="67">
        <f>SUBTOTAL(109,L54:L60)</f>
        <v>23250</v>
      </c>
      <c r="M52" s="68"/>
      <c r="N52" s="176" t="str">
        <f>IF($G52&lt;&gt;"",IF($G52=1,ROUNDUP(#REF!*(1-O$3),0),IF($G52=2,ROUNDUP(#REF!*(1-O$4),0),"")),"")</f>
        <v/>
      </c>
      <c r="O52" s="67">
        <f>SUBTOTAL(109,O54:O60)</f>
        <v>24780</v>
      </c>
      <c r="P52" s="68"/>
      <c r="Q52" s="176" t="str">
        <f>IF($G52&lt;&gt;"",IF($G52=1,ROUNDUP(#REF!*(1-R$3),0),IF($G52=2,ROUNDUP(#REF!*(1-R$4),0),"")),"")</f>
        <v/>
      </c>
      <c r="R52" s="67">
        <f>SUBTOTAL(109,R54:R60)</f>
        <v>32211</v>
      </c>
      <c r="S52" s="68"/>
      <c r="T52" s="176" t="str">
        <f>IF($G52&lt;&gt;"",IF($G52=1,ROUNDUP(#REF!*(1-U$3),0),IF($G52=2,ROUNDUP(#REF!*(1-U$4),0),"")),"")</f>
        <v/>
      </c>
      <c r="U52" s="67">
        <f>SUBTOTAL(109,U54:U60)</f>
        <v>26086</v>
      </c>
    </row>
    <row r="53" spans="1:21" s="43" customFormat="1" x14ac:dyDescent="0.25">
      <c r="A53" s="70" t="s">
        <v>352</v>
      </c>
      <c r="B53" s="71" t="s">
        <v>149</v>
      </c>
      <c r="C53" s="61"/>
      <c r="D53" s="72"/>
      <c r="E53" s="73"/>
      <c r="F53" s="52"/>
      <c r="G53" s="188"/>
      <c r="H53" s="52"/>
      <c r="I53" s="74"/>
      <c r="J53" s="68"/>
      <c r="K53" s="177"/>
      <c r="L53" s="74"/>
      <c r="M53" s="68"/>
      <c r="N53" s="177"/>
      <c r="O53" s="74"/>
      <c r="P53" s="68"/>
      <c r="Q53" s="177"/>
      <c r="R53" s="74"/>
      <c r="S53" s="68"/>
      <c r="T53" s="177"/>
      <c r="U53" s="74"/>
    </row>
    <row r="54" spans="1:21" ht="31.5" x14ac:dyDescent="0.25">
      <c r="A54" s="59"/>
      <c r="B54" s="60" t="s">
        <v>80</v>
      </c>
      <c r="C54" s="61" t="s">
        <v>286</v>
      </c>
      <c r="D54" s="41">
        <v>1</v>
      </c>
      <c r="E54" s="62"/>
      <c r="F54" s="62">
        <f>E54*D54</f>
        <v>0</v>
      </c>
      <c r="G54" s="189">
        <v>1</v>
      </c>
      <c r="H54" s="54">
        <v>27600</v>
      </c>
      <c r="I54" s="54">
        <f>IF($D54&lt;&gt;"",H54*$D54,"")</f>
        <v>27600</v>
      </c>
      <c r="J54" s="68"/>
      <c r="K54" s="178">
        <f t="shared" ref="K54:K60" si="6">IF($G54&lt;&gt;"",IF($G54=1,ROUNDUP($H54*(1-L$3),0),IF($G54=2,ROUNDUP($H54*(1-L$4),0),"")),"")</f>
        <v>20700</v>
      </c>
      <c r="L54" s="54">
        <f>IF($D54&lt;&gt;"",K54*$D54,"")</f>
        <v>20700</v>
      </c>
      <c r="M54" s="68"/>
      <c r="N54" s="178">
        <f t="shared" ref="N54:N60" si="7">IF($G54&lt;&gt;"",IF($G54=1,ROUNDUP($H54*(1-O$3),0),IF($G54=2,ROUNDUP($H54*(1-O$4),0),"")),"")</f>
        <v>22080</v>
      </c>
      <c r="O54" s="54">
        <f>IF($D54&lt;&gt;"",N54*$D54,"")</f>
        <v>22080</v>
      </c>
      <c r="P54" s="68"/>
      <c r="Q54" s="178">
        <f>ROUNDUP(IF($G54&lt;&gt;"",IF($G54=1,ROUNDUP($H54*(1-R$3),0),IF($G54=2,ROUNDUP($H54*(1-R$4),0),"")),"")/0.95,0)</f>
        <v>29053</v>
      </c>
      <c r="R54" s="54">
        <f>IF($D54&lt;&gt;"",Q54*$D54,"")</f>
        <v>29053</v>
      </c>
      <c r="S54" s="68"/>
      <c r="T54" s="178">
        <f>ROUNDUP(IF($G54&lt;&gt;"",IF($G54=1,ROUNDUP($H54*(1-U$3),0),IF($G54=2,ROUNDUP($H54*(1-U$4),0),"")),"")/0.95,0)</f>
        <v>23243</v>
      </c>
      <c r="U54" s="54">
        <f>IF($D54&lt;&gt;"",T54*$D54,"")</f>
        <v>23243</v>
      </c>
    </row>
    <row r="55" spans="1:21" s="43" customFormat="1" x14ac:dyDescent="0.25">
      <c r="A55" s="70" t="s">
        <v>356</v>
      </c>
      <c r="B55" s="71" t="s">
        <v>296</v>
      </c>
      <c r="C55" s="61"/>
      <c r="D55" s="72"/>
      <c r="E55" s="73"/>
      <c r="F55" s="52"/>
      <c r="G55" s="189"/>
      <c r="H55" s="52"/>
      <c r="I55" s="74"/>
      <c r="J55" s="68"/>
      <c r="K55" s="178" t="str">
        <f t="shared" si="6"/>
        <v/>
      </c>
      <c r="L55" s="74"/>
      <c r="M55" s="68"/>
      <c r="N55" s="178" t="str">
        <f t="shared" si="7"/>
        <v/>
      </c>
      <c r="O55" s="74"/>
      <c r="P55" s="68"/>
      <c r="Q55" s="178"/>
      <c r="R55" s="74"/>
      <c r="S55" s="68"/>
      <c r="T55" s="177"/>
      <c r="U55" s="74"/>
    </row>
    <row r="56" spans="1:21" ht="157.5" x14ac:dyDescent="0.25">
      <c r="A56" s="59"/>
      <c r="B56" s="60" t="s">
        <v>25</v>
      </c>
      <c r="C56" s="61" t="s">
        <v>287</v>
      </c>
      <c r="D56" s="41">
        <v>1</v>
      </c>
      <c r="E56" s="62">
        <v>-2500</v>
      </c>
      <c r="F56" s="54">
        <f>IF($D56&lt;&gt;"",E56*$D56,"")</f>
        <v>-2500</v>
      </c>
      <c r="G56" s="189">
        <v>2</v>
      </c>
      <c r="H56" s="54">
        <v>3000</v>
      </c>
      <c r="I56" s="54">
        <f>IF($D56&lt;&gt;"",H56*$D56,"")</f>
        <v>3000</v>
      </c>
      <c r="J56" s="68"/>
      <c r="K56" s="178">
        <f t="shared" si="6"/>
        <v>2550</v>
      </c>
      <c r="L56" s="54">
        <f>IF($D56&lt;&gt;"",K56*$D56,"")</f>
        <v>2550</v>
      </c>
      <c r="M56" s="68"/>
      <c r="N56" s="178">
        <f t="shared" si="7"/>
        <v>2700</v>
      </c>
      <c r="O56" s="54">
        <f>IF($D56&lt;&gt;"",N56*$D56,"")</f>
        <v>2700</v>
      </c>
      <c r="P56" s="68"/>
      <c r="Q56" s="178">
        <f>ROUNDUP(IF($G56&lt;&gt;"",IF($G56=1,ROUNDUP($H56*(1-R$3),0),IF($G56=2,ROUNDUP($H56*(1-R$4),0),"")),"")/0.95,0)</f>
        <v>3158</v>
      </c>
      <c r="R56" s="54">
        <f>IF($D56&lt;&gt;"",Q56*$D56,"")</f>
        <v>3158</v>
      </c>
      <c r="S56" s="68"/>
      <c r="T56" s="178">
        <f>ROUNDUP(IF($G56&lt;&gt;"",IF($G56=1,ROUNDUP($H56*(1-U$3),0),IF($G56=2,ROUNDUP($H56*(1-U$4),0),"")),"")/0.95,0)</f>
        <v>2843</v>
      </c>
      <c r="U56" s="54">
        <f>IF($D56&lt;&gt;"",T56*$D56,"")</f>
        <v>2843</v>
      </c>
    </row>
    <row r="57" spans="1:21" x14ac:dyDescent="0.25">
      <c r="A57" s="70" t="s">
        <v>365</v>
      </c>
      <c r="B57" s="71" t="s">
        <v>118</v>
      </c>
      <c r="C57" s="61"/>
      <c r="D57" s="41"/>
      <c r="E57" s="62"/>
      <c r="F57" s="62"/>
      <c r="G57" s="188"/>
      <c r="H57" s="54"/>
      <c r="I57" s="54" t="str">
        <f>IF($D57&lt;&gt;"",H57*$D57,"")</f>
        <v/>
      </c>
      <c r="J57" s="68"/>
      <c r="K57" s="178" t="str">
        <f t="shared" si="6"/>
        <v/>
      </c>
      <c r="L57" s="54" t="str">
        <f>IF($D57&lt;&gt;"",K57*$D57,"")</f>
        <v/>
      </c>
      <c r="M57" s="68"/>
      <c r="N57" s="178" t="str">
        <f t="shared" si="7"/>
        <v/>
      </c>
      <c r="O57" s="54" t="str">
        <f>IF($D57&lt;&gt;"",N57*$D57,"")</f>
        <v/>
      </c>
      <c r="P57" s="68"/>
      <c r="Q57" s="178"/>
      <c r="R57" s="54" t="str">
        <f>IF($D57&lt;&gt;"",Q57*$D57,"")</f>
        <v/>
      </c>
      <c r="S57" s="68"/>
      <c r="T57" s="178"/>
      <c r="U57" s="54" t="str">
        <f>IF($D57&lt;&gt;"",T57*$D57,"")</f>
        <v/>
      </c>
    </row>
    <row r="58" spans="1:21" x14ac:dyDescent="0.25">
      <c r="A58" s="59" t="s">
        <v>366</v>
      </c>
      <c r="B58" s="60" t="s">
        <v>122</v>
      </c>
      <c r="C58" s="61" t="s">
        <v>335</v>
      </c>
      <c r="D58" s="41">
        <v>1</v>
      </c>
      <c r="E58" s="62"/>
      <c r="F58" s="62"/>
      <c r="G58" s="189">
        <v>1</v>
      </c>
      <c r="H58" s="54">
        <f>ROUNDUP(20%*SUM(H54),0)</f>
        <v>5520</v>
      </c>
      <c r="I58" s="54" t="s">
        <v>236</v>
      </c>
      <c r="J58" s="68"/>
      <c r="K58" s="178">
        <f t="shared" si="6"/>
        <v>4140</v>
      </c>
      <c r="L58" s="54" t="s">
        <v>236</v>
      </c>
      <c r="M58" s="68"/>
      <c r="N58" s="178">
        <f t="shared" si="7"/>
        <v>4416</v>
      </c>
      <c r="O58" s="54" t="s">
        <v>236</v>
      </c>
      <c r="P58" s="68"/>
      <c r="Q58" s="178">
        <f>ROUNDUP(IF($G58&lt;&gt;"",IF($G58=1,ROUNDUP($H58*(1-R$3),0),IF($G58=2,ROUNDUP($H58*(1-R$4),0),"")),"")/0.95,0)</f>
        <v>5811</v>
      </c>
      <c r="R58" s="54" t="s">
        <v>236</v>
      </c>
      <c r="S58" s="68"/>
      <c r="T58" s="178">
        <f>ROUNDUP(IF($G58&lt;&gt;"",IF($G58=1,ROUNDUP($H58*(1-U$3),0),IF($G58=2,ROUNDUP($H58*(1-U$4),0),"")),"")/0.95,0)</f>
        <v>4649</v>
      </c>
      <c r="U58" s="54" t="s">
        <v>236</v>
      </c>
    </row>
    <row r="59" spans="1:21" x14ac:dyDescent="0.25">
      <c r="A59" s="59" t="s">
        <v>367</v>
      </c>
      <c r="B59" s="60" t="s">
        <v>123</v>
      </c>
      <c r="C59" s="61" t="s">
        <v>336</v>
      </c>
      <c r="D59" s="41">
        <v>0</v>
      </c>
      <c r="E59" s="62"/>
      <c r="F59" s="62"/>
      <c r="G59" s="189">
        <v>1</v>
      </c>
      <c r="H59" s="54">
        <f>ROUNDUP(H58*1.1,0)</f>
        <v>6072</v>
      </c>
      <c r="I59" s="54">
        <f>IF($D59&lt;&gt;"",H59*$D59,"")</f>
        <v>0</v>
      </c>
      <c r="J59" s="68"/>
      <c r="K59" s="178">
        <f t="shared" si="6"/>
        <v>4554</v>
      </c>
      <c r="L59" s="54">
        <f>IF($D59&lt;&gt;"",K59*$D59,"")</f>
        <v>0</v>
      </c>
      <c r="M59" s="68"/>
      <c r="N59" s="178">
        <f t="shared" si="7"/>
        <v>4858</v>
      </c>
      <c r="O59" s="54">
        <f>IF($D59&lt;&gt;"",N59*$D59,"")</f>
        <v>0</v>
      </c>
      <c r="P59" s="68"/>
      <c r="Q59" s="178">
        <f>ROUNDUP(IF($G59&lt;&gt;"",IF($G59=1,ROUNDUP($H59*(1-R$3),0),IF($G59=2,ROUNDUP($H59*(1-R$4),0),"")),"")/0.95,0)</f>
        <v>6392</v>
      </c>
      <c r="R59" s="54">
        <f>IF($D59&lt;&gt;"",Q59*$D59,"")</f>
        <v>0</v>
      </c>
      <c r="S59" s="68"/>
      <c r="T59" s="178">
        <f>ROUNDUP(IF($G59&lt;&gt;"",IF($G59=1,ROUNDUP($H59*(1-U$3),0),IF($G59=2,ROUNDUP($H59*(1-U$4),0),"")),"")/0.95,0)</f>
        <v>5114</v>
      </c>
      <c r="U59" s="54">
        <f>IF($D59&lt;&gt;"",T59*$D59,"")</f>
        <v>0</v>
      </c>
    </row>
    <row r="60" spans="1:21" x14ac:dyDescent="0.25">
      <c r="A60" s="59" t="s">
        <v>368</v>
      </c>
      <c r="B60" s="60" t="s">
        <v>124</v>
      </c>
      <c r="C60" s="61" t="s">
        <v>337</v>
      </c>
      <c r="D60" s="41">
        <v>0</v>
      </c>
      <c r="E60" s="62"/>
      <c r="F60" s="62"/>
      <c r="G60" s="189">
        <v>1</v>
      </c>
      <c r="H60" s="54">
        <f>ROUNDUP(H59*1.1,0)</f>
        <v>6680</v>
      </c>
      <c r="I60" s="54">
        <f>IF($D60&lt;&gt;"",H60*$D60,"")</f>
        <v>0</v>
      </c>
      <c r="J60" s="68"/>
      <c r="K60" s="178">
        <f t="shared" si="6"/>
        <v>5010</v>
      </c>
      <c r="L60" s="54">
        <f>IF($D60&lt;&gt;"",K60*$D60,"")</f>
        <v>0</v>
      </c>
      <c r="M60" s="68"/>
      <c r="N60" s="178">
        <f t="shared" si="7"/>
        <v>5344</v>
      </c>
      <c r="O60" s="54">
        <f>IF($D60&lt;&gt;"",N60*$D60,"")</f>
        <v>0</v>
      </c>
      <c r="P60" s="68"/>
      <c r="Q60" s="178">
        <f>ROUNDUP(IF($G60&lt;&gt;"",IF($G60=1,ROUNDUP($H60*(1-R$3),0),IF($G60=2,ROUNDUP($H60*(1-R$4),0),"")),"")/0.95,0)</f>
        <v>7032</v>
      </c>
      <c r="R60" s="54">
        <f>IF($D60&lt;&gt;"",Q60*$D60,"")</f>
        <v>0</v>
      </c>
      <c r="S60" s="68"/>
      <c r="T60" s="178">
        <f>ROUNDUP(IF($G60&lt;&gt;"",IF($G60=1,ROUNDUP($H60*(1-U$3),0),IF($G60=2,ROUNDUP($H60*(1-U$4),0),"")),"")/0.95,0)</f>
        <v>5626</v>
      </c>
      <c r="U60" s="54">
        <f>IF($D60&lt;&gt;"",T60*$D60,"")</f>
        <v>0</v>
      </c>
    </row>
    <row r="61" spans="1:21" x14ac:dyDescent="0.25">
      <c r="A61" s="59"/>
      <c r="B61" s="60"/>
      <c r="C61" s="61"/>
      <c r="D61" s="41"/>
      <c r="E61" s="62"/>
      <c r="F61" s="62"/>
      <c r="G61" s="188"/>
      <c r="H61" s="54"/>
      <c r="I61" s="54"/>
      <c r="J61" s="68"/>
      <c r="K61" s="178"/>
      <c r="L61" s="54"/>
      <c r="M61" s="68"/>
      <c r="N61" s="178"/>
      <c r="O61" s="54"/>
      <c r="P61" s="68"/>
      <c r="Q61" s="178"/>
      <c r="R61" s="54"/>
      <c r="S61" s="68"/>
      <c r="T61" s="178"/>
      <c r="U61" s="54"/>
    </row>
    <row r="62" spans="1:21" s="69" customFormat="1" x14ac:dyDescent="0.25">
      <c r="A62" s="34" t="s">
        <v>357</v>
      </c>
      <c r="B62" s="63" t="s">
        <v>327</v>
      </c>
      <c r="C62" s="75"/>
      <c r="D62" s="64"/>
      <c r="E62" s="65"/>
      <c r="F62" s="67"/>
      <c r="G62" s="188"/>
      <c r="H62" s="67"/>
      <c r="I62" s="67">
        <f>SUBTOTAL(109,I64:I70)</f>
        <v>13080</v>
      </c>
      <c r="J62" s="76"/>
      <c r="K62" s="176"/>
      <c r="L62" s="67">
        <f>SUBTOTAL(109,L64:L70)</f>
        <v>10110</v>
      </c>
      <c r="M62" s="76"/>
      <c r="N62" s="176"/>
      <c r="O62" s="67">
        <f>SUBTOTAL(109,O64:O70)</f>
        <v>10764</v>
      </c>
      <c r="P62" s="76"/>
      <c r="Q62" s="176"/>
      <c r="R62" s="67">
        <f>SUBTOTAL(109,R64:R70)</f>
        <v>13769</v>
      </c>
      <c r="S62" s="76"/>
      <c r="T62" s="176"/>
      <c r="U62" s="67">
        <f>SUBTOTAL(109,U64:U70)</f>
        <v>11332</v>
      </c>
    </row>
    <row r="63" spans="1:21" s="43" customFormat="1" x14ac:dyDescent="0.25">
      <c r="A63" s="70" t="s">
        <v>358</v>
      </c>
      <c r="B63" s="71" t="s">
        <v>150</v>
      </c>
      <c r="C63" s="61"/>
      <c r="D63" s="72"/>
      <c r="E63" s="73"/>
      <c r="F63" s="74"/>
      <c r="G63" s="188"/>
      <c r="H63" s="74"/>
      <c r="I63" s="74"/>
      <c r="J63" s="76"/>
      <c r="K63" s="177"/>
      <c r="L63" s="74"/>
      <c r="M63" s="76"/>
      <c r="N63" s="177"/>
      <c r="O63" s="74"/>
      <c r="P63" s="76"/>
      <c r="Q63" s="177"/>
      <c r="R63" s="74"/>
      <c r="S63" s="76"/>
      <c r="T63" s="177"/>
      <c r="U63" s="74"/>
    </row>
    <row r="64" spans="1:21" s="43" customFormat="1" ht="78.75" x14ac:dyDescent="0.25">
      <c r="A64" s="70"/>
      <c r="B64" s="77" t="s">
        <v>26</v>
      </c>
      <c r="C64" s="61" t="s">
        <v>305</v>
      </c>
      <c r="D64" s="41">
        <v>1</v>
      </c>
      <c r="E64" s="73"/>
      <c r="F64" s="74"/>
      <c r="G64" s="189">
        <v>1</v>
      </c>
      <c r="H64" s="78">
        <v>10080</v>
      </c>
      <c r="I64" s="54">
        <f t="shared" ref="I64" si="8">IF($D64&lt;&gt;"",H64*$D64,"")</f>
        <v>10080</v>
      </c>
      <c r="J64" s="76"/>
      <c r="K64" s="178">
        <f t="shared" ref="K64:K70" si="9">IF($G64&lt;&gt;"",IF($G64=1,ROUNDUP($H64*(1-L$3),0),IF($G64=2,ROUNDUP($H64*(1-L$4),0),"")),"")</f>
        <v>7560</v>
      </c>
      <c r="L64" s="54">
        <f>IF($D64&lt;&gt;"",K64*$D64,"")</f>
        <v>7560</v>
      </c>
      <c r="M64" s="76"/>
      <c r="N64" s="178">
        <f t="shared" ref="N64:N70" si="10">IF($G64&lt;&gt;"",IF($G64=1,ROUNDUP($H64*(1-O$3),0),IF($G64=2,ROUNDUP($H64*(1-O$4),0),"")),"")</f>
        <v>8064</v>
      </c>
      <c r="O64" s="54">
        <f>IF($D64&lt;&gt;"",N64*$D64,"")</f>
        <v>8064</v>
      </c>
      <c r="P64" s="76"/>
      <c r="Q64" s="178">
        <f>ROUNDUP(IF($G64&lt;&gt;"",IF($G64=1,ROUNDUP($H64*(1-R$3),0),IF($G64=2,ROUNDUP($H64*(1-R$4),0),"")),"")/0.95,0)</f>
        <v>10611</v>
      </c>
      <c r="R64" s="54">
        <f>IF($D64&lt;&gt;"",Q64*$D64,"")</f>
        <v>10611</v>
      </c>
      <c r="S64" s="76"/>
      <c r="T64" s="178">
        <f>ROUNDUP(IF($G64&lt;&gt;"",IF($G64=1,ROUNDUP($H64*(1-U$3),0),IF($G64=2,ROUNDUP($H64*(1-U$4),0),"")),"")/0.95,0)</f>
        <v>8489</v>
      </c>
      <c r="U64" s="54">
        <f>IF($D64&lt;&gt;"",T64*$D64,"")</f>
        <v>8489</v>
      </c>
    </row>
    <row r="65" spans="1:21" s="43" customFormat="1" x14ac:dyDescent="0.25">
      <c r="A65" s="70" t="s">
        <v>370</v>
      </c>
      <c r="B65" s="71" t="s">
        <v>297</v>
      </c>
      <c r="C65" s="61"/>
      <c r="D65" s="72"/>
      <c r="E65" s="73"/>
      <c r="F65" s="74"/>
      <c r="G65" s="189"/>
      <c r="H65" s="74"/>
      <c r="I65" s="74"/>
      <c r="J65" s="76"/>
      <c r="K65" s="178" t="str">
        <f t="shared" si="9"/>
        <v/>
      </c>
      <c r="L65" s="74"/>
      <c r="M65" s="76"/>
      <c r="N65" s="178" t="str">
        <f t="shared" si="10"/>
        <v/>
      </c>
      <c r="O65" s="74"/>
      <c r="P65" s="76"/>
      <c r="Q65" s="177"/>
      <c r="R65" s="74"/>
      <c r="S65" s="76"/>
      <c r="T65" s="177"/>
      <c r="U65" s="74"/>
    </row>
    <row r="66" spans="1:21" ht="78.75" x14ac:dyDescent="0.25">
      <c r="A66" s="59"/>
      <c r="B66" s="77" t="s">
        <v>27</v>
      </c>
      <c r="C66" s="61" t="s">
        <v>306</v>
      </c>
      <c r="D66" s="41">
        <v>1</v>
      </c>
      <c r="E66" s="62">
        <v>-2500</v>
      </c>
      <c r="F66" s="54">
        <f>IF($D66&lt;&gt;"",E66*$D66,"")</f>
        <v>-2500</v>
      </c>
      <c r="G66" s="189">
        <v>2</v>
      </c>
      <c r="H66" s="54">
        <v>3000</v>
      </c>
      <c r="I66" s="54">
        <f t="shared" ref="I66:I67" si="11">IF($D66&lt;&gt;"",H66*$D66,"")</f>
        <v>3000</v>
      </c>
      <c r="J66" s="76"/>
      <c r="K66" s="178">
        <f t="shared" si="9"/>
        <v>2550</v>
      </c>
      <c r="L66" s="54">
        <f t="shared" ref="L66:L71" si="12">IF($D66&lt;&gt;"",K66*$D66,"")</f>
        <v>2550</v>
      </c>
      <c r="M66" s="76"/>
      <c r="N66" s="178">
        <f t="shared" si="10"/>
        <v>2700</v>
      </c>
      <c r="O66" s="54">
        <f>IF($D66&lt;&gt;"",N66*$D66,"")</f>
        <v>2700</v>
      </c>
      <c r="P66" s="76"/>
      <c r="Q66" s="178">
        <f>ROUNDUP(IF($G66&lt;&gt;"",IF($G66=1,ROUNDUP($H66*(1-R$3),0),IF($G66=2,ROUNDUP($H66*(1-R$4),0),"")),"")/0.95,0)</f>
        <v>3158</v>
      </c>
      <c r="R66" s="54">
        <f>IF($D66&lt;&gt;"",Q66*$D66,"")</f>
        <v>3158</v>
      </c>
      <c r="S66" s="76"/>
      <c r="T66" s="178">
        <f>ROUNDUP(IF($G66&lt;&gt;"",IF($G66=1,ROUNDUP($H66*(1-U$3),0),IF($G66=2,ROUNDUP($H66*(1-U$4),0),"")),"")/0.95,0)</f>
        <v>2843</v>
      </c>
      <c r="U66" s="54">
        <f>IF($D66&lt;&gt;"",T66*$D66,"")</f>
        <v>2843</v>
      </c>
    </row>
    <row r="67" spans="1:21" s="85" customFormat="1" x14ac:dyDescent="0.25">
      <c r="A67" s="79" t="s">
        <v>371</v>
      </c>
      <c r="B67" s="80" t="s">
        <v>95</v>
      </c>
      <c r="C67" s="81"/>
      <c r="D67" s="82"/>
      <c r="E67" s="83"/>
      <c r="F67" s="83"/>
      <c r="G67" s="188"/>
      <c r="H67" s="84"/>
      <c r="I67" s="84" t="str">
        <f t="shared" si="11"/>
        <v/>
      </c>
      <c r="J67" s="68"/>
      <c r="K67" s="178" t="str">
        <f t="shared" si="9"/>
        <v/>
      </c>
      <c r="L67" s="84" t="str">
        <f t="shared" si="12"/>
        <v/>
      </c>
      <c r="M67" s="68"/>
      <c r="N67" s="178" t="str">
        <f t="shared" si="10"/>
        <v/>
      </c>
      <c r="O67" s="84" t="str">
        <f>IF($D67&lt;&gt;"",N67*$D67,"")</f>
        <v/>
      </c>
      <c r="P67" s="68"/>
      <c r="Q67" s="178"/>
      <c r="R67" s="84" t="str">
        <f>IF($D67&lt;&gt;"",Q67*$D67,"")</f>
        <v/>
      </c>
      <c r="S67" s="68"/>
      <c r="T67" s="179" t="str">
        <f>IF($G67&lt;&gt;"",IF($G67=1,ROUNDUP(#REF!*(1-U$3),0),IF($G67=2,ROUNDUP(#REF!*(1-U$4),0),"")),"")</f>
        <v/>
      </c>
      <c r="U67" s="84" t="str">
        <f>IF($D67&lt;&gt;"",T67*$D67,"")</f>
        <v/>
      </c>
    </row>
    <row r="68" spans="1:21" x14ac:dyDescent="0.25">
      <c r="A68" s="59" t="s">
        <v>372</v>
      </c>
      <c r="B68" s="60" t="s">
        <v>126</v>
      </c>
      <c r="C68" s="81" t="s">
        <v>329</v>
      </c>
      <c r="D68" s="41">
        <v>1</v>
      </c>
      <c r="E68" s="62"/>
      <c r="F68" s="62"/>
      <c r="G68" s="189">
        <v>1</v>
      </c>
      <c r="H68" s="54">
        <f>ROUNDUP(20%*SUM(H64),0)</f>
        <v>2016</v>
      </c>
      <c r="I68" s="54" t="s">
        <v>236</v>
      </c>
      <c r="J68" s="68"/>
      <c r="K68" s="178">
        <f t="shared" si="9"/>
        <v>1512</v>
      </c>
      <c r="L68" s="54" t="s">
        <v>236</v>
      </c>
      <c r="M68" s="68"/>
      <c r="N68" s="178">
        <f t="shared" si="10"/>
        <v>1613</v>
      </c>
      <c r="O68" s="54" t="s">
        <v>236</v>
      </c>
      <c r="P68" s="68"/>
      <c r="Q68" s="178">
        <f>ROUNDUP(IF($G68&lt;&gt;"",IF($G68=1,ROUNDUP($H68*(1-R$3),0),IF($G68=2,ROUNDUP($H68*(1-R$4),0),"")),"")/0.95,0)</f>
        <v>2123</v>
      </c>
      <c r="R68" s="54" t="s">
        <v>236</v>
      </c>
      <c r="S68" s="68"/>
      <c r="T68" s="178">
        <f>ROUNDUP(IF($G68&lt;&gt;"",IF($G68=1,ROUNDUP($H68*(1-U$3),0),IF($G68=2,ROUNDUP($H68*(1-U$4),0),"")),"")/0.95,0)</f>
        <v>1698</v>
      </c>
      <c r="U68" s="54" t="s">
        <v>236</v>
      </c>
    </row>
    <row r="69" spans="1:21" x14ac:dyDescent="0.25">
      <c r="A69" s="59" t="s">
        <v>373</v>
      </c>
      <c r="B69" s="60" t="s">
        <v>125</v>
      </c>
      <c r="C69" s="81" t="s">
        <v>330</v>
      </c>
      <c r="D69" s="41">
        <v>0</v>
      </c>
      <c r="E69" s="62"/>
      <c r="F69" s="62"/>
      <c r="G69" s="189">
        <v>1</v>
      </c>
      <c r="H69" s="54">
        <f>ROUNDUP(H68*1.1,0)</f>
        <v>2218</v>
      </c>
      <c r="I69" s="54">
        <f t="shared" ref="I69:I71" si="13">IF($D69&lt;&gt;"",H69*$D69,"")</f>
        <v>0</v>
      </c>
      <c r="J69" s="68"/>
      <c r="K69" s="178">
        <f t="shared" si="9"/>
        <v>1664</v>
      </c>
      <c r="L69" s="54">
        <f t="shared" si="12"/>
        <v>0</v>
      </c>
      <c r="M69" s="68"/>
      <c r="N69" s="178">
        <f t="shared" si="10"/>
        <v>1775</v>
      </c>
      <c r="O69" s="54">
        <f>IF($D69&lt;&gt;"",N69*$D69,"")</f>
        <v>0</v>
      </c>
      <c r="P69" s="68"/>
      <c r="Q69" s="178">
        <f>ROUNDUP(IF($G69&lt;&gt;"",IF($G69=1,ROUNDUP($H69*(1-R$3),0),IF($G69=2,ROUNDUP($H69*(1-R$4),0),"")),"")/0.95,0)</f>
        <v>2335</v>
      </c>
      <c r="R69" s="54">
        <f>IF($D69&lt;&gt;"",Q69*$D69,"")</f>
        <v>0</v>
      </c>
      <c r="S69" s="68"/>
      <c r="T69" s="178">
        <f>ROUNDUP(IF($G69&lt;&gt;"",IF($G69=1,ROUNDUP($H69*(1-U$3),0),IF($G69=2,ROUNDUP($H69*(1-U$4),0),"")),"")/0.95,0)</f>
        <v>1869</v>
      </c>
      <c r="U69" s="54">
        <f>IF($D69&lt;&gt;"",T69*$D69,"")</f>
        <v>0</v>
      </c>
    </row>
    <row r="70" spans="1:21" x14ac:dyDescent="0.25">
      <c r="A70" s="59" t="s">
        <v>374</v>
      </c>
      <c r="B70" s="60" t="s">
        <v>127</v>
      </c>
      <c r="C70" s="81" t="s">
        <v>331</v>
      </c>
      <c r="D70" s="41">
        <v>0</v>
      </c>
      <c r="E70" s="62"/>
      <c r="F70" s="62"/>
      <c r="G70" s="189">
        <v>1</v>
      </c>
      <c r="H70" s="54">
        <f>ROUNDUP(H69*1.1,0)</f>
        <v>2440</v>
      </c>
      <c r="I70" s="54">
        <f t="shared" si="13"/>
        <v>0</v>
      </c>
      <c r="J70" s="68"/>
      <c r="K70" s="178">
        <f t="shared" si="9"/>
        <v>1830</v>
      </c>
      <c r="L70" s="54">
        <f t="shared" si="12"/>
        <v>0</v>
      </c>
      <c r="M70" s="68"/>
      <c r="N70" s="178">
        <f t="shared" si="10"/>
        <v>1952</v>
      </c>
      <c r="O70" s="54">
        <f>IF($D70&lt;&gt;"",N70*$D70,"")</f>
        <v>0</v>
      </c>
      <c r="P70" s="68"/>
      <c r="Q70" s="178">
        <f>ROUNDUP(IF($G70&lt;&gt;"",IF($G70=1,ROUNDUP($H70*(1-R$3),0),IF($G70=2,ROUNDUP($H70*(1-R$4),0),"")),"")/0.95,0)</f>
        <v>2569</v>
      </c>
      <c r="R70" s="54">
        <f>IF($D70&lt;&gt;"",Q70*$D70,"")</f>
        <v>0</v>
      </c>
      <c r="S70" s="68"/>
      <c r="T70" s="178">
        <f>ROUNDUP(IF($G70&lt;&gt;"",IF($G70=1,ROUNDUP($H70*(1-U$3),0),IF($G70=2,ROUNDUP($H70*(1-U$4),0),"")),"")/0.95,0)</f>
        <v>2055</v>
      </c>
      <c r="U70" s="54">
        <f>IF($D70&lt;&gt;"",T70*$D70,"")</f>
        <v>0</v>
      </c>
    </row>
    <row r="71" spans="1:21" x14ac:dyDescent="0.25">
      <c r="A71" s="59"/>
      <c r="B71" s="60" t="s">
        <v>317</v>
      </c>
      <c r="C71" s="61"/>
      <c r="D71" s="41"/>
      <c r="E71" s="62"/>
      <c r="F71" s="62"/>
      <c r="G71" s="188"/>
      <c r="H71" s="54"/>
      <c r="I71" s="54" t="str">
        <f t="shared" si="13"/>
        <v/>
      </c>
      <c r="J71" s="68"/>
      <c r="K71" s="180" t="str">
        <f>IF($G71&lt;&gt;"",IF($G71=1,ROUNDUP(#REF!*(1-L$3),0),IF($G71=2,ROUNDUP(#REF!*(1-L$4),0),"")),"")</f>
        <v/>
      </c>
      <c r="L71" s="54" t="str">
        <f t="shared" si="12"/>
        <v/>
      </c>
      <c r="M71" s="68"/>
      <c r="N71" s="180" t="str">
        <f>IF($G71&lt;&gt;"",IF($G71=1,ROUNDUP(#REF!*(1-O$3),0),IF($G71=2,ROUNDUP(#REF!*(1-O$4),0),"")),"")</f>
        <v/>
      </c>
      <c r="O71" s="54" t="str">
        <f>IF($D71&lt;&gt;"",N71*$D71,"")</f>
        <v/>
      </c>
      <c r="P71" s="68"/>
      <c r="Q71" s="180" t="str">
        <f>IF($G71&lt;&gt;"",IF($G71=1,ROUNDUP(#REF!*(1-R$3),0),IF($G71=2,ROUNDUP(#REF!*(1-R$4),0),"")),"")</f>
        <v/>
      </c>
      <c r="R71" s="54" t="str">
        <f>IF($D71&lt;&gt;"",Q71*$D71,"")</f>
        <v/>
      </c>
      <c r="S71" s="68"/>
      <c r="T71" s="180" t="str">
        <f>IF($G71&lt;&gt;"",IF($G71=1,ROUNDUP(#REF!*(1-U$3),0),IF($G71=2,ROUNDUP(#REF!*(1-U$4),0),"")),"")</f>
        <v/>
      </c>
      <c r="U71" s="54" t="str">
        <f>IF($D71&lt;&gt;"",T71*$D71,"")</f>
        <v/>
      </c>
    </row>
    <row r="72" spans="1:21" s="69" customFormat="1" x14ac:dyDescent="0.25">
      <c r="A72" s="34" t="s">
        <v>359</v>
      </c>
      <c r="B72" s="63" t="s">
        <v>321</v>
      </c>
      <c r="C72" s="75"/>
      <c r="D72" s="64"/>
      <c r="E72" s="65"/>
      <c r="F72" s="66"/>
      <c r="G72" s="188"/>
      <c r="H72" s="66"/>
      <c r="I72" s="67">
        <f>SUBTOTAL(109,I74:I80)</f>
        <v>13080</v>
      </c>
      <c r="J72" s="68"/>
      <c r="K72" s="176" t="str">
        <f>IF($G72&lt;&gt;"",IF($G72=1,ROUNDUP(#REF!*(1-L$3),0),IF($G72=2,ROUNDUP(#REF!*(1-L$4),0),"")),"")</f>
        <v/>
      </c>
      <c r="L72" s="67">
        <f>SUBTOTAL(109,L74:L80)</f>
        <v>10110</v>
      </c>
      <c r="M72" s="68"/>
      <c r="N72" s="176" t="str">
        <f>IF($G72&lt;&gt;"",IF($G72=1,ROUNDUP(#REF!*(1-O$3),0),IF($G72=2,ROUNDUP(#REF!*(1-O$4),0),"")),"")</f>
        <v/>
      </c>
      <c r="O72" s="67">
        <f>SUBTOTAL(109,O74:O80)</f>
        <v>10764</v>
      </c>
      <c r="P72" s="68"/>
      <c r="Q72" s="176" t="str">
        <f>IF($G72&lt;&gt;"",IF($G72=1,ROUNDUP(#REF!*(1-R$3),0),IF($G72=2,ROUNDUP(#REF!*(1-R$4),0),"")),"")</f>
        <v/>
      </c>
      <c r="R72" s="67">
        <f>SUBTOTAL(109,R74:R80)</f>
        <v>13769</v>
      </c>
      <c r="S72" s="68"/>
      <c r="T72" s="176" t="str">
        <f>IF($G72&lt;&gt;"",IF($G72=1,ROUNDUP(#REF!*(1-U$3),0),IF($G72=2,ROUNDUP(#REF!*(1-U$4),0),"")),"")</f>
        <v/>
      </c>
      <c r="U72" s="67">
        <f>SUBTOTAL(109,U74:U80)</f>
        <v>11332</v>
      </c>
    </row>
    <row r="73" spans="1:21" s="43" customFormat="1" x14ac:dyDescent="0.25">
      <c r="A73" s="70" t="s">
        <v>360</v>
      </c>
      <c r="B73" s="71" t="s">
        <v>151</v>
      </c>
      <c r="C73" s="86"/>
      <c r="D73" s="72"/>
      <c r="E73" s="73"/>
      <c r="F73" s="52"/>
      <c r="G73" s="188"/>
      <c r="H73" s="52"/>
      <c r="I73" s="74"/>
      <c r="J73" s="68"/>
      <c r="K73" s="177"/>
      <c r="L73" s="74"/>
      <c r="M73" s="68"/>
      <c r="N73" s="177"/>
      <c r="O73" s="74"/>
      <c r="P73" s="68"/>
      <c r="Q73" s="177"/>
      <c r="R73" s="74"/>
      <c r="S73" s="68"/>
      <c r="T73" s="177"/>
      <c r="U73" s="74"/>
    </row>
    <row r="74" spans="1:21" x14ac:dyDescent="0.25">
      <c r="A74" s="87"/>
      <c r="B74" s="88" t="s">
        <v>28</v>
      </c>
      <c r="C74" s="81" t="s">
        <v>292</v>
      </c>
      <c r="D74" s="82">
        <v>1</v>
      </c>
      <c r="E74" s="83"/>
      <c r="F74" s="62">
        <f>E74*D74</f>
        <v>0</v>
      </c>
      <c r="G74" s="189">
        <v>1</v>
      </c>
      <c r="H74" s="84">
        <v>10080</v>
      </c>
      <c r="I74" s="54">
        <f>IF($D74&lt;&gt;"",H74*$D74,"")</f>
        <v>10080</v>
      </c>
      <c r="J74" s="68"/>
      <c r="K74" s="178">
        <f t="shared" ref="K74:K80" si="14">IF($G74&lt;&gt;"",IF($G74=1,ROUNDUP($H74*(1-L$3),0),IF($G74=2,ROUNDUP($H74*(1-L$4),0),"")),"")</f>
        <v>7560</v>
      </c>
      <c r="L74" s="54">
        <f>IF($D74&lt;&gt;"",K74*$D74,"")</f>
        <v>7560</v>
      </c>
      <c r="M74" s="68"/>
      <c r="N74" s="178">
        <f t="shared" ref="N74:N80" si="15">IF($G74&lt;&gt;"",IF($G74=1,ROUNDUP($H74*(1-O$3),0),IF($G74=2,ROUNDUP($H74*(1-O$4),0),"")),"")</f>
        <v>8064</v>
      </c>
      <c r="O74" s="54">
        <f>IF($D74&lt;&gt;"",N74*$D74,"")</f>
        <v>8064</v>
      </c>
      <c r="P74" s="68"/>
      <c r="Q74" s="178">
        <f>ROUNDUP(IF($G74&lt;&gt;"",IF($G74=1,ROUNDUP($H74*(1-R$3),0),IF($G74=2,ROUNDUP($H74*(1-R$4),0),"")),"")/0.95,0)</f>
        <v>10611</v>
      </c>
      <c r="R74" s="54">
        <f>IF($D74&lt;&gt;"",Q74*$D74,"")</f>
        <v>10611</v>
      </c>
      <c r="S74" s="68"/>
      <c r="T74" s="178">
        <f>ROUNDUP(IF($G74&lt;&gt;"",IF($G74=1,ROUNDUP($H74*(1-U$3),0),IF($G74=2,ROUNDUP($H74*(1-U$4),0),"")),"")/0.95,0)</f>
        <v>8489</v>
      </c>
      <c r="U74" s="54">
        <f>IF($D74&lt;&gt;"",T74*$D74,"")</f>
        <v>8489</v>
      </c>
    </row>
    <row r="75" spans="1:21" s="43" customFormat="1" x14ac:dyDescent="0.25">
      <c r="A75" s="70" t="s">
        <v>361</v>
      </c>
      <c r="B75" s="71" t="s">
        <v>295</v>
      </c>
      <c r="C75" s="86"/>
      <c r="D75" s="72"/>
      <c r="E75" s="73"/>
      <c r="F75" s="52"/>
      <c r="G75" s="189"/>
      <c r="H75" s="52"/>
      <c r="I75" s="74"/>
      <c r="J75" s="68"/>
      <c r="K75" s="178" t="str">
        <f t="shared" si="14"/>
        <v/>
      </c>
      <c r="L75" s="74"/>
      <c r="M75" s="68"/>
      <c r="N75" s="178" t="str">
        <f t="shared" si="15"/>
        <v/>
      </c>
      <c r="O75" s="74"/>
      <c r="P75" s="68"/>
      <c r="Q75" s="177"/>
      <c r="R75" s="74"/>
      <c r="S75" s="68"/>
      <c r="T75" s="177"/>
      <c r="U75" s="74"/>
    </row>
    <row r="76" spans="1:21" ht="110.25" x14ac:dyDescent="0.25">
      <c r="A76" s="87"/>
      <c r="B76" s="88" t="s">
        <v>29</v>
      </c>
      <c r="C76" s="81" t="s">
        <v>293</v>
      </c>
      <c r="D76" s="82">
        <v>1</v>
      </c>
      <c r="E76" s="83">
        <v>-2500</v>
      </c>
      <c r="F76" s="54">
        <f>IF($D76&lt;&gt;"",E76*$D76,"")</f>
        <v>-2500</v>
      </c>
      <c r="G76" s="189">
        <v>2</v>
      </c>
      <c r="H76" s="84">
        <v>3000</v>
      </c>
      <c r="I76" s="54">
        <f>IF($D76&lt;&gt;"",H76*$D76,"")</f>
        <v>3000</v>
      </c>
      <c r="J76" s="68"/>
      <c r="K76" s="178">
        <f t="shared" si="14"/>
        <v>2550</v>
      </c>
      <c r="L76" s="54">
        <f>IF($D76&lt;&gt;"",K76*$D76,"")</f>
        <v>2550</v>
      </c>
      <c r="M76" s="68"/>
      <c r="N76" s="178">
        <f t="shared" si="15"/>
        <v>2700</v>
      </c>
      <c r="O76" s="54">
        <f>IF($D76&lt;&gt;"",N76*$D76,"")</f>
        <v>2700</v>
      </c>
      <c r="P76" s="68"/>
      <c r="Q76" s="178">
        <f>ROUNDUP(IF($G76&lt;&gt;"",IF($G76=1,ROUNDUP($H76*(1-R$3),0),IF($G76=2,ROUNDUP($H76*(1-R$4),0),"")),"")/0.95,0)</f>
        <v>3158</v>
      </c>
      <c r="R76" s="54">
        <f>IF($D76&lt;&gt;"",Q76*$D76,"")</f>
        <v>3158</v>
      </c>
      <c r="S76" s="68"/>
      <c r="T76" s="178">
        <f>ROUNDUP(IF($G76&lt;&gt;"",IF($G76=1,ROUNDUP($H76*(1-U$3),0),IF($G76=2,ROUNDUP($H76*(1-U$4),0),"")),"")/0.95,0)</f>
        <v>2843</v>
      </c>
      <c r="U76" s="54">
        <f>IF($D76&lt;&gt;"",T76*$D76,"")</f>
        <v>2843</v>
      </c>
    </row>
    <row r="77" spans="1:21" x14ac:dyDescent="0.25">
      <c r="A77" s="89" t="s">
        <v>288</v>
      </c>
      <c r="B77" s="90" t="s">
        <v>96</v>
      </c>
      <c r="C77" s="48"/>
      <c r="D77" s="37"/>
      <c r="E77" s="91"/>
      <c r="F77" s="91"/>
      <c r="G77" s="188"/>
      <c r="H77" s="92"/>
      <c r="I77" s="54" t="str">
        <f>IF($D77&lt;&gt;"",H77*$D77,"")</f>
        <v/>
      </c>
      <c r="J77" s="68"/>
      <c r="K77" s="178" t="str">
        <f t="shared" si="14"/>
        <v/>
      </c>
      <c r="L77" s="54" t="str">
        <f>IF($D77&lt;&gt;"",K77*$D77,"")</f>
        <v/>
      </c>
      <c r="M77" s="68"/>
      <c r="N77" s="178" t="str">
        <f t="shared" si="15"/>
        <v/>
      </c>
      <c r="O77" s="54" t="str">
        <f>IF($D77&lt;&gt;"",N77*$D77,"")</f>
        <v/>
      </c>
      <c r="P77" s="68"/>
      <c r="Q77" s="181"/>
      <c r="R77" s="54" t="str">
        <f>IF($D77&lt;&gt;"",Q77*$D77,"")</f>
        <v/>
      </c>
      <c r="S77" s="68"/>
      <c r="T77" s="181" t="str">
        <f>IF($G77&lt;&gt;"",IF($G77=1,ROUNDUP(#REF!*(1-U$3),0),IF($G77=2,ROUNDUP(#REF!*(1-U$4),0),"")),"")</f>
        <v/>
      </c>
      <c r="U77" s="54" t="str">
        <f>IF($D77&lt;&gt;"",T77*$D77,"")</f>
        <v/>
      </c>
    </row>
    <row r="78" spans="1:21" x14ac:dyDescent="0.25">
      <c r="A78" s="59" t="s">
        <v>289</v>
      </c>
      <c r="B78" s="60" t="s">
        <v>128</v>
      </c>
      <c r="C78" s="61" t="s">
        <v>253</v>
      </c>
      <c r="D78" s="41">
        <v>1</v>
      </c>
      <c r="E78" s="62"/>
      <c r="F78" s="62"/>
      <c r="G78" s="189">
        <v>1</v>
      </c>
      <c r="H78" s="54">
        <f>ROUNDUP(20%*SUM(H74),0)</f>
        <v>2016</v>
      </c>
      <c r="I78" s="54" t="s">
        <v>236</v>
      </c>
      <c r="J78" s="68"/>
      <c r="K78" s="178">
        <f t="shared" si="14"/>
        <v>1512</v>
      </c>
      <c r="L78" s="54" t="s">
        <v>236</v>
      </c>
      <c r="M78" s="68"/>
      <c r="N78" s="178">
        <f t="shared" si="15"/>
        <v>1613</v>
      </c>
      <c r="O78" s="54" t="s">
        <v>236</v>
      </c>
      <c r="P78" s="68"/>
      <c r="Q78" s="178">
        <f>ROUNDUP(IF($G78&lt;&gt;"",IF($G78=1,ROUNDUP($H78*(1-R$3),0),IF($G78=2,ROUNDUP($H78*(1-R$4),0),"")),"")/0.95,0)</f>
        <v>2123</v>
      </c>
      <c r="R78" s="54" t="s">
        <v>236</v>
      </c>
      <c r="S78" s="68"/>
      <c r="T78" s="178">
        <f>ROUNDUP(IF($G78&lt;&gt;"",IF($G78=1,ROUNDUP($H78*(1-U$3),0),IF($G78=2,ROUNDUP($H78*(1-U$4),0),"")),"")/0.95,0)</f>
        <v>1698</v>
      </c>
      <c r="U78" s="54" t="s">
        <v>236</v>
      </c>
    </row>
    <row r="79" spans="1:21" x14ac:dyDescent="0.25">
      <c r="A79" s="59" t="s">
        <v>290</v>
      </c>
      <c r="B79" s="60" t="s">
        <v>129</v>
      </c>
      <c r="C79" s="61" t="s">
        <v>254</v>
      </c>
      <c r="D79" s="41">
        <v>0</v>
      </c>
      <c r="E79" s="62"/>
      <c r="F79" s="62"/>
      <c r="G79" s="189">
        <v>1</v>
      </c>
      <c r="H79" s="54">
        <f>ROUNDUP(H78*1.1,0)</f>
        <v>2218</v>
      </c>
      <c r="I79" s="54">
        <f>IF($D79&lt;&gt;"",H79*$D79,"")</f>
        <v>0</v>
      </c>
      <c r="J79" s="68"/>
      <c r="K79" s="178">
        <f t="shared" si="14"/>
        <v>1664</v>
      </c>
      <c r="L79" s="54">
        <f>IF($D79&lt;&gt;"",K79*$D79,"")</f>
        <v>0</v>
      </c>
      <c r="M79" s="68"/>
      <c r="N79" s="178">
        <f t="shared" si="15"/>
        <v>1775</v>
      </c>
      <c r="O79" s="54">
        <f>IF($D79&lt;&gt;"",N79*$D79,"")</f>
        <v>0</v>
      </c>
      <c r="P79" s="68"/>
      <c r="Q79" s="178">
        <f>ROUNDUP(IF($G79&lt;&gt;"",IF($G79=1,ROUNDUP($H79*(1-R$3),0),IF($G79=2,ROUNDUP($H79*(1-R$4),0),"")),"")/0.95,0)</f>
        <v>2335</v>
      </c>
      <c r="R79" s="54">
        <f>IF($D79&lt;&gt;"",Q79*$D79,"")</f>
        <v>0</v>
      </c>
      <c r="S79" s="68"/>
      <c r="T79" s="178">
        <f>ROUNDUP(IF($G79&lt;&gt;"",IF($G79=1,ROUNDUP($H79*(1-U$3),0),IF($G79=2,ROUNDUP($H79*(1-U$4),0),"")),"")/0.95,0)</f>
        <v>1869</v>
      </c>
      <c r="U79" s="54">
        <f>IF($D79&lt;&gt;"",T79*$D79,"")</f>
        <v>0</v>
      </c>
    </row>
    <row r="80" spans="1:21" x14ac:dyDescent="0.25">
      <c r="A80" s="59" t="s">
        <v>291</v>
      </c>
      <c r="B80" s="60" t="s">
        <v>130</v>
      </c>
      <c r="C80" s="61" t="s">
        <v>255</v>
      </c>
      <c r="D80" s="41">
        <v>0</v>
      </c>
      <c r="E80" s="62"/>
      <c r="F80" s="62"/>
      <c r="G80" s="189">
        <v>1</v>
      </c>
      <c r="H80" s="54">
        <f>ROUNDUP(H79*1.1,0)</f>
        <v>2440</v>
      </c>
      <c r="I80" s="54">
        <f>IF($D80&lt;&gt;"",H80*$D80,"")</f>
        <v>0</v>
      </c>
      <c r="J80" s="68"/>
      <c r="K80" s="178">
        <f t="shared" si="14"/>
        <v>1830</v>
      </c>
      <c r="L80" s="54">
        <f>IF($D80&lt;&gt;"",K80*$D80,"")</f>
        <v>0</v>
      </c>
      <c r="M80" s="68"/>
      <c r="N80" s="178">
        <f t="shared" si="15"/>
        <v>1952</v>
      </c>
      <c r="O80" s="54">
        <f>IF($D80&lt;&gt;"",N80*$D80,"")</f>
        <v>0</v>
      </c>
      <c r="P80" s="68"/>
      <c r="Q80" s="178">
        <f>ROUNDUP(IF($G80&lt;&gt;"",IF($G80=1,ROUNDUP($H80*(1-R$3),0),IF($G80=2,ROUNDUP($H80*(1-R$4),0),"")),"")/0.95,0)</f>
        <v>2569</v>
      </c>
      <c r="R80" s="54">
        <f>IF($D80&lt;&gt;"",Q80*$D80,"")</f>
        <v>0</v>
      </c>
      <c r="S80" s="68"/>
      <c r="T80" s="178">
        <f>ROUNDUP(IF($G80&lt;&gt;"",IF($G80=1,ROUNDUP($H80*(1-U$3),0),IF($G80=2,ROUNDUP($H80*(1-U$4),0),"")),"")/0.95,0)</f>
        <v>2055</v>
      </c>
      <c r="U80" s="54">
        <f>IF($D80&lt;&gt;"",T80*$D80,"")</f>
        <v>0</v>
      </c>
    </row>
    <row r="81" spans="1:21" s="6" customFormat="1" x14ac:dyDescent="0.25">
      <c r="A81" s="59"/>
      <c r="B81" s="60" t="s">
        <v>317</v>
      </c>
      <c r="C81" s="61"/>
      <c r="D81" s="41"/>
      <c r="E81" s="62"/>
      <c r="F81" s="62"/>
      <c r="G81" s="185"/>
      <c r="H81" s="62"/>
      <c r="I81" s="62"/>
      <c r="K81" s="174"/>
      <c r="L81" s="62"/>
      <c r="N81" s="174"/>
      <c r="O81" s="62"/>
      <c r="Q81" s="174"/>
      <c r="R81" s="62"/>
      <c r="T81" s="174"/>
      <c r="U81" s="62"/>
    </row>
    <row r="82" spans="1:21" s="6" customFormat="1" x14ac:dyDescent="0.25">
      <c r="A82" s="34" t="s">
        <v>395</v>
      </c>
      <c r="B82" s="63" t="s">
        <v>156</v>
      </c>
      <c r="C82" s="64"/>
      <c r="D82" s="64"/>
      <c r="E82" s="65"/>
      <c r="F82" s="66"/>
      <c r="G82" s="185"/>
      <c r="H82" s="66"/>
      <c r="I82" s="66"/>
      <c r="K82" s="175"/>
      <c r="L82" s="66"/>
      <c r="N82" s="175"/>
      <c r="O82" s="66"/>
      <c r="Q82" s="175"/>
      <c r="R82" s="66"/>
      <c r="T82" s="175"/>
      <c r="U82" s="66"/>
    </row>
    <row r="83" spans="1:21" s="6" customFormat="1" x14ac:dyDescent="0.25">
      <c r="A83" s="59"/>
      <c r="B83" s="60"/>
      <c r="C83" s="61"/>
      <c r="D83" s="41"/>
      <c r="E83" s="62"/>
      <c r="F83" s="62"/>
      <c r="G83" s="185"/>
      <c r="H83" s="62"/>
      <c r="I83" s="62"/>
      <c r="K83" s="174"/>
      <c r="L83" s="62"/>
      <c r="N83" s="174"/>
      <c r="O83" s="62"/>
      <c r="Q83" s="174"/>
      <c r="R83" s="62"/>
      <c r="T83" s="174"/>
      <c r="U83" s="62"/>
    </row>
    <row r="84" spans="1:21" s="69" customFormat="1" x14ac:dyDescent="0.25">
      <c r="A84" s="34" t="s">
        <v>351</v>
      </c>
      <c r="B84" s="63" t="s">
        <v>346</v>
      </c>
      <c r="C84" s="75"/>
      <c r="D84" s="93"/>
      <c r="E84" s="94"/>
      <c r="F84" s="66"/>
      <c r="G84" s="188"/>
      <c r="H84" s="95"/>
      <c r="I84" s="67">
        <f>SUBTOTAL(109,I85:I120)</f>
        <v>1445940</v>
      </c>
      <c r="J84" s="68"/>
      <c r="K84" s="182" t="str">
        <f>IF($G84&lt;&gt;"",IF($G84=1,ROUNDUP(#REF!*(1-L$3),0),IF($G84=2,ROUNDUP(#REF!*(1-L$4),0),"")),"")</f>
        <v/>
      </c>
      <c r="L84" s="67">
        <f>SUBTOTAL(109,L85:L120)</f>
        <v>1093172</v>
      </c>
      <c r="M84" s="68"/>
      <c r="N84" s="182" t="str">
        <f>IF($G84&lt;&gt;"",IF($G84=1,ROUNDUP(#REF!*(1-O$3),0),IF($G84=2,ROUNDUP(#REF!*(1-O$4),0),"")),"")</f>
        <v/>
      </c>
      <c r="O84" s="67">
        <f>SUBTOTAL(109,O85:O120)</f>
        <v>1165356</v>
      </c>
      <c r="P84" s="68"/>
      <c r="Q84" s="182" t="str">
        <f>IF($G84&lt;&gt;"",IF($G84=1,ROUNDUP(#REF!*(1-R$3),0),IF($G84=2,ROUNDUP(#REF!*(1-R$4),0),"")),"")</f>
        <v/>
      </c>
      <c r="R84" s="67">
        <f>SUBTOTAL(109,R85:R120)</f>
        <v>1522176</v>
      </c>
      <c r="S84" s="68"/>
      <c r="T84" s="182" t="str">
        <f>IF($G84&lt;&gt;"",IF($G84=1,ROUNDUP(#REF!*(1-U$3),0),IF($G84=2,ROUNDUP(#REF!*(1-U$4),0),"")),"")</f>
        <v/>
      </c>
      <c r="U84" s="67">
        <f>SUBTOTAL(109,U85:U120)</f>
        <v>1226735</v>
      </c>
    </row>
    <row r="85" spans="1:21" ht="31.5" x14ac:dyDescent="0.25">
      <c r="A85" s="70" t="s">
        <v>232</v>
      </c>
      <c r="B85" s="71" t="s">
        <v>107</v>
      </c>
      <c r="C85" s="61"/>
      <c r="D85" s="41"/>
      <c r="E85" s="62"/>
      <c r="F85" s="62"/>
      <c r="G85" s="188"/>
      <c r="H85" s="54"/>
      <c r="I85" s="54" t="str">
        <f t="shared" ref="I85:I104" si="16">IF($D85&lt;&gt;"",H85*$D85,"")</f>
        <v/>
      </c>
      <c r="J85" s="68"/>
      <c r="K85" s="180" t="str">
        <f>IF($G85&lt;&gt;"",IF($G85=1,ROUNDUP(#REF!*(1-L$3),0),IF($G85=2,ROUNDUP(#REF!*(1-L$4),0),"")),"")</f>
        <v/>
      </c>
      <c r="L85" s="54" t="str">
        <f t="shared" ref="L85:L103" si="17">IF($D85&lt;&gt;"",K85*$D85,"")</f>
        <v/>
      </c>
      <c r="M85" s="68"/>
      <c r="N85" s="180" t="str">
        <f>IF($G85&lt;&gt;"",IF($G85=1,ROUNDUP(#REF!*(1-O$3),0),IF($G85=2,ROUNDUP(#REF!*(1-O$4),0),"")),"")</f>
        <v/>
      </c>
      <c r="O85" s="54" t="str">
        <f t="shared" ref="O85:O120" si="18">IF($D85&lt;&gt;"",N85*$D85,"")</f>
        <v/>
      </c>
      <c r="P85" s="68"/>
      <c r="Q85" s="180" t="str">
        <f>IF($G85&lt;&gt;"",IF($G85=1,ROUNDUP(#REF!*(1-R$3),0),IF($G85=2,ROUNDUP(#REF!*(1-R$4),0),"")),"")</f>
        <v/>
      </c>
      <c r="R85" s="54" t="str">
        <f t="shared" ref="R85:R103" si="19">IF($D85&lt;&gt;"",Q85*$D85,"")</f>
        <v/>
      </c>
      <c r="S85" s="68"/>
      <c r="T85" s="180" t="str">
        <f>IF($G85&lt;&gt;"",IF($G85=1,ROUNDUP(#REF!*(1-U$3),0),IF($G85=2,ROUNDUP(#REF!*(1-U$4),0),"")),"")</f>
        <v/>
      </c>
      <c r="U85" s="54" t="str">
        <f t="shared" ref="U85:U103" si="20">IF($D85&lt;&gt;"",T85*$D85,"")</f>
        <v/>
      </c>
    </row>
    <row r="86" spans="1:21" ht="47.25" x14ac:dyDescent="0.25">
      <c r="A86" s="59" t="s">
        <v>353</v>
      </c>
      <c r="B86" s="60" t="s">
        <v>394</v>
      </c>
      <c r="C86" s="96" t="s">
        <v>271</v>
      </c>
      <c r="D86" s="97">
        <v>1</v>
      </c>
      <c r="E86" s="62"/>
      <c r="F86" s="62"/>
      <c r="G86" s="189">
        <v>1</v>
      </c>
      <c r="H86" s="98">
        <v>120000</v>
      </c>
      <c r="I86" s="54">
        <f t="shared" si="16"/>
        <v>120000</v>
      </c>
      <c r="J86" s="68"/>
      <c r="K86" s="178">
        <f t="shared" ref="K86:K91" si="21">IF($G86&lt;&gt;"",IF($G86=1,ROUNDUP($H86*(1-L$3),0),IF($G86=2,ROUNDUP($H86*(1-L$4),0),"")),"")</f>
        <v>90000</v>
      </c>
      <c r="L86" s="54">
        <f t="shared" si="17"/>
        <v>90000</v>
      </c>
      <c r="M86" s="68"/>
      <c r="N86" s="178">
        <f t="shared" ref="N86:N120" si="22">IF($G86&lt;&gt;"",IF($G86=1,ROUNDUP($H86*(1-O$3),0),IF($G86=2,ROUNDUP($H86*(1-O$4),0),"")),"")</f>
        <v>96000</v>
      </c>
      <c r="O86" s="54">
        <f t="shared" si="18"/>
        <v>96000</v>
      </c>
      <c r="P86" s="68"/>
      <c r="Q86" s="178">
        <f t="shared" ref="Q86:Q91" si="23">ROUNDUP(IF($G86&lt;&gt;"",IF($G86=1,ROUNDUP($H86*(1-R$3),0),IF($G86=2,ROUNDUP($H86*(1-R$4),0),"")),"")/0.95,0)</f>
        <v>126316</v>
      </c>
      <c r="R86" s="54">
        <f t="shared" si="19"/>
        <v>126316</v>
      </c>
      <c r="S86" s="68"/>
      <c r="T86" s="178">
        <f t="shared" ref="T86:T91" si="24">ROUNDUP(IF($G86&lt;&gt;"",IF($G86=1,ROUNDUP($H86*(1-U$3),0),IF($G86=2,ROUNDUP($H86*(1-U$4),0),"")),"")/0.95,0)</f>
        <v>101053</v>
      </c>
      <c r="U86" s="54">
        <f t="shared" si="20"/>
        <v>101053</v>
      </c>
    </row>
    <row r="87" spans="1:21" x14ac:dyDescent="0.25">
      <c r="A87" s="59" t="s">
        <v>354</v>
      </c>
      <c r="B87" s="60" t="s">
        <v>178</v>
      </c>
      <c r="C87" s="96" t="s">
        <v>162</v>
      </c>
      <c r="D87" s="97">
        <v>1</v>
      </c>
      <c r="E87" s="62"/>
      <c r="F87" s="62"/>
      <c r="G87" s="189">
        <v>1</v>
      </c>
      <c r="H87" s="98">
        <v>36000</v>
      </c>
      <c r="I87" s="54">
        <f t="shared" si="16"/>
        <v>36000</v>
      </c>
      <c r="J87" s="68"/>
      <c r="K87" s="178">
        <f t="shared" si="21"/>
        <v>27000</v>
      </c>
      <c r="L87" s="54">
        <f t="shared" si="17"/>
        <v>27000</v>
      </c>
      <c r="M87" s="68"/>
      <c r="N87" s="178">
        <f t="shared" si="22"/>
        <v>28800</v>
      </c>
      <c r="O87" s="54">
        <f t="shared" si="18"/>
        <v>28800</v>
      </c>
      <c r="P87" s="68"/>
      <c r="Q87" s="178">
        <f t="shared" si="23"/>
        <v>37895</v>
      </c>
      <c r="R87" s="54">
        <f t="shared" si="19"/>
        <v>37895</v>
      </c>
      <c r="S87" s="68"/>
      <c r="T87" s="178">
        <f t="shared" si="24"/>
        <v>30316</v>
      </c>
      <c r="U87" s="54">
        <f t="shared" si="20"/>
        <v>30316</v>
      </c>
    </row>
    <row r="88" spans="1:21" x14ac:dyDescent="0.25">
      <c r="A88" s="59" t="s">
        <v>355</v>
      </c>
      <c r="B88" s="60" t="s">
        <v>318</v>
      </c>
      <c r="C88" s="99" t="s">
        <v>272</v>
      </c>
      <c r="D88" s="41">
        <v>1</v>
      </c>
      <c r="E88" s="62"/>
      <c r="F88" s="62"/>
      <c r="G88" s="189">
        <v>1</v>
      </c>
      <c r="H88" s="98">
        <v>11400</v>
      </c>
      <c r="I88" s="54">
        <f t="shared" si="16"/>
        <v>11400</v>
      </c>
      <c r="J88" s="68"/>
      <c r="K88" s="178">
        <f t="shared" si="21"/>
        <v>8550</v>
      </c>
      <c r="L88" s="54">
        <f t="shared" si="17"/>
        <v>8550</v>
      </c>
      <c r="M88" s="68"/>
      <c r="N88" s="178">
        <f t="shared" si="22"/>
        <v>9120</v>
      </c>
      <c r="O88" s="54">
        <f t="shared" si="18"/>
        <v>9120</v>
      </c>
      <c r="P88" s="68"/>
      <c r="Q88" s="178">
        <f t="shared" si="23"/>
        <v>12000</v>
      </c>
      <c r="R88" s="54">
        <f t="shared" si="19"/>
        <v>12000</v>
      </c>
      <c r="S88" s="68"/>
      <c r="T88" s="178">
        <f t="shared" si="24"/>
        <v>9600</v>
      </c>
      <c r="U88" s="54">
        <f t="shared" si="20"/>
        <v>9600</v>
      </c>
    </row>
    <row r="89" spans="1:21" ht="63" x14ac:dyDescent="0.25">
      <c r="A89" s="59" t="s">
        <v>237</v>
      </c>
      <c r="B89" s="60" t="s">
        <v>154</v>
      </c>
      <c r="C89" s="99" t="s">
        <v>273</v>
      </c>
      <c r="D89" s="41">
        <v>5</v>
      </c>
      <c r="E89" s="62"/>
      <c r="F89" s="62"/>
      <c r="G89" s="189">
        <v>1</v>
      </c>
      <c r="H89" s="98">
        <v>2340</v>
      </c>
      <c r="I89" s="54">
        <f t="shared" si="16"/>
        <v>11700</v>
      </c>
      <c r="J89" s="68"/>
      <c r="K89" s="178">
        <f t="shared" si="21"/>
        <v>1755</v>
      </c>
      <c r="L89" s="54">
        <f t="shared" si="17"/>
        <v>8775</v>
      </c>
      <c r="M89" s="68"/>
      <c r="N89" s="178">
        <f t="shared" si="22"/>
        <v>1872</v>
      </c>
      <c r="O89" s="54">
        <f t="shared" si="18"/>
        <v>9360</v>
      </c>
      <c r="P89" s="68"/>
      <c r="Q89" s="178">
        <f t="shared" si="23"/>
        <v>2464</v>
      </c>
      <c r="R89" s="54">
        <f t="shared" si="19"/>
        <v>12320</v>
      </c>
      <c r="S89" s="68"/>
      <c r="T89" s="178">
        <f t="shared" si="24"/>
        <v>1971</v>
      </c>
      <c r="U89" s="54">
        <f t="shared" si="20"/>
        <v>9855</v>
      </c>
    </row>
    <row r="90" spans="1:21" s="43" customFormat="1" ht="126" x14ac:dyDescent="0.25">
      <c r="A90" s="59" t="s">
        <v>238</v>
      </c>
      <c r="B90" s="60" t="s">
        <v>3</v>
      </c>
      <c r="C90" s="99" t="s">
        <v>274</v>
      </c>
      <c r="D90" s="41">
        <v>5</v>
      </c>
      <c r="E90" s="62"/>
      <c r="F90" s="62"/>
      <c r="G90" s="189">
        <v>1</v>
      </c>
      <c r="H90" s="98">
        <v>2340</v>
      </c>
      <c r="I90" s="54">
        <f t="shared" si="16"/>
        <v>11700</v>
      </c>
      <c r="J90" s="68"/>
      <c r="K90" s="178">
        <f t="shared" si="21"/>
        <v>1755</v>
      </c>
      <c r="L90" s="54">
        <f t="shared" si="17"/>
        <v>8775</v>
      </c>
      <c r="M90" s="68"/>
      <c r="N90" s="178">
        <f t="shared" si="22"/>
        <v>1872</v>
      </c>
      <c r="O90" s="54">
        <f t="shared" si="18"/>
        <v>9360</v>
      </c>
      <c r="P90" s="68"/>
      <c r="Q90" s="178">
        <f t="shared" si="23"/>
        <v>2464</v>
      </c>
      <c r="R90" s="54">
        <f t="shared" si="19"/>
        <v>12320</v>
      </c>
      <c r="S90" s="68"/>
      <c r="T90" s="178">
        <f t="shared" si="24"/>
        <v>1971</v>
      </c>
      <c r="U90" s="54">
        <f t="shared" si="20"/>
        <v>9855</v>
      </c>
    </row>
    <row r="91" spans="1:21" s="43" customFormat="1" x14ac:dyDescent="0.25">
      <c r="A91" s="59" t="s">
        <v>163</v>
      </c>
      <c r="B91" s="60" t="s">
        <v>43</v>
      </c>
      <c r="C91" s="100" t="s">
        <v>164</v>
      </c>
      <c r="D91" s="41">
        <v>0</v>
      </c>
      <c r="E91" s="62"/>
      <c r="F91" s="62"/>
      <c r="G91" s="189">
        <v>1</v>
      </c>
      <c r="H91" s="98">
        <v>30000</v>
      </c>
      <c r="I91" s="54">
        <f t="shared" si="16"/>
        <v>0</v>
      </c>
      <c r="J91" s="68"/>
      <c r="K91" s="178">
        <f t="shared" si="21"/>
        <v>22500</v>
      </c>
      <c r="L91" s="54">
        <f t="shared" si="17"/>
        <v>0</v>
      </c>
      <c r="M91" s="68"/>
      <c r="N91" s="178">
        <f t="shared" si="22"/>
        <v>24000</v>
      </c>
      <c r="O91" s="54">
        <f t="shared" si="18"/>
        <v>0</v>
      </c>
      <c r="P91" s="68"/>
      <c r="Q91" s="178">
        <f t="shared" si="23"/>
        <v>31579</v>
      </c>
      <c r="R91" s="54">
        <f t="shared" si="19"/>
        <v>0</v>
      </c>
      <c r="S91" s="68"/>
      <c r="T91" s="178">
        <f t="shared" si="24"/>
        <v>25264</v>
      </c>
      <c r="U91" s="54">
        <f t="shared" si="20"/>
        <v>0</v>
      </c>
    </row>
    <row r="92" spans="1:21" ht="31.5" x14ac:dyDescent="0.25">
      <c r="A92" s="70" t="s">
        <v>233</v>
      </c>
      <c r="B92" s="71" t="s">
        <v>108</v>
      </c>
      <c r="C92" s="61"/>
      <c r="D92" s="41"/>
      <c r="E92" s="62"/>
      <c r="F92" s="62"/>
      <c r="G92" s="188"/>
      <c r="H92" s="54"/>
      <c r="I92" s="54" t="str">
        <f t="shared" si="16"/>
        <v/>
      </c>
      <c r="J92" s="68"/>
      <c r="K92" s="180" t="str">
        <f>IF($G92&lt;&gt;"",IF($G92=1,ROUNDUP(#REF!*(1-L$3),0),IF($G92=2,ROUNDUP(#REF!*(1-L$4),0),"")),"")</f>
        <v/>
      </c>
      <c r="L92" s="54" t="str">
        <f t="shared" si="17"/>
        <v/>
      </c>
      <c r="M92" s="68"/>
      <c r="N92" s="178" t="str">
        <f t="shared" si="22"/>
        <v/>
      </c>
      <c r="O92" s="54" t="str">
        <f t="shared" si="18"/>
        <v/>
      </c>
      <c r="P92" s="68"/>
      <c r="Q92" s="180"/>
      <c r="R92" s="54" t="str">
        <f t="shared" si="19"/>
        <v/>
      </c>
      <c r="S92" s="68"/>
      <c r="T92" s="180" t="str">
        <f>IF($G92&lt;&gt;"",IF($G92=1,ROUNDUP(#REF!*(1-U$3),0),IF($G92=2,ROUNDUP(#REF!*(1-U$4),0),"")),"")</f>
        <v/>
      </c>
      <c r="U92" s="54" t="str">
        <f t="shared" si="20"/>
        <v/>
      </c>
    </row>
    <row r="93" spans="1:21" ht="47.25" x14ac:dyDescent="0.25">
      <c r="A93" s="59" t="s">
        <v>353</v>
      </c>
      <c r="B93" s="60" t="s">
        <v>394</v>
      </c>
      <c r="C93" s="96" t="s">
        <v>275</v>
      </c>
      <c r="D93" s="97">
        <v>1</v>
      </c>
      <c r="E93" s="62"/>
      <c r="F93" s="62"/>
      <c r="G93" s="189">
        <v>1</v>
      </c>
      <c r="H93" s="98">
        <v>166800</v>
      </c>
      <c r="I93" s="54">
        <f t="shared" si="16"/>
        <v>166800</v>
      </c>
      <c r="J93" s="68"/>
      <c r="K93" s="178">
        <f t="shared" ref="K93:K98" si="25">IF($G93&lt;&gt;"",IF($G93=1,ROUNDUP($H93*(1-L$3),0),IF($G93=2,ROUNDUP($H93*(1-L$4),0),"")),"")</f>
        <v>125100</v>
      </c>
      <c r="L93" s="54">
        <f t="shared" si="17"/>
        <v>125100</v>
      </c>
      <c r="M93" s="68"/>
      <c r="N93" s="178">
        <f t="shared" si="22"/>
        <v>133440</v>
      </c>
      <c r="O93" s="54">
        <f t="shared" si="18"/>
        <v>133440</v>
      </c>
      <c r="P93" s="68"/>
      <c r="Q93" s="178">
        <f t="shared" ref="Q93:Q98" si="26">ROUNDUP(IF($G93&lt;&gt;"",IF($G93=1,ROUNDUP($H93*(1-R$3),0),IF($G93=2,ROUNDUP($H93*(1-R$4),0),"")),"")/0.95,0)</f>
        <v>175579</v>
      </c>
      <c r="R93" s="54">
        <f t="shared" si="19"/>
        <v>175579</v>
      </c>
      <c r="S93" s="68"/>
      <c r="T93" s="178">
        <f t="shared" ref="T93:T98" si="27">ROUNDUP(IF($G93&lt;&gt;"",IF($G93=1,ROUNDUP($H93*(1-U$3),0),IF($G93=2,ROUNDUP($H93*(1-U$4),0),"")),"")/0.95,0)</f>
        <v>140464</v>
      </c>
      <c r="U93" s="54">
        <f t="shared" si="20"/>
        <v>140464</v>
      </c>
    </row>
    <row r="94" spans="1:21" x14ac:dyDescent="0.25">
      <c r="A94" s="59" t="s">
        <v>354</v>
      </c>
      <c r="B94" s="60" t="s">
        <v>178</v>
      </c>
      <c r="C94" s="96" t="s">
        <v>165</v>
      </c>
      <c r="D94" s="97">
        <v>1</v>
      </c>
      <c r="E94" s="62"/>
      <c r="F94" s="62"/>
      <c r="G94" s="189">
        <v>1</v>
      </c>
      <c r="H94" s="98">
        <v>36000</v>
      </c>
      <c r="I94" s="54">
        <f t="shared" si="16"/>
        <v>36000</v>
      </c>
      <c r="J94" s="68"/>
      <c r="K94" s="178">
        <f t="shared" si="25"/>
        <v>27000</v>
      </c>
      <c r="L94" s="54">
        <f t="shared" si="17"/>
        <v>27000</v>
      </c>
      <c r="M94" s="68"/>
      <c r="N94" s="178">
        <f t="shared" si="22"/>
        <v>28800</v>
      </c>
      <c r="O94" s="54">
        <f t="shared" si="18"/>
        <v>28800</v>
      </c>
      <c r="P94" s="68"/>
      <c r="Q94" s="178">
        <f t="shared" si="26"/>
        <v>37895</v>
      </c>
      <c r="R94" s="54">
        <f t="shared" si="19"/>
        <v>37895</v>
      </c>
      <c r="S94" s="68"/>
      <c r="T94" s="178">
        <f t="shared" si="27"/>
        <v>30316</v>
      </c>
      <c r="U94" s="54">
        <f t="shared" si="20"/>
        <v>30316</v>
      </c>
    </row>
    <row r="95" spans="1:21" x14ac:dyDescent="0.25">
      <c r="A95" s="59" t="s">
        <v>355</v>
      </c>
      <c r="B95" s="60" t="s">
        <v>318</v>
      </c>
      <c r="C95" s="99" t="s">
        <v>276</v>
      </c>
      <c r="D95" s="41">
        <v>3</v>
      </c>
      <c r="E95" s="62"/>
      <c r="F95" s="62"/>
      <c r="G95" s="189">
        <v>1</v>
      </c>
      <c r="H95" s="98">
        <v>11400</v>
      </c>
      <c r="I95" s="54">
        <f t="shared" si="16"/>
        <v>34200</v>
      </c>
      <c r="J95" s="68"/>
      <c r="K95" s="178">
        <f t="shared" si="25"/>
        <v>8550</v>
      </c>
      <c r="L95" s="54">
        <f t="shared" si="17"/>
        <v>25650</v>
      </c>
      <c r="M95" s="68"/>
      <c r="N95" s="178">
        <f t="shared" si="22"/>
        <v>9120</v>
      </c>
      <c r="O95" s="54">
        <f t="shared" si="18"/>
        <v>27360</v>
      </c>
      <c r="P95" s="68"/>
      <c r="Q95" s="178">
        <f t="shared" si="26"/>
        <v>12000</v>
      </c>
      <c r="R95" s="54">
        <f t="shared" si="19"/>
        <v>36000</v>
      </c>
      <c r="S95" s="68"/>
      <c r="T95" s="178">
        <f t="shared" si="27"/>
        <v>9600</v>
      </c>
      <c r="U95" s="54">
        <f t="shared" si="20"/>
        <v>28800</v>
      </c>
    </row>
    <row r="96" spans="1:21" ht="63" x14ac:dyDescent="0.25">
      <c r="A96" s="59" t="s">
        <v>237</v>
      </c>
      <c r="B96" s="60" t="s">
        <v>154</v>
      </c>
      <c r="C96" s="99" t="s">
        <v>277</v>
      </c>
      <c r="D96" s="41">
        <v>15</v>
      </c>
      <c r="E96" s="62"/>
      <c r="F96" s="62"/>
      <c r="G96" s="189">
        <v>1</v>
      </c>
      <c r="H96" s="98">
        <v>2340</v>
      </c>
      <c r="I96" s="54">
        <f t="shared" si="16"/>
        <v>35100</v>
      </c>
      <c r="J96" s="68"/>
      <c r="K96" s="178">
        <f t="shared" si="25"/>
        <v>1755</v>
      </c>
      <c r="L96" s="54">
        <f t="shared" si="17"/>
        <v>26325</v>
      </c>
      <c r="M96" s="68"/>
      <c r="N96" s="178">
        <f t="shared" si="22"/>
        <v>1872</v>
      </c>
      <c r="O96" s="54">
        <f t="shared" si="18"/>
        <v>28080</v>
      </c>
      <c r="P96" s="68"/>
      <c r="Q96" s="178">
        <f t="shared" si="26"/>
        <v>2464</v>
      </c>
      <c r="R96" s="54">
        <f t="shared" si="19"/>
        <v>36960</v>
      </c>
      <c r="S96" s="68"/>
      <c r="T96" s="178">
        <f t="shared" si="27"/>
        <v>1971</v>
      </c>
      <c r="U96" s="54">
        <f t="shared" si="20"/>
        <v>29565</v>
      </c>
    </row>
    <row r="97" spans="1:21" s="43" customFormat="1" ht="126" x14ac:dyDescent="0.25">
      <c r="A97" s="59" t="s">
        <v>238</v>
      </c>
      <c r="B97" s="60" t="s">
        <v>3</v>
      </c>
      <c r="C97" s="99" t="s">
        <v>278</v>
      </c>
      <c r="D97" s="41">
        <v>15</v>
      </c>
      <c r="E97" s="62"/>
      <c r="F97" s="62"/>
      <c r="G97" s="189">
        <v>1</v>
      </c>
      <c r="H97" s="98">
        <v>2340</v>
      </c>
      <c r="I97" s="54">
        <f t="shared" si="16"/>
        <v>35100</v>
      </c>
      <c r="J97" s="68"/>
      <c r="K97" s="178">
        <f t="shared" si="25"/>
        <v>1755</v>
      </c>
      <c r="L97" s="54">
        <f t="shared" si="17"/>
        <v>26325</v>
      </c>
      <c r="M97" s="68"/>
      <c r="N97" s="178">
        <f t="shared" si="22"/>
        <v>1872</v>
      </c>
      <c r="O97" s="54">
        <f t="shared" si="18"/>
        <v>28080</v>
      </c>
      <c r="P97" s="68"/>
      <c r="Q97" s="178">
        <f t="shared" si="26"/>
        <v>2464</v>
      </c>
      <c r="R97" s="54">
        <f t="shared" si="19"/>
        <v>36960</v>
      </c>
      <c r="S97" s="68"/>
      <c r="T97" s="178">
        <f t="shared" si="27"/>
        <v>1971</v>
      </c>
      <c r="U97" s="54">
        <f t="shared" si="20"/>
        <v>29565</v>
      </c>
    </row>
    <row r="98" spans="1:21" s="43" customFormat="1" x14ac:dyDescent="0.25">
      <c r="A98" s="59" t="s">
        <v>163</v>
      </c>
      <c r="B98" s="60" t="s">
        <v>43</v>
      </c>
      <c r="C98" s="100" t="s">
        <v>166</v>
      </c>
      <c r="D98" s="41">
        <v>0</v>
      </c>
      <c r="E98" s="62"/>
      <c r="F98" s="62"/>
      <c r="G98" s="189">
        <v>1</v>
      </c>
      <c r="H98" s="98">
        <v>30000</v>
      </c>
      <c r="I98" s="54">
        <f t="shared" si="16"/>
        <v>0</v>
      </c>
      <c r="J98" s="68"/>
      <c r="K98" s="178">
        <f t="shared" si="25"/>
        <v>22500</v>
      </c>
      <c r="L98" s="54">
        <f t="shared" si="17"/>
        <v>0</v>
      </c>
      <c r="M98" s="68"/>
      <c r="N98" s="178">
        <f t="shared" si="22"/>
        <v>24000</v>
      </c>
      <c r="O98" s="54">
        <f t="shared" si="18"/>
        <v>0</v>
      </c>
      <c r="P98" s="68"/>
      <c r="Q98" s="178">
        <f t="shared" si="26"/>
        <v>31579</v>
      </c>
      <c r="R98" s="54">
        <f t="shared" si="19"/>
        <v>0</v>
      </c>
      <c r="S98" s="68"/>
      <c r="T98" s="178">
        <f t="shared" si="27"/>
        <v>25264</v>
      </c>
      <c r="U98" s="54">
        <f t="shared" si="20"/>
        <v>0</v>
      </c>
    </row>
    <row r="99" spans="1:21" ht="31.5" x14ac:dyDescent="0.25">
      <c r="A99" s="70" t="s">
        <v>234</v>
      </c>
      <c r="B99" s="71" t="s">
        <v>109</v>
      </c>
      <c r="C99" s="61"/>
      <c r="D99" s="41"/>
      <c r="E99" s="62"/>
      <c r="F99" s="62"/>
      <c r="G99" s="188"/>
      <c r="H99" s="54"/>
      <c r="I99" s="54" t="str">
        <f t="shared" si="16"/>
        <v/>
      </c>
      <c r="J99" s="68"/>
      <c r="K99" s="180" t="str">
        <f>IF($G99&lt;&gt;"",IF($G99=1,ROUNDUP(#REF!*(1-L$3),0),IF($G99=2,ROUNDUP(#REF!*(1-L$4),0),"")),"")</f>
        <v/>
      </c>
      <c r="L99" s="54" t="str">
        <f t="shared" si="17"/>
        <v/>
      </c>
      <c r="M99" s="68"/>
      <c r="N99" s="178" t="str">
        <f t="shared" si="22"/>
        <v/>
      </c>
      <c r="O99" s="54" t="str">
        <f t="shared" si="18"/>
        <v/>
      </c>
      <c r="P99" s="68"/>
      <c r="Q99" s="180"/>
      <c r="R99" s="54" t="str">
        <f t="shared" si="19"/>
        <v/>
      </c>
      <c r="S99" s="68"/>
      <c r="T99" s="180" t="str">
        <f>IF($G99&lt;&gt;"",IF($G99=1,ROUNDUP(#REF!*(1-U$3),0),IF($G99=2,ROUNDUP(#REF!*(1-U$4),0),"")),"")</f>
        <v/>
      </c>
      <c r="U99" s="54" t="str">
        <f t="shared" si="20"/>
        <v/>
      </c>
    </row>
    <row r="100" spans="1:21" ht="47.25" x14ac:dyDescent="0.25">
      <c r="A100" s="59" t="s">
        <v>353</v>
      </c>
      <c r="B100" s="60" t="s">
        <v>394</v>
      </c>
      <c r="C100" s="96" t="s">
        <v>279</v>
      </c>
      <c r="D100" s="97">
        <v>1</v>
      </c>
      <c r="E100" s="62"/>
      <c r="F100" s="62"/>
      <c r="G100" s="189">
        <v>1</v>
      </c>
      <c r="H100" s="98">
        <v>222000</v>
      </c>
      <c r="I100" s="54">
        <f t="shared" si="16"/>
        <v>222000</v>
      </c>
      <c r="J100" s="68"/>
      <c r="K100" s="178">
        <f t="shared" ref="K100:K105" si="28">IF($G100&lt;&gt;"",IF($G100=1,ROUNDUP($H100*(1-L$3),0),IF($G100=2,ROUNDUP($H100*(1-L$4),0),"")),"")</f>
        <v>166500</v>
      </c>
      <c r="L100" s="54">
        <f t="shared" si="17"/>
        <v>166500</v>
      </c>
      <c r="M100" s="68"/>
      <c r="N100" s="178">
        <f t="shared" si="22"/>
        <v>177600</v>
      </c>
      <c r="O100" s="54">
        <f t="shared" si="18"/>
        <v>177600</v>
      </c>
      <c r="P100" s="68"/>
      <c r="Q100" s="178">
        <f t="shared" ref="Q100:Q105" si="29">ROUNDUP(IF($G100&lt;&gt;"",IF($G100=1,ROUNDUP($H100*(1-R$3),0),IF($G100=2,ROUNDUP($H100*(1-R$4),0),"")),"")/0.95,0)</f>
        <v>233685</v>
      </c>
      <c r="R100" s="54">
        <f t="shared" si="19"/>
        <v>233685</v>
      </c>
      <c r="S100" s="68"/>
      <c r="T100" s="178">
        <f t="shared" ref="T100:T105" si="30">ROUNDUP(IF($G100&lt;&gt;"",IF($G100=1,ROUNDUP($H100*(1-U$3),0),IF($G100=2,ROUNDUP($H100*(1-U$4),0),"")),"")/0.95,0)</f>
        <v>186948</v>
      </c>
      <c r="U100" s="54">
        <f t="shared" si="20"/>
        <v>186948</v>
      </c>
    </row>
    <row r="101" spans="1:21" x14ac:dyDescent="0.25">
      <c r="A101" s="59" t="s">
        <v>354</v>
      </c>
      <c r="B101" s="60" t="s">
        <v>178</v>
      </c>
      <c r="C101" s="96" t="s">
        <v>167</v>
      </c>
      <c r="D101" s="97">
        <v>1</v>
      </c>
      <c r="E101" s="62"/>
      <c r="F101" s="62"/>
      <c r="G101" s="189">
        <v>1</v>
      </c>
      <c r="H101" s="98">
        <v>36000</v>
      </c>
      <c r="I101" s="54">
        <f t="shared" si="16"/>
        <v>36000</v>
      </c>
      <c r="J101" s="68"/>
      <c r="K101" s="178">
        <f t="shared" si="28"/>
        <v>27000</v>
      </c>
      <c r="L101" s="54">
        <f t="shared" si="17"/>
        <v>27000</v>
      </c>
      <c r="M101" s="68"/>
      <c r="N101" s="178">
        <f t="shared" si="22"/>
        <v>28800</v>
      </c>
      <c r="O101" s="54">
        <f t="shared" si="18"/>
        <v>28800</v>
      </c>
      <c r="P101" s="68"/>
      <c r="Q101" s="178">
        <f t="shared" si="29"/>
        <v>37895</v>
      </c>
      <c r="R101" s="54">
        <f t="shared" si="19"/>
        <v>37895</v>
      </c>
      <c r="S101" s="68"/>
      <c r="T101" s="178">
        <f t="shared" si="30"/>
        <v>30316</v>
      </c>
      <c r="U101" s="54">
        <f t="shared" si="20"/>
        <v>30316</v>
      </c>
    </row>
    <row r="102" spans="1:21" x14ac:dyDescent="0.25">
      <c r="A102" s="59" t="s">
        <v>355</v>
      </c>
      <c r="B102" s="60" t="s">
        <v>318</v>
      </c>
      <c r="C102" s="99" t="s">
        <v>280</v>
      </c>
      <c r="D102" s="41">
        <v>10</v>
      </c>
      <c r="E102" s="62"/>
      <c r="F102" s="62"/>
      <c r="G102" s="189">
        <v>1</v>
      </c>
      <c r="H102" s="98">
        <v>11400</v>
      </c>
      <c r="I102" s="54">
        <f t="shared" si="16"/>
        <v>114000</v>
      </c>
      <c r="J102" s="68"/>
      <c r="K102" s="178">
        <f t="shared" si="28"/>
        <v>8550</v>
      </c>
      <c r="L102" s="54">
        <f t="shared" si="17"/>
        <v>85500</v>
      </c>
      <c r="M102" s="68"/>
      <c r="N102" s="178">
        <f t="shared" si="22"/>
        <v>9120</v>
      </c>
      <c r="O102" s="54">
        <f t="shared" si="18"/>
        <v>91200</v>
      </c>
      <c r="P102" s="68"/>
      <c r="Q102" s="178">
        <f t="shared" si="29"/>
        <v>12000</v>
      </c>
      <c r="R102" s="54">
        <f t="shared" si="19"/>
        <v>120000</v>
      </c>
      <c r="S102" s="68"/>
      <c r="T102" s="178">
        <f t="shared" si="30"/>
        <v>9600</v>
      </c>
      <c r="U102" s="54">
        <f t="shared" si="20"/>
        <v>96000</v>
      </c>
    </row>
    <row r="103" spans="1:21" ht="63" x14ac:dyDescent="0.25">
      <c r="A103" s="59" t="s">
        <v>237</v>
      </c>
      <c r="B103" s="60" t="s">
        <v>154</v>
      </c>
      <c r="C103" s="99" t="s">
        <v>281</v>
      </c>
      <c r="D103" s="41">
        <v>75</v>
      </c>
      <c r="E103" s="62"/>
      <c r="F103" s="62"/>
      <c r="G103" s="189">
        <v>1</v>
      </c>
      <c r="H103" s="98">
        <v>1755</v>
      </c>
      <c r="I103" s="54">
        <f t="shared" si="16"/>
        <v>131625</v>
      </c>
      <c r="J103" s="68"/>
      <c r="K103" s="178">
        <f t="shared" si="28"/>
        <v>1317</v>
      </c>
      <c r="L103" s="54">
        <f t="shared" si="17"/>
        <v>98775</v>
      </c>
      <c r="M103" s="68"/>
      <c r="N103" s="178">
        <f t="shared" si="22"/>
        <v>1404</v>
      </c>
      <c r="O103" s="54">
        <f t="shared" si="18"/>
        <v>105300</v>
      </c>
      <c r="P103" s="68"/>
      <c r="Q103" s="178">
        <f t="shared" si="29"/>
        <v>1848</v>
      </c>
      <c r="R103" s="54">
        <f t="shared" si="19"/>
        <v>138600</v>
      </c>
      <c r="S103" s="68"/>
      <c r="T103" s="178">
        <f t="shared" si="30"/>
        <v>1478</v>
      </c>
      <c r="U103" s="54">
        <f t="shared" si="20"/>
        <v>110850</v>
      </c>
    </row>
    <row r="104" spans="1:21" s="43" customFormat="1" ht="126" x14ac:dyDescent="0.25">
      <c r="A104" s="59" t="s">
        <v>238</v>
      </c>
      <c r="B104" s="60" t="s">
        <v>3</v>
      </c>
      <c r="C104" s="99" t="s">
        <v>282</v>
      </c>
      <c r="D104" s="41">
        <v>75</v>
      </c>
      <c r="E104" s="62"/>
      <c r="F104" s="62"/>
      <c r="G104" s="189">
        <v>1</v>
      </c>
      <c r="H104" s="98">
        <v>1755</v>
      </c>
      <c r="I104" s="54">
        <f t="shared" si="16"/>
        <v>131625</v>
      </c>
      <c r="J104" s="68"/>
      <c r="K104" s="178">
        <f t="shared" si="28"/>
        <v>1317</v>
      </c>
      <c r="L104" s="54">
        <f>IF($D104&lt;&gt;"",K104*$D104,"")</f>
        <v>98775</v>
      </c>
      <c r="M104" s="68"/>
      <c r="N104" s="178">
        <f t="shared" si="22"/>
        <v>1404</v>
      </c>
      <c r="O104" s="54">
        <f>IF($D104&lt;&gt;"",N104*$D104,"")</f>
        <v>105300</v>
      </c>
      <c r="P104" s="68"/>
      <c r="Q104" s="178">
        <f t="shared" si="29"/>
        <v>1848</v>
      </c>
      <c r="R104" s="54">
        <f t="shared" ref="R104:R113" si="31">IF($D104&lt;&gt;"",Q104*$D104,"")</f>
        <v>138600</v>
      </c>
      <c r="S104" s="68"/>
      <c r="T104" s="178">
        <f t="shared" si="30"/>
        <v>1478</v>
      </c>
      <c r="U104" s="54">
        <f t="shared" ref="U104:U113" si="32">IF($D104&lt;&gt;"",T104*$D104,"")</f>
        <v>110850</v>
      </c>
    </row>
    <row r="105" spans="1:21" s="43" customFormat="1" x14ac:dyDescent="0.25">
      <c r="A105" s="59" t="s">
        <v>163</v>
      </c>
      <c r="B105" s="60" t="s">
        <v>43</v>
      </c>
      <c r="C105" s="100" t="s">
        <v>168</v>
      </c>
      <c r="D105" s="41">
        <v>0</v>
      </c>
      <c r="E105" s="62"/>
      <c r="F105" s="62"/>
      <c r="G105" s="189">
        <v>1</v>
      </c>
      <c r="H105" s="98">
        <v>30000</v>
      </c>
      <c r="I105" s="54">
        <f>IF($D105&lt;&gt;"",H105*$D105,"")</f>
        <v>0</v>
      </c>
      <c r="J105" s="68"/>
      <c r="K105" s="178">
        <f t="shared" si="28"/>
        <v>22500</v>
      </c>
      <c r="L105" s="54">
        <f>IF($D105&lt;&gt;"",K105*$D105,"")</f>
        <v>0</v>
      </c>
      <c r="M105" s="68"/>
      <c r="N105" s="178">
        <f t="shared" si="22"/>
        <v>24000</v>
      </c>
      <c r="O105" s="54">
        <f>IF($D105&lt;&gt;"",N105*$D105,"")</f>
        <v>0</v>
      </c>
      <c r="P105" s="68"/>
      <c r="Q105" s="178">
        <f t="shared" si="29"/>
        <v>31579</v>
      </c>
      <c r="R105" s="54">
        <f t="shared" si="31"/>
        <v>0</v>
      </c>
      <c r="S105" s="68"/>
      <c r="T105" s="178">
        <f t="shared" si="30"/>
        <v>25264</v>
      </c>
      <c r="U105" s="54">
        <f t="shared" si="32"/>
        <v>0</v>
      </c>
    </row>
    <row r="106" spans="1:21" x14ac:dyDescent="0.25">
      <c r="A106" s="70" t="s">
        <v>356</v>
      </c>
      <c r="B106" s="71" t="s">
        <v>298</v>
      </c>
      <c r="C106" s="61"/>
      <c r="D106" s="41"/>
      <c r="E106" s="62"/>
      <c r="F106" s="62"/>
      <c r="G106" s="188"/>
      <c r="H106" s="54"/>
      <c r="I106" s="54" t="str">
        <f t="shared" ref="I106:I108" si="33">IF($D106&lt;&gt;"",H106*$D106,"")</f>
        <v/>
      </c>
      <c r="J106" s="68"/>
      <c r="K106" s="178" t="str">
        <f>IF($G106&lt;&gt;"",IF($G106=1,ROUNDUP(#REF!*(1-L$3),0),IF($G106=2,ROUNDUP(#REF!*(1-L$4),0),"")),"")</f>
        <v/>
      </c>
      <c r="L106" s="54" t="str">
        <f t="shared" ref="L106:L120" si="34">IF($D106&lt;&gt;"",K106*$D106,"")</f>
        <v/>
      </c>
      <c r="M106" s="68"/>
      <c r="N106" s="178" t="str">
        <f t="shared" si="22"/>
        <v/>
      </c>
      <c r="O106" s="54" t="str">
        <f t="shared" si="18"/>
        <v/>
      </c>
      <c r="P106" s="68"/>
      <c r="Q106" s="178"/>
      <c r="R106" s="54" t="str">
        <f t="shared" si="31"/>
        <v/>
      </c>
      <c r="S106" s="68"/>
      <c r="T106" s="178" t="str">
        <f>IF($G106&lt;&gt;"",IF($G106=1,ROUNDUP(#REF!*(1-U$3),0),IF($G106=2,ROUNDUP(#REF!*(1-U$4),0),"")),"")</f>
        <v/>
      </c>
      <c r="U106" s="54" t="str">
        <f t="shared" si="32"/>
        <v/>
      </c>
    </row>
    <row r="107" spans="1:21" x14ac:dyDescent="0.25">
      <c r="A107" s="59" t="s">
        <v>362</v>
      </c>
      <c r="B107" s="60" t="s">
        <v>319</v>
      </c>
      <c r="C107" s="61" t="s">
        <v>256</v>
      </c>
      <c r="D107" s="41">
        <v>1</v>
      </c>
      <c r="E107" s="62">
        <v>-5500</v>
      </c>
      <c r="F107" s="54">
        <f>IF($D107&lt;&gt;"",E107*$D107,"")</f>
        <v>-5500</v>
      </c>
      <c r="G107" s="189">
        <v>2</v>
      </c>
      <c r="H107" s="54">
        <v>6600</v>
      </c>
      <c r="I107" s="54">
        <f t="shared" si="33"/>
        <v>6600</v>
      </c>
      <c r="J107" s="68"/>
      <c r="K107" s="178">
        <f t="shared" ref="K107:K113" si="35">IF($G107&lt;&gt;"",IF($G107=1,ROUNDUP($H107*(1-L$3),0),IF($G107=2,ROUNDUP($H107*(1-L$4),0),"")),"")</f>
        <v>5610</v>
      </c>
      <c r="L107" s="54">
        <f t="shared" si="34"/>
        <v>5610</v>
      </c>
      <c r="M107" s="68"/>
      <c r="N107" s="178">
        <f t="shared" si="22"/>
        <v>5940</v>
      </c>
      <c r="O107" s="54">
        <f t="shared" si="18"/>
        <v>5940</v>
      </c>
      <c r="P107" s="68"/>
      <c r="Q107" s="178">
        <f t="shared" ref="Q107:Q113" si="36">ROUNDUP(IF($G107&lt;&gt;"",IF($G107=1,ROUNDUP($H107*(1-R$3),0),IF($G107=2,ROUNDUP($H107*(1-R$4),0),"")),"")/0.95,0)</f>
        <v>6948</v>
      </c>
      <c r="R107" s="54">
        <f t="shared" si="31"/>
        <v>6948</v>
      </c>
      <c r="S107" s="68"/>
      <c r="T107" s="178">
        <f t="shared" ref="T107:T113" si="37">ROUNDUP(IF($G107&lt;&gt;"",IF($G107=1,ROUNDUP($H107*(1-U$3),0),IF($G107=2,ROUNDUP($H107*(1-U$4),0),"")),"")/0.95,0)</f>
        <v>6253</v>
      </c>
      <c r="U107" s="54">
        <f t="shared" si="32"/>
        <v>6253</v>
      </c>
    </row>
    <row r="108" spans="1:21" x14ac:dyDescent="0.25">
      <c r="A108" s="59" t="s">
        <v>363</v>
      </c>
      <c r="B108" s="60" t="s">
        <v>307</v>
      </c>
      <c r="C108" s="61" t="s">
        <v>308</v>
      </c>
      <c r="D108" s="41">
        <v>3</v>
      </c>
      <c r="E108" s="62">
        <v>-1200</v>
      </c>
      <c r="F108" s="54">
        <f>IF($D108&lt;&gt;"",E108*$D108,"")</f>
        <v>-3600</v>
      </c>
      <c r="G108" s="189">
        <v>2</v>
      </c>
      <c r="H108" s="54">
        <v>1440</v>
      </c>
      <c r="I108" s="54">
        <f t="shared" si="33"/>
        <v>4320</v>
      </c>
      <c r="J108" s="68"/>
      <c r="K108" s="178">
        <f t="shared" si="35"/>
        <v>1224</v>
      </c>
      <c r="L108" s="54">
        <f t="shared" si="34"/>
        <v>3672</v>
      </c>
      <c r="M108" s="68"/>
      <c r="N108" s="178">
        <f t="shared" si="22"/>
        <v>1296</v>
      </c>
      <c r="O108" s="54">
        <f t="shared" si="18"/>
        <v>3888</v>
      </c>
      <c r="P108" s="68"/>
      <c r="Q108" s="178">
        <f t="shared" si="36"/>
        <v>1516</v>
      </c>
      <c r="R108" s="54">
        <f t="shared" si="31"/>
        <v>4548</v>
      </c>
      <c r="S108" s="68"/>
      <c r="T108" s="178">
        <f t="shared" si="37"/>
        <v>1365</v>
      </c>
      <c r="U108" s="54">
        <f t="shared" si="32"/>
        <v>4095</v>
      </c>
    </row>
    <row r="109" spans="1:21" x14ac:dyDescent="0.25">
      <c r="A109" s="59" t="s">
        <v>364</v>
      </c>
      <c r="B109" s="60" t="s">
        <v>169</v>
      </c>
      <c r="C109" s="61" t="s">
        <v>170</v>
      </c>
      <c r="D109" s="41">
        <v>3</v>
      </c>
      <c r="E109" s="62">
        <v>-1200</v>
      </c>
      <c r="F109" s="54">
        <f>IF($D109&lt;&gt;"",E109*$D109,"")</f>
        <v>-3600</v>
      </c>
      <c r="G109" s="189">
        <v>2</v>
      </c>
      <c r="H109" s="54">
        <v>1440</v>
      </c>
      <c r="I109" s="54">
        <f>IF($D109&lt;&gt;"",H109*$D109,"")</f>
        <v>4320</v>
      </c>
      <c r="J109" s="68"/>
      <c r="K109" s="178">
        <f t="shared" si="35"/>
        <v>1224</v>
      </c>
      <c r="L109" s="54">
        <f>IF($D109&lt;&gt;"",K109*$D109,"")</f>
        <v>3672</v>
      </c>
      <c r="M109" s="68"/>
      <c r="N109" s="178">
        <f t="shared" si="22"/>
        <v>1296</v>
      </c>
      <c r="O109" s="54">
        <f>IF($D109&lt;&gt;"",N109*$D109,"")</f>
        <v>3888</v>
      </c>
      <c r="P109" s="68"/>
      <c r="Q109" s="178">
        <f t="shared" si="36"/>
        <v>1516</v>
      </c>
      <c r="R109" s="54">
        <f t="shared" si="31"/>
        <v>4548</v>
      </c>
      <c r="S109" s="68"/>
      <c r="T109" s="178">
        <f t="shared" si="37"/>
        <v>1365</v>
      </c>
      <c r="U109" s="54">
        <f t="shared" si="32"/>
        <v>4095</v>
      </c>
    </row>
    <row r="110" spans="1:21" x14ac:dyDescent="0.25">
      <c r="A110" s="59" t="s">
        <v>239</v>
      </c>
      <c r="B110" s="60" t="s">
        <v>344</v>
      </c>
      <c r="C110" s="61" t="s">
        <v>303</v>
      </c>
      <c r="D110" s="41">
        <v>1</v>
      </c>
      <c r="E110" s="62">
        <f>-IF(D110&gt;0,1500+800+500+5000+2500+600+1100,0)</f>
        <v>-12000</v>
      </c>
      <c r="F110" s="54">
        <f>IF($D110&lt;&gt;"",E110*$D110,"")</f>
        <v>-12000</v>
      </c>
      <c r="G110" s="189">
        <v>2</v>
      </c>
      <c r="H110" s="54">
        <v>14400</v>
      </c>
      <c r="I110" s="54">
        <f t="shared" ref="I110" si="38">IF($D110&lt;&gt;"",H110*$D110,"")</f>
        <v>14400</v>
      </c>
      <c r="J110" s="68"/>
      <c r="K110" s="178">
        <f t="shared" si="35"/>
        <v>12240</v>
      </c>
      <c r="L110" s="54">
        <f t="shared" si="34"/>
        <v>12240</v>
      </c>
      <c r="M110" s="68"/>
      <c r="N110" s="178">
        <f t="shared" si="22"/>
        <v>12960</v>
      </c>
      <c r="O110" s="54">
        <f t="shared" si="18"/>
        <v>12960</v>
      </c>
      <c r="P110" s="68"/>
      <c r="Q110" s="178">
        <f t="shared" si="36"/>
        <v>15158</v>
      </c>
      <c r="R110" s="54">
        <f t="shared" si="31"/>
        <v>15158</v>
      </c>
      <c r="S110" s="68"/>
      <c r="T110" s="178">
        <f t="shared" si="37"/>
        <v>13643</v>
      </c>
      <c r="U110" s="54">
        <f t="shared" si="32"/>
        <v>13643</v>
      </c>
    </row>
    <row r="111" spans="1:21" x14ac:dyDescent="0.25">
      <c r="A111" s="59" t="s">
        <v>240</v>
      </c>
      <c r="B111" s="60" t="s">
        <v>104</v>
      </c>
      <c r="C111" s="61" t="s">
        <v>257</v>
      </c>
      <c r="D111" s="41">
        <v>0</v>
      </c>
      <c r="E111" s="62">
        <v>-1800</v>
      </c>
      <c r="F111" s="62">
        <f>E111*D111</f>
        <v>0</v>
      </c>
      <c r="G111" s="189">
        <v>2</v>
      </c>
      <c r="H111" s="54">
        <v>2160</v>
      </c>
      <c r="I111" s="54">
        <f>IF($D111&lt;&gt;"",H111*$D111,"")</f>
        <v>0</v>
      </c>
      <c r="J111" s="68"/>
      <c r="K111" s="178">
        <f t="shared" si="35"/>
        <v>1836</v>
      </c>
      <c r="L111" s="54">
        <f>IF($D111&lt;&gt;"",K111*$D111,"")</f>
        <v>0</v>
      </c>
      <c r="M111" s="68"/>
      <c r="N111" s="178">
        <f t="shared" si="22"/>
        <v>1944</v>
      </c>
      <c r="O111" s="54">
        <f>IF($D111&lt;&gt;"",N111*$D111,"")</f>
        <v>0</v>
      </c>
      <c r="P111" s="68"/>
      <c r="Q111" s="178">
        <f t="shared" si="36"/>
        <v>2274</v>
      </c>
      <c r="R111" s="54">
        <f t="shared" si="31"/>
        <v>0</v>
      </c>
      <c r="S111" s="68"/>
      <c r="T111" s="178">
        <f t="shared" si="37"/>
        <v>2047</v>
      </c>
      <c r="U111" s="54">
        <f t="shared" si="32"/>
        <v>0</v>
      </c>
    </row>
    <row r="112" spans="1:21" x14ac:dyDescent="0.25">
      <c r="A112" s="59" t="s">
        <v>241</v>
      </c>
      <c r="B112" s="60" t="s">
        <v>105</v>
      </c>
      <c r="C112" s="61" t="s">
        <v>258</v>
      </c>
      <c r="D112" s="41">
        <v>0</v>
      </c>
      <c r="E112" s="62">
        <v>-2300</v>
      </c>
      <c r="F112" s="62">
        <f>E112*D112</f>
        <v>0</v>
      </c>
      <c r="G112" s="189">
        <v>2</v>
      </c>
      <c r="H112" s="54">
        <v>2760</v>
      </c>
      <c r="I112" s="54">
        <f>IF($D112&lt;&gt;"",H112*$D112,"")</f>
        <v>0</v>
      </c>
      <c r="J112" s="68"/>
      <c r="K112" s="178">
        <f t="shared" si="35"/>
        <v>2346</v>
      </c>
      <c r="L112" s="54">
        <f>IF($D112&lt;&gt;"",K112*$D112,"")</f>
        <v>0</v>
      </c>
      <c r="M112" s="68"/>
      <c r="N112" s="178">
        <f t="shared" si="22"/>
        <v>2484</v>
      </c>
      <c r="O112" s="54">
        <f>IF($D112&lt;&gt;"",N112*$D112,"")</f>
        <v>0</v>
      </c>
      <c r="P112" s="68"/>
      <c r="Q112" s="178">
        <f t="shared" si="36"/>
        <v>2906</v>
      </c>
      <c r="R112" s="54">
        <f t="shared" si="31"/>
        <v>0</v>
      </c>
      <c r="S112" s="68"/>
      <c r="T112" s="178">
        <f t="shared" si="37"/>
        <v>2615</v>
      </c>
      <c r="U112" s="54">
        <f t="shared" si="32"/>
        <v>0</v>
      </c>
    </row>
    <row r="113" spans="1:21" x14ac:dyDescent="0.25">
      <c r="A113" s="59" t="s">
        <v>171</v>
      </c>
      <c r="B113" s="60" t="s">
        <v>172</v>
      </c>
      <c r="C113" s="61" t="s">
        <v>283</v>
      </c>
      <c r="D113" s="41">
        <v>0</v>
      </c>
      <c r="E113" s="62">
        <v>-2500</v>
      </c>
      <c r="F113" s="62">
        <f>E113*D113</f>
        <v>0</v>
      </c>
      <c r="G113" s="189">
        <v>2</v>
      </c>
      <c r="H113" s="54">
        <v>8000</v>
      </c>
      <c r="I113" s="54">
        <f>IF($D113&lt;&gt;"",H113*$D113,"")</f>
        <v>0</v>
      </c>
      <c r="J113" s="68"/>
      <c r="K113" s="178">
        <f t="shared" si="35"/>
        <v>6800</v>
      </c>
      <c r="L113" s="54">
        <f>IF($D113&lt;&gt;"",K113*$D113,"")</f>
        <v>0</v>
      </c>
      <c r="M113" s="68"/>
      <c r="N113" s="178">
        <f t="shared" si="22"/>
        <v>7200</v>
      </c>
      <c r="O113" s="54">
        <f>IF($D113&lt;&gt;"",N113*$D113,"")</f>
        <v>0</v>
      </c>
      <c r="P113" s="68"/>
      <c r="Q113" s="178">
        <f t="shared" si="36"/>
        <v>8422</v>
      </c>
      <c r="R113" s="54">
        <f t="shared" si="31"/>
        <v>0</v>
      </c>
      <c r="S113" s="68"/>
      <c r="T113" s="178">
        <f t="shared" si="37"/>
        <v>7579</v>
      </c>
      <c r="U113" s="54">
        <f t="shared" si="32"/>
        <v>0</v>
      </c>
    </row>
    <row r="114" spans="1:21" s="85" customFormat="1" x14ac:dyDescent="0.25">
      <c r="A114" s="70" t="s">
        <v>365</v>
      </c>
      <c r="B114" s="80" t="s">
        <v>106</v>
      </c>
      <c r="C114" s="101"/>
      <c r="D114" s="82"/>
      <c r="E114" s="83"/>
      <c r="F114" s="83"/>
      <c r="G114" s="188"/>
      <c r="H114" s="84"/>
      <c r="I114" s="54" t="str">
        <f t="shared" ref="I114:I120" si="39">IF($D114&lt;&gt;"",H114*$D114,"")</f>
        <v/>
      </c>
      <c r="J114" s="68"/>
      <c r="K114" s="179" t="str">
        <f>IF($G114&lt;&gt;"",IF($G114=1,ROUNDUP(#REF!*(1-L$3),0),IF($G114=2,ROUNDUP(#REF!*(1-L$4),0),"")),"")</f>
        <v/>
      </c>
      <c r="L114" s="54" t="str">
        <f t="shared" si="34"/>
        <v/>
      </c>
      <c r="M114" s="68"/>
      <c r="N114" s="178" t="str">
        <f t="shared" si="22"/>
        <v/>
      </c>
      <c r="O114" s="54" t="str">
        <f t="shared" si="18"/>
        <v/>
      </c>
      <c r="P114" s="68"/>
      <c r="Q114" s="179"/>
      <c r="R114" s="54" t="str">
        <f t="shared" ref="R114:R120" si="40">IF($D114&lt;&gt;"",Q114*$D114,"")</f>
        <v/>
      </c>
      <c r="S114" s="68"/>
      <c r="T114" s="179" t="str">
        <f>IF($G114&lt;&gt;"",IF($G114=1,ROUNDUP(#REF!*(1-U$3),0),IF($G114=2,ROUNDUP(#REF!*(1-U$4),0),"")),"")</f>
        <v/>
      </c>
      <c r="U114" s="54" t="str">
        <f t="shared" ref="U114:U120" si="41">IF($D114&lt;&gt;"",T114*$D114,"")</f>
        <v/>
      </c>
    </row>
    <row r="115" spans="1:21" x14ac:dyDescent="0.25">
      <c r="A115" s="59" t="s">
        <v>366</v>
      </c>
      <c r="B115" s="60" t="s">
        <v>119</v>
      </c>
      <c r="C115" s="61" t="s">
        <v>259</v>
      </c>
      <c r="D115" s="41">
        <v>1</v>
      </c>
      <c r="E115" s="62"/>
      <c r="F115" s="62"/>
      <c r="G115" s="189">
        <v>1</v>
      </c>
      <c r="H115" s="54">
        <f>ROUNDUP(20%*SUM(I85:I105),0)</f>
        <v>226650</v>
      </c>
      <c r="I115" s="54">
        <f t="shared" si="39"/>
        <v>226650</v>
      </c>
      <c r="J115" s="68"/>
      <c r="K115" s="178">
        <f>IF($G115&lt;&gt;"",IF($G115=1,ROUNDUP($H115*(1-L$3),0),IF($G115=2,ROUNDUP($H115*(1-L$4),0),"")),"")</f>
        <v>169988</v>
      </c>
      <c r="L115" s="54">
        <f t="shared" si="34"/>
        <v>169988</v>
      </c>
      <c r="M115" s="68"/>
      <c r="N115" s="178">
        <f t="shared" si="22"/>
        <v>181320</v>
      </c>
      <c r="O115" s="54">
        <f t="shared" si="18"/>
        <v>181320</v>
      </c>
      <c r="P115" s="68"/>
      <c r="Q115" s="178">
        <f>ROUNDUP(IF($G115&lt;&gt;"",IF($G115=1,ROUNDUP($H115*(1-R$3),0),IF($G115=2,ROUNDUP($H115*(1-R$4),0),"")),"")/0.95,0)</f>
        <v>238579</v>
      </c>
      <c r="R115" s="54">
        <f t="shared" si="40"/>
        <v>238579</v>
      </c>
      <c r="S115" s="68"/>
      <c r="T115" s="178">
        <f>ROUNDUP(IF($G115&lt;&gt;"",IF($G115=1,ROUNDUP($H115*(1-U$3),0),IF($G115=2,ROUNDUP($H115*(1-U$4),0),"")),"")/0.95,0)</f>
        <v>190864</v>
      </c>
      <c r="U115" s="54">
        <f t="shared" si="41"/>
        <v>190864</v>
      </c>
    </row>
    <row r="116" spans="1:21" x14ac:dyDescent="0.25">
      <c r="A116" s="59" t="s">
        <v>367</v>
      </c>
      <c r="B116" s="60" t="s">
        <v>120</v>
      </c>
      <c r="C116" s="61" t="s">
        <v>260</v>
      </c>
      <c r="D116" s="41">
        <v>0</v>
      </c>
      <c r="E116" s="54"/>
      <c r="F116" s="54"/>
      <c r="G116" s="189">
        <v>1</v>
      </c>
      <c r="H116" s="54">
        <f>ROUNDUP(H115*1.1,0)</f>
        <v>249315</v>
      </c>
      <c r="I116" s="54">
        <f t="shared" si="39"/>
        <v>0</v>
      </c>
      <c r="J116" s="68"/>
      <c r="K116" s="178">
        <f>IF($G116&lt;&gt;"",IF($G116=1,ROUNDUP($H116*(1-L$3),0),IF($G116=2,ROUNDUP($H116*(1-L$4),0),"")),"")</f>
        <v>186987</v>
      </c>
      <c r="L116" s="54">
        <f t="shared" si="34"/>
        <v>0</v>
      </c>
      <c r="M116" s="68"/>
      <c r="N116" s="178">
        <f t="shared" si="22"/>
        <v>199452</v>
      </c>
      <c r="O116" s="54">
        <f t="shared" si="18"/>
        <v>0</v>
      </c>
      <c r="P116" s="68"/>
      <c r="Q116" s="178">
        <f>ROUNDUP(IF($G116&lt;&gt;"",IF($G116=1,ROUNDUP($H116*(1-R$3),0),IF($G116=2,ROUNDUP($H116*(1-R$4),0),"")),"")/0.95,0)</f>
        <v>262437</v>
      </c>
      <c r="R116" s="54">
        <f t="shared" si="40"/>
        <v>0</v>
      </c>
      <c r="S116" s="68"/>
      <c r="T116" s="178">
        <f>ROUNDUP(IF($G116&lt;&gt;"",IF($G116=1,ROUNDUP($H116*(1-U$3),0),IF($G116=2,ROUNDUP($H116*(1-U$4),0),"")),"")/0.95,0)</f>
        <v>209950</v>
      </c>
      <c r="U116" s="54">
        <f t="shared" si="41"/>
        <v>0</v>
      </c>
    </row>
    <row r="117" spans="1:21" x14ac:dyDescent="0.25">
      <c r="A117" s="59" t="s">
        <v>368</v>
      </c>
      <c r="B117" s="60" t="s">
        <v>121</v>
      </c>
      <c r="C117" s="61" t="s">
        <v>261</v>
      </c>
      <c r="D117" s="41">
        <v>0</v>
      </c>
      <c r="E117" s="54"/>
      <c r="F117" s="54"/>
      <c r="G117" s="189">
        <v>1</v>
      </c>
      <c r="H117" s="54">
        <f>ROUNDUP(H116*1.1,0)</f>
        <v>274247</v>
      </c>
      <c r="I117" s="54">
        <f t="shared" si="39"/>
        <v>0</v>
      </c>
      <c r="J117" s="68"/>
      <c r="K117" s="178">
        <f>IF($G117&lt;&gt;"",IF($G117=1,ROUNDUP($H117*(1-L$3),0),IF($G117=2,ROUNDUP($H117*(1-L$4),0),"")),"")</f>
        <v>205686</v>
      </c>
      <c r="L117" s="54">
        <f t="shared" si="34"/>
        <v>0</v>
      </c>
      <c r="M117" s="68"/>
      <c r="N117" s="178">
        <f t="shared" si="22"/>
        <v>219398</v>
      </c>
      <c r="O117" s="54">
        <f t="shared" si="18"/>
        <v>0</v>
      </c>
      <c r="P117" s="68"/>
      <c r="Q117" s="178">
        <f>ROUNDUP(IF($G117&lt;&gt;"",IF($G117=1,ROUNDUP($H117*(1-R$3),0),IF($G117=2,ROUNDUP($H117*(1-R$4),0),"")),"")/0.95,0)</f>
        <v>288682</v>
      </c>
      <c r="R117" s="54">
        <f t="shared" si="40"/>
        <v>0</v>
      </c>
      <c r="S117" s="68"/>
      <c r="T117" s="178">
        <f>ROUNDUP(IF($G117&lt;&gt;"",IF($G117=1,ROUNDUP($H117*(1-U$3),0),IF($G117=2,ROUNDUP($H117*(1-U$4),0),"")),"")/0.95,0)</f>
        <v>230946</v>
      </c>
      <c r="U117" s="54">
        <f t="shared" si="41"/>
        <v>0</v>
      </c>
    </row>
    <row r="118" spans="1:21" x14ac:dyDescent="0.25">
      <c r="A118" s="70" t="s">
        <v>369</v>
      </c>
      <c r="B118" s="71" t="s">
        <v>341</v>
      </c>
      <c r="C118" s="61"/>
      <c r="D118" s="41"/>
      <c r="E118" s="62"/>
      <c r="F118" s="62"/>
      <c r="G118" s="188"/>
      <c r="H118" s="54"/>
      <c r="I118" s="54" t="str">
        <f t="shared" si="39"/>
        <v/>
      </c>
      <c r="J118" s="68"/>
      <c r="K118" s="178" t="str">
        <f>IF($G118&lt;&gt;"",IF($G118=1,ROUNDUP(#REF!*(1-L$3),0),IF($G118=2,ROUNDUP(#REF!*(1-L$4),0),"")),"")</f>
        <v/>
      </c>
      <c r="L118" s="54" t="str">
        <f t="shared" si="34"/>
        <v/>
      </c>
      <c r="M118" s="68"/>
      <c r="N118" s="178" t="str">
        <f t="shared" si="22"/>
        <v/>
      </c>
      <c r="O118" s="54" t="str">
        <f t="shared" si="18"/>
        <v/>
      </c>
      <c r="P118" s="68"/>
      <c r="Q118" s="178"/>
      <c r="R118" s="54" t="str">
        <f t="shared" si="40"/>
        <v/>
      </c>
      <c r="S118" s="68"/>
      <c r="T118" s="178" t="str">
        <f>IF($G118&lt;&gt;"",IF($G118=1,ROUNDUP(#REF!*(1-U$3),0),IF($G118=2,ROUNDUP(#REF!*(1-U$4),0),"")),"")</f>
        <v/>
      </c>
      <c r="U118" s="54" t="str">
        <f t="shared" si="41"/>
        <v/>
      </c>
    </row>
    <row r="119" spans="1:21" ht="94.5" x14ac:dyDescent="0.25">
      <c r="A119" s="59" t="s">
        <v>173</v>
      </c>
      <c r="B119" s="102" t="s">
        <v>174</v>
      </c>
      <c r="C119" s="61" t="s">
        <v>262</v>
      </c>
      <c r="D119" s="41">
        <v>1</v>
      </c>
      <c r="E119" s="62">
        <f>'Training Cost'!D11</f>
        <v>-6480</v>
      </c>
      <c r="F119" s="54">
        <f>IF($D119&lt;&gt;"",E119*$D119,"")</f>
        <v>-6480</v>
      </c>
      <c r="G119" s="189">
        <v>2</v>
      </c>
      <c r="H119" s="54">
        <v>21000</v>
      </c>
      <c r="I119" s="54">
        <f t="shared" si="39"/>
        <v>21000</v>
      </c>
      <c r="J119" s="68"/>
      <c r="K119" s="178">
        <f>IF($G119&lt;&gt;"",IF($G119=1,ROUNDUP($H119*(1-L$3),0),IF($G119=2,ROUNDUP($H119*(1-L$4),0),"")),"")</f>
        <v>17850</v>
      </c>
      <c r="L119" s="54">
        <f t="shared" si="34"/>
        <v>17850</v>
      </c>
      <c r="M119" s="68"/>
      <c r="N119" s="178">
        <f t="shared" si="22"/>
        <v>18900</v>
      </c>
      <c r="O119" s="54">
        <f t="shared" si="18"/>
        <v>18900</v>
      </c>
      <c r="P119" s="68"/>
      <c r="Q119" s="178">
        <f>ROUNDUP(IF($G119&lt;&gt;"",IF($G119=1,ROUNDUP($H119*(1-R$3),0),IF($G119=2,ROUNDUP($H119*(1-R$4),0),"")),"")/0.95,0)</f>
        <v>22106</v>
      </c>
      <c r="R119" s="54">
        <f t="shared" si="40"/>
        <v>22106</v>
      </c>
      <c r="S119" s="68"/>
      <c r="T119" s="178">
        <f>ROUNDUP(IF($G119&lt;&gt;"",IF($G119=1,ROUNDUP($H119*(1-U$3),0),IF($G119=2,ROUNDUP($H119*(1-U$4),0),"")),"")/0.95,0)</f>
        <v>19895</v>
      </c>
      <c r="U119" s="54">
        <f t="shared" si="41"/>
        <v>19895</v>
      </c>
    </row>
    <row r="120" spans="1:21" ht="94.5" x14ac:dyDescent="0.25">
      <c r="A120" s="103" t="s">
        <v>152</v>
      </c>
      <c r="B120" s="102" t="s">
        <v>155</v>
      </c>
      <c r="C120" s="104" t="s">
        <v>153</v>
      </c>
      <c r="D120" s="105">
        <v>1</v>
      </c>
      <c r="E120" s="62">
        <f>('Training Cost'!D11)*2+1500</f>
        <v>-11460</v>
      </c>
      <c r="F120" s="54">
        <f>IF($D120&lt;&gt;"",E120*$D120,"")</f>
        <v>-11460</v>
      </c>
      <c r="G120" s="188">
        <v>2</v>
      </c>
      <c r="H120" s="54">
        <v>35400</v>
      </c>
      <c r="I120" s="54">
        <f t="shared" si="39"/>
        <v>35400</v>
      </c>
      <c r="J120" s="68"/>
      <c r="K120" s="178">
        <f>IF($G120&lt;&gt;"",IF($G120=1,ROUNDUP($H120*(1-L$3),0),IF($G120=2,ROUNDUP($H120*(1-L$4),0),"")),"")</f>
        <v>30090</v>
      </c>
      <c r="L120" s="54">
        <f t="shared" si="34"/>
        <v>30090</v>
      </c>
      <c r="M120" s="68"/>
      <c r="N120" s="178">
        <f t="shared" si="22"/>
        <v>31860</v>
      </c>
      <c r="O120" s="54">
        <f t="shared" si="18"/>
        <v>31860</v>
      </c>
      <c r="P120" s="68"/>
      <c r="Q120" s="178">
        <f>ROUNDUP(IF($G120&lt;&gt;"",IF($G120=1,ROUNDUP($H120*(1-R$3),0),IF($G120=2,ROUNDUP($H120*(1-R$4),0),"")),"")/0.95,0)</f>
        <v>37264</v>
      </c>
      <c r="R120" s="54">
        <f t="shared" si="40"/>
        <v>37264</v>
      </c>
      <c r="S120" s="68"/>
      <c r="T120" s="178">
        <f>ROUNDUP(IF($G120&lt;&gt;"",IF($G120=1,ROUNDUP($H120*(1-U$3),0),IF($G120=2,ROUNDUP($H120*(1-U$4),0),"")),"")/0.95,0)</f>
        <v>33537</v>
      </c>
      <c r="U120" s="54">
        <f t="shared" si="41"/>
        <v>33537</v>
      </c>
    </row>
    <row r="121" spans="1:21" x14ac:dyDescent="0.25">
      <c r="A121" s="103"/>
      <c r="B121" s="102"/>
      <c r="C121" s="104"/>
      <c r="D121" s="105"/>
      <c r="E121" s="62"/>
      <c r="F121" s="62"/>
      <c r="G121" s="188"/>
      <c r="H121" s="54"/>
      <c r="I121" s="54"/>
      <c r="J121" s="68"/>
      <c r="K121" s="178"/>
      <c r="L121" s="54"/>
      <c r="M121" s="68"/>
      <c r="N121" s="178"/>
      <c r="O121" s="54"/>
      <c r="P121" s="68"/>
      <c r="Q121" s="178"/>
      <c r="R121" s="54"/>
      <c r="S121" s="68"/>
      <c r="T121" s="178"/>
      <c r="U121" s="54"/>
    </row>
    <row r="122" spans="1:21" s="69" customFormat="1" x14ac:dyDescent="0.25">
      <c r="A122" s="106" t="s">
        <v>357</v>
      </c>
      <c r="B122" s="107" t="s">
        <v>112</v>
      </c>
      <c r="C122" s="108"/>
      <c r="D122" s="109"/>
      <c r="E122" s="94"/>
      <c r="F122" s="66"/>
      <c r="G122" s="188"/>
      <c r="H122" s="95"/>
      <c r="I122" s="67"/>
      <c r="J122" s="68"/>
      <c r="K122" s="182"/>
      <c r="L122" s="67"/>
      <c r="M122" s="68"/>
      <c r="N122" s="182"/>
      <c r="O122" s="67"/>
      <c r="P122" s="68"/>
      <c r="Q122" s="182"/>
      <c r="R122" s="67"/>
      <c r="S122" s="68"/>
      <c r="T122" s="182"/>
      <c r="U122" s="67"/>
    </row>
    <row r="123" spans="1:21" ht="157.5" x14ac:dyDescent="0.25">
      <c r="A123" s="59" t="s">
        <v>351</v>
      </c>
      <c r="B123" s="60" t="s">
        <v>47</v>
      </c>
      <c r="C123" s="61" t="s">
        <v>113</v>
      </c>
      <c r="D123" s="41">
        <v>1</v>
      </c>
      <c r="E123" s="62"/>
      <c r="F123" s="62"/>
      <c r="G123" s="189">
        <v>1</v>
      </c>
      <c r="H123" s="54">
        <v>60000</v>
      </c>
      <c r="I123" s="54">
        <f>IF($D123&lt;&gt;"",H123*$D123,"")</f>
        <v>60000</v>
      </c>
      <c r="J123" s="68"/>
      <c r="K123" s="178">
        <f>IF($G123&lt;&gt;"",IF($G123=1,ROUNDUP($H123*(1-L$3),0),IF($G123=2,ROUNDUP($H123*(1-L$4),0),"")),"")</f>
        <v>45000</v>
      </c>
      <c r="L123" s="54">
        <f>IF($D123&lt;&gt;"",K123*$D123,"")</f>
        <v>45000</v>
      </c>
      <c r="M123" s="68"/>
      <c r="N123" s="178">
        <f>IF($G123&lt;&gt;"",IF($G123=1,ROUNDUP($H123*(1-O$3),0),IF($G123=2,ROUNDUP($H123*(1-O$4),0),"")),"")</f>
        <v>48000</v>
      </c>
      <c r="O123" s="54">
        <f>IF($D123&lt;&gt;"",N123*$D123,"")</f>
        <v>48000</v>
      </c>
      <c r="P123" s="68"/>
      <c r="Q123" s="178">
        <f>ROUNDUP(IF($G123&lt;&gt;"",IF($G123=1,ROUNDUP($H123*(1-R$3),0),IF($G123=2,ROUNDUP($H123*(1-R$4),0),"")),"")/0.95,0)</f>
        <v>63158</v>
      </c>
      <c r="R123" s="54">
        <f>IF($D123&lt;&gt;"",Q123*$D123,"")</f>
        <v>63158</v>
      </c>
      <c r="S123" s="68"/>
      <c r="T123" s="178">
        <f>ROUNDUP(IF($G123&lt;&gt;"",IF($G123=1,ROUNDUP($H123*(1-U$3),0),IF($G123=2,ROUNDUP($H123*(1-U$4),0),"")),"")/0.95,0)</f>
        <v>50527</v>
      </c>
      <c r="U123" s="54">
        <f>IF($D123&lt;&gt;"",T123*$D123,"")</f>
        <v>50527</v>
      </c>
    </row>
    <row r="124" spans="1:21" x14ac:dyDescent="0.25">
      <c r="A124" s="59"/>
      <c r="B124" s="60"/>
      <c r="C124" s="61"/>
      <c r="D124" s="41"/>
      <c r="E124" s="62"/>
      <c r="F124" s="62"/>
      <c r="G124" s="188"/>
      <c r="H124" s="54"/>
      <c r="I124" s="54" t="str">
        <f>IF($D124&lt;&gt;"",H124*$D124,"")</f>
        <v/>
      </c>
      <c r="J124" s="68"/>
      <c r="K124" s="178" t="str">
        <f>IF($G124&lt;&gt;"",IF($G124=1,ROUNDUP(#REF!*(1-L$3),0),IF($G124=2,ROUNDUP(#REF!*(1-L$4),0),"")),"")</f>
        <v/>
      </c>
      <c r="L124" s="54" t="str">
        <f>IF($D124&lt;&gt;"",K124*$D124,"")</f>
        <v/>
      </c>
      <c r="M124" s="68"/>
      <c r="N124" s="178" t="str">
        <f>IF($G124&lt;&gt;"",IF($G124=1,ROUNDUP(#REF!*(1-O$3),0),IF($G124=2,ROUNDUP(#REF!*(1-O$4),0),"")),"")</f>
        <v/>
      </c>
      <c r="O124" s="54" t="str">
        <f>IF($D124&lt;&gt;"",N124*$D124,"")</f>
        <v/>
      </c>
      <c r="P124" s="68"/>
      <c r="Q124" s="178" t="str">
        <f>IF($G124&lt;&gt;"",IF($G124=1,ROUNDUP(#REF!*(1-R$3),0),IF($G124=2,ROUNDUP(#REF!*(1-R$4),0),"")),"")</f>
        <v/>
      </c>
      <c r="R124" s="54" t="str">
        <f>IF($D124&lt;&gt;"",Q124*$D124,"")</f>
        <v/>
      </c>
      <c r="S124" s="68"/>
      <c r="T124" s="178" t="str">
        <f>IF($G124&lt;&gt;"",IF($G124=1,ROUNDUP(#REF!*(1-U$3),0),IF($G124=2,ROUNDUP(#REF!*(1-U$4),0),"")),"")</f>
        <v/>
      </c>
      <c r="U124" s="54" t="str">
        <f>IF($D124&lt;&gt;"",T124*$D124,"")</f>
        <v/>
      </c>
    </row>
    <row r="125" spans="1:21" s="69" customFormat="1" x14ac:dyDescent="0.25">
      <c r="A125" s="106" t="s">
        <v>359</v>
      </c>
      <c r="B125" s="107" t="s">
        <v>345</v>
      </c>
      <c r="C125" s="108" t="s">
        <v>242</v>
      </c>
      <c r="D125" s="109"/>
      <c r="E125" s="94"/>
      <c r="F125" s="66"/>
      <c r="G125" s="188"/>
      <c r="H125" s="95"/>
      <c r="I125" s="67">
        <f>SUBTOTAL(109,I126:I127)</f>
        <v>91128</v>
      </c>
      <c r="J125" s="68"/>
      <c r="K125" s="182"/>
      <c r="L125" s="67">
        <f>SUBTOTAL(109,L126:L127)</f>
        <v>68346</v>
      </c>
      <c r="M125" s="68"/>
      <c r="N125" s="182"/>
      <c r="O125" s="67">
        <f>SUBTOTAL(109,O126:O127)</f>
        <v>72903</v>
      </c>
      <c r="P125" s="68"/>
      <c r="Q125" s="182"/>
      <c r="R125" s="67">
        <f>SUBTOTAL(109,R126:R127)</f>
        <v>95925</v>
      </c>
      <c r="S125" s="68"/>
      <c r="T125" s="182"/>
      <c r="U125" s="67">
        <f>SUBTOTAL(109,U126:U127)</f>
        <v>76741</v>
      </c>
    </row>
    <row r="126" spans="1:21" x14ac:dyDescent="0.25">
      <c r="A126" s="103" t="s">
        <v>360</v>
      </c>
      <c r="B126" s="102" t="s">
        <v>342</v>
      </c>
      <c r="C126" s="104" t="s">
        <v>263</v>
      </c>
      <c r="D126" s="105">
        <v>1</v>
      </c>
      <c r="E126" s="62"/>
      <c r="F126" s="62"/>
      <c r="G126" s="189">
        <v>1</v>
      </c>
      <c r="H126" s="54">
        <v>70728</v>
      </c>
      <c r="I126" s="54">
        <f t="shared" ref="I126:I130" si="42">IF($D126&lt;&gt;"",H126*$D126,"")</f>
        <v>70728</v>
      </c>
      <c r="J126" s="68"/>
      <c r="K126" s="178">
        <f>IF($G126&lt;&gt;"",IF($G126=1,ROUNDUP($H126*(1-L$3),0),IF($G126=2,ROUNDUP($H126*(1-L$4),0),"")),"")</f>
        <v>53046</v>
      </c>
      <c r="L126" s="54">
        <f>IF($D126&lt;&gt;"",K126*$D126,"")</f>
        <v>53046</v>
      </c>
      <c r="M126" s="68"/>
      <c r="N126" s="178">
        <f>IF($G126&lt;&gt;"",IF($G126=1,ROUNDUP($H126*(1-O$3),0),IF($G126=2,ROUNDUP($H126*(1-O$4),0),"")),"")</f>
        <v>56583</v>
      </c>
      <c r="O126" s="54">
        <f>IF($D126&lt;&gt;"",N126*$D126,"")</f>
        <v>56583</v>
      </c>
      <c r="P126" s="68"/>
      <c r="Q126" s="178">
        <f>ROUNDUP(IF($G126&lt;&gt;"",IF($G126=1,ROUNDUP($H126*(1-R$3),0),IF($G126=2,ROUNDUP($H126*(1-R$4),0),"")),"")/0.95,0)</f>
        <v>74451</v>
      </c>
      <c r="R126" s="54">
        <f>IF($D126&lt;&gt;"",Q126*$D126,"")</f>
        <v>74451</v>
      </c>
      <c r="S126" s="68"/>
      <c r="T126" s="178">
        <f>ROUNDUP(IF($G126&lt;&gt;"",IF($G126=1,ROUNDUP($H126*(1-U$3),0),IF($G126=2,ROUNDUP($H126*(1-U$4),0),"")),"")/0.95,0)</f>
        <v>59562</v>
      </c>
      <c r="U126" s="54">
        <f>IF($D126&lt;&gt;"",T126*$D126,"")</f>
        <v>59562</v>
      </c>
    </row>
    <row r="127" spans="1:21" x14ac:dyDescent="0.25">
      <c r="A127" s="103" t="s">
        <v>361</v>
      </c>
      <c r="B127" s="102" t="s">
        <v>343</v>
      </c>
      <c r="C127" s="104" t="s">
        <v>264</v>
      </c>
      <c r="D127" s="105">
        <v>1</v>
      </c>
      <c r="E127" s="62">
        <f>-IF(D127&gt;0,5*1000+5*200+5*40+1500,0)</f>
        <v>-7700</v>
      </c>
      <c r="F127" s="54">
        <f>IF($D127&lt;&gt;"",E127*$D127,"")</f>
        <v>-7700</v>
      </c>
      <c r="G127" s="189">
        <v>1</v>
      </c>
      <c r="H127" s="54">
        <v>20400</v>
      </c>
      <c r="I127" s="54">
        <f t="shared" si="42"/>
        <v>20400</v>
      </c>
      <c r="J127" s="68"/>
      <c r="K127" s="178">
        <f>IF($G127&lt;&gt;"",IF($G127=1,ROUNDUP($H127*(1-L$3),0),IF($G127=2,ROUNDUP($H127*(1-L$4),0),"")),"")</f>
        <v>15300</v>
      </c>
      <c r="L127" s="54">
        <f>IF($D127&lt;&gt;"",K127*$D127,"")</f>
        <v>15300</v>
      </c>
      <c r="M127" s="68"/>
      <c r="N127" s="178">
        <f>IF($G127&lt;&gt;"",IF($G127=1,ROUNDUP($H127*(1-O$3),0),IF($G127=2,ROUNDUP($H127*(1-O$4),0),"")),"")</f>
        <v>16320</v>
      </c>
      <c r="O127" s="54">
        <f>IF($D127&lt;&gt;"",N127*$D127,"")</f>
        <v>16320</v>
      </c>
      <c r="P127" s="68"/>
      <c r="Q127" s="178">
        <f>ROUNDUP(IF($G127&lt;&gt;"",IF($G127=1,ROUNDUP($H127*(1-R$3),0),IF($G127=2,ROUNDUP($H127*(1-R$4),0),"")),"")/0.95,0)</f>
        <v>21474</v>
      </c>
      <c r="R127" s="54">
        <f>IF($D127&lt;&gt;"",Q127*$D127,"")</f>
        <v>21474</v>
      </c>
      <c r="S127" s="68"/>
      <c r="T127" s="178">
        <f>ROUNDUP(IF($G127&lt;&gt;"",IF($G127=1,ROUNDUP($H127*(1-U$3),0),IF($G127=2,ROUNDUP($H127*(1-U$4),0),"")),"")/0.95,0)</f>
        <v>17179</v>
      </c>
      <c r="U127" s="54">
        <f>IF($D127&lt;&gt;"",T127*$D127,"")</f>
        <v>17179</v>
      </c>
    </row>
    <row r="128" spans="1:21" s="6" customFormat="1" x14ac:dyDescent="0.25">
      <c r="A128" s="59"/>
      <c r="B128" s="60"/>
      <c r="C128" s="61"/>
      <c r="D128" s="41"/>
      <c r="E128" s="62"/>
      <c r="F128" s="62"/>
      <c r="G128" s="185"/>
      <c r="H128" s="62"/>
      <c r="I128" s="62" t="str">
        <f t="shared" si="42"/>
        <v/>
      </c>
      <c r="K128" s="174" t="str">
        <f>IF($G128&lt;&gt;"",IF($G128=1,ROUNDUP(#REF!*(1-L$3),0),IF($G128=2,ROUNDUP(#REF!*(1-L$4),0),"")),"")</f>
        <v/>
      </c>
      <c r="L128" s="62" t="str">
        <f>IF($D128&lt;&gt;"",K128*$D128,"")</f>
        <v/>
      </c>
      <c r="N128" s="174" t="str">
        <f>IF($G128&lt;&gt;"",IF($G128=1,ROUNDUP(#REF!*(1-O$3),0),IF($G128=2,ROUNDUP(#REF!*(1-O$4),0),"")),"")</f>
        <v/>
      </c>
      <c r="O128" s="62" t="str">
        <f>IF($D128&lt;&gt;"",N128*$D128,"")</f>
        <v/>
      </c>
      <c r="Q128" s="174" t="str">
        <f>IF($G128&lt;&gt;"",IF($G128=1,ROUNDUP(#REF!*(1-R$3),0),IF($G128=2,ROUNDUP(#REF!*(1-R$4),0),"")),"")</f>
        <v/>
      </c>
      <c r="R128" s="62" t="str">
        <f>IF($D128&lt;&gt;"",Q128*$D128,"")</f>
        <v/>
      </c>
      <c r="T128" s="174" t="str">
        <f>IF($G128&lt;&gt;"",IF($G128=1,ROUNDUP(#REF!*(1-U$3),0),IF($G128=2,ROUNDUP(#REF!*(1-U$4),0),"")),"")</f>
        <v/>
      </c>
      <c r="U128" s="62" t="str">
        <f>IF($D128&lt;&gt;"",T128*$D128,"")</f>
        <v/>
      </c>
    </row>
    <row r="129" spans="1:21" s="6" customFormat="1" x14ac:dyDescent="0.25">
      <c r="A129" s="34" t="s">
        <v>325</v>
      </c>
      <c r="B129" s="63" t="s">
        <v>157</v>
      </c>
      <c r="C129" s="64"/>
      <c r="D129" s="64"/>
      <c r="E129" s="65"/>
      <c r="F129" s="66"/>
      <c r="G129" s="185"/>
      <c r="H129" s="66"/>
      <c r="I129" s="66" t="str">
        <f t="shared" si="42"/>
        <v/>
      </c>
      <c r="K129" s="175" t="str">
        <f>IF($G129&lt;&gt;"",IF($G129=1,ROUNDUP(#REF!*(1-L$3),0),IF($G129=2,ROUNDUP(#REF!*(1-L$4),0),"")),"")</f>
        <v/>
      </c>
      <c r="L129" s="66" t="str">
        <f>IF($D129&lt;&gt;"",K129*$D129,"")</f>
        <v/>
      </c>
      <c r="N129" s="175" t="str">
        <f>IF($G129&lt;&gt;"",IF($G129=1,ROUNDUP(#REF!*(1-O$3),0),IF($G129=2,ROUNDUP(#REF!*(1-O$4),0),"")),"")</f>
        <v/>
      </c>
      <c r="O129" s="66" t="str">
        <f>IF($D129&lt;&gt;"",N129*$D129,"")</f>
        <v/>
      </c>
      <c r="Q129" s="175" t="str">
        <f>IF($G129&lt;&gt;"",IF($G129=1,ROUNDUP(#REF!*(1-R$3),0),IF($G129=2,ROUNDUP(#REF!*(1-R$4),0),"")),"")</f>
        <v/>
      </c>
      <c r="R129" s="66" t="str">
        <f>IF($D129&lt;&gt;"",Q129*$D129,"")</f>
        <v/>
      </c>
      <c r="T129" s="175" t="str">
        <f>IF($G129&lt;&gt;"",IF($G129=1,ROUNDUP(#REF!*(1-U$3),0),IF($G129=2,ROUNDUP(#REF!*(1-U$4),0),"")),"")</f>
        <v/>
      </c>
      <c r="U129" s="66" t="str">
        <f>IF($D129&lt;&gt;"",T129*$D129,"")</f>
        <v/>
      </c>
    </row>
    <row r="130" spans="1:21" s="6" customFormat="1" x14ac:dyDescent="0.25">
      <c r="A130" s="59"/>
      <c r="B130" s="60" t="s">
        <v>317</v>
      </c>
      <c r="C130" s="61"/>
      <c r="D130" s="41"/>
      <c r="E130" s="62"/>
      <c r="F130" s="62"/>
      <c r="G130" s="185"/>
      <c r="H130" s="62">
        <v>0</v>
      </c>
      <c r="I130" s="62" t="str">
        <f t="shared" si="42"/>
        <v/>
      </c>
      <c r="K130" s="174" t="str">
        <f>IF($G130&lt;&gt;"",IF($G130=1,ROUNDUP(#REF!*(1-L$3),0),IF($G130=2,ROUNDUP(#REF!*(1-L$4),0),"")),"")</f>
        <v/>
      </c>
      <c r="L130" s="62" t="str">
        <f>IF($D130&lt;&gt;"",K130*$D130,"")</f>
        <v/>
      </c>
      <c r="N130" s="174" t="str">
        <f>IF($G130&lt;&gt;"",IF($G130=1,ROUNDUP(#REF!*(1-O$3),0),IF($G130=2,ROUNDUP(#REF!*(1-O$4),0),"")),"")</f>
        <v/>
      </c>
      <c r="O130" s="62" t="str">
        <f>IF($D130&lt;&gt;"",N130*$D130,"")</f>
        <v/>
      </c>
      <c r="Q130" s="174" t="str">
        <f>IF($G130&lt;&gt;"",IF($G130=1,ROUNDUP(#REF!*(1-R$3),0),IF($G130=2,ROUNDUP(#REF!*(1-R$4),0),"")),"")</f>
        <v/>
      </c>
      <c r="R130" s="62" t="str">
        <f>IF($D130&lt;&gt;"",Q130*$D130,"")</f>
        <v/>
      </c>
      <c r="T130" s="174" t="str">
        <f>IF($G130&lt;&gt;"",IF($G130=1,ROUNDUP(#REF!*(1-U$3),0),IF($G130=2,ROUNDUP(#REF!*(1-U$4),0),"")),"")</f>
        <v/>
      </c>
      <c r="U130" s="62" t="str">
        <f>IF($D130&lt;&gt;"",T130*$D130,"")</f>
        <v/>
      </c>
    </row>
    <row r="131" spans="1:21" s="69" customFormat="1" x14ac:dyDescent="0.25">
      <c r="A131" s="106" t="s">
        <v>351</v>
      </c>
      <c r="B131" s="107" t="s">
        <v>326</v>
      </c>
      <c r="C131" s="108"/>
      <c r="D131" s="109"/>
      <c r="E131" s="94"/>
      <c r="F131" s="66"/>
      <c r="G131" s="188"/>
      <c r="H131" s="95"/>
      <c r="I131" s="67">
        <f>SUBTOTAL(109,I133:I135)</f>
        <v>4620</v>
      </c>
      <c r="J131" s="68"/>
      <c r="K131" s="182" t="str">
        <f>IF($G131&lt;&gt;"",IF($G131=1,ROUNDUP(#REF!*(1-L$3),0),IF($G131=2,ROUNDUP(#REF!*(1-L$4),0),"")),"")</f>
        <v/>
      </c>
      <c r="L131" s="67">
        <f>SUBTOTAL(109,L133:L135)</f>
        <v>3519</v>
      </c>
      <c r="M131" s="68"/>
      <c r="N131" s="182" t="str">
        <f>IF($G131&lt;&gt;"",IF($G131=1,ROUNDUP(#REF!*(1-O$3),0),IF($G131=2,ROUNDUP(#REF!*(1-O$4),0),"")),"")</f>
        <v/>
      </c>
      <c r="O131" s="67">
        <f>SUBTOTAL(109,O133:O135)</f>
        <v>3750</v>
      </c>
      <c r="P131" s="68"/>
      <c r="Q131" s="182" t="str">
        <f>IF($G131&lt;&gt;"",IF($G131=1,ROUNDUP(#REF!*(1-R$3),0),IF($G131=2,ROUNDUP(#REF!*(1-R$4),0),"")),"")</f>
        <v/>
      </c>
      <c r="R131" s="67">
        <f>SUBTOTAL(109,R133:R135)</f>
        <v>4864</v>
      </c>
      <c r="S131" s="68"/>
      <c r="T131" s="182" t="str">
        <f>IF($G131&lt;&gt;"",IF($G131=1,ROUNDUP(#REF!*(1-U$3),0),IF($G131=2,ROUNDUP(#REF!*(1-U$4),0),"")),"")</f>
        <v/>
      </c>
      <c r="U131" s="67">
        <f>SUBTOTAL(109,U133:U135)</f>
        <v>3948</v>
      </c>
    </row>
    <row r="132" spans="1:21" s="43" customFormat="1" x14ac:dyDescent="0.25">
      <c r="A132" s="110" t="s">
        <v>352</v>
      </c>
      <c r="B132" s="111" t="s">
        <v>299</v>
      </c>
      <c r="C132" s="112"/>
      <c r="D132" s="105"/>
      <c r="E132" s="62"/>
      <c r="F132" s="52"/>
      <c r="G132" s="188"/>
      <c r="H132" s="54"/>
      <c r="I132" s="74"/>
      <c r="J132" s="68"/>
      <c r="K132" s="180"/>
      <c r="L132" s="74"/>
      <c r="M132" s="68"/>
      <c r="N132" s="180"/>
      <c r="O132" s="74"/>
      <c r="P132" s="68"/>
      <c r="Q132" s="180"/>
      <c r="R132" s="74"/>
      <c r="S132" s="68"/>
      <c r="T132" s="180"/>
      <c r="U132" s="74"/>
    </row>
    <row r="133" spans="1:21" ht="31.5" x14ac:dyDescent="0.25">
      <c r="A133" s="113"/>
      <c r="B133" s="88" t="s">
        <v>77</v>
      </c>
      <c r="C133" s="112" t="s">
        <v>284</v>
      </c>
      <c r="D133" s="114">
        <v>1</v>
      </c>
      <c r="E133" s="83"/>
      <c r="F133" s="62">
        <f>E133*D133</f>
        <v>0</v>
      </c>
      <c r="G133" s="189">
        <v>1</v>
      </c>
      <c r="H133" s="84">
        <v>4080</v>
      </c>
      <c r="I133" s="54">
        <f>IF($D133&lt;&gt;"",H133*$D133,"")</f>
        <v>4080</v>
      </c>
      <c r="J133" s="68"/>
      <c r="K133" s="178">
        <f>IF($G133&lt;&gt;"",IF($G133=1,ROUNDUP($H133*(1-L$3),0),IF($G133=2,ROUNDUP($H133*(1-L$4),0),"")),"")</f>
        <v>3060</v>
      </c>
      <c r="L133" s="54">
        <f>IF($D133&lt;&gt;"",K133*$D133,"")</f>
        <v>3060</v>
      </c>
      <c r="M133" s="68"/>
      <c r="N133" s="178">
        <f>IF($G133&lt;&gt;"",IF($G133=1,ROUNDUP($H133*(1-O$3),0),IF($G133=2,ROUNDUP($H133*(1-O$4),0),"")),"")</f>
        <v>3264</v>
      </c>
      <c r="O133" s="54">
        <f>IF($D133&lt;&gt;"",N133*$D133,"")</f>
        <v>3264</v>
      </c>
      <c r="P133" s="68"/>
      <c r="Q133" s="178">
        <f>ROUNDUP(IF($G133&lt;&gt;"",IF($G133=1,ROUNDUP($H133*(1-R$3),0),IF($G133=2,ROUNDUP($H133*(1-R$4),0),"")),"")/0.95,0)</f>
        <v>4295</v>
      </c>
      <c r="R133" s="54">
        <f>IF($D133&lt;&gt;"",Q133*$D133,"")</f>
        <v>4295</v>
      </c>
      <c r="S133" s="68"/>
      <c r="T133" s="178">
        <f>ROUNDUP(IF($G133&lt;&gt;"",IF($G133=1,ROUNDUP($H133*(1-U$3),0),IF($G133=2,ROUNDUP($H133*(1-U$4),0),"")),"")/0.95,0)</f>
        <v>3436</v>
      </c>
      <c r="U133" s="54">
        <f>IF($D133&lt;&gt;"",T133*$D133,"")</f>
        <v>3436</v>
      </c>
    </row>
    <row r="134" spans="1:21" s="43" customFormat="1" x14ac:dyDescent="0.25">
      <c r="A134" s="70" t="s">
        <v>356</v>
      </c>
      <c r="B134" s="71" t="s">
        <v>300</v>
      </c>
      <c r="C134" s="81"/>
      <c r="D134" s="105"/>
      <c r="E134" s="62"/>
      <c r="F134" s="52"/>
      <c r="G134" s="188"/>
      <c r="H134" s="54"/>
      <c r="I134" s="74"/>
      <c r="J134" s="68"/>
      <c r="K134" s="180"/>
      <c r="L134" s="74"/>
      <c r="M134" s="68"/>
      <c r="N134" s="178" t="str">
        <f>IF($G134&lt;&gt;"",IF($G134=1,ROUNDUP($H134*(1-O$3),0),IF($G134=2,ROUNDUP($H134*(1-O$4),0),"")),"")</f>
        <v/>
      </c>
      <c r="O134" s="74"/>
      <c r="P134" s="68"/>
      <c r="Q134" s="180"/>
      <c r="R134" s="74"/>
      <c r="S134" s="68"/>
      <c r="T134" s="180"/>
      <c r="U134" s="74"/>
    </row>
    <row r="135" spans="1:21" ht="31.5" x14ac:dyDescent="0.25">
      <c r="A135" s="87"/>
      <c r="B135" s="88" t="s">
        <v>7</v>
      </c>
      <c r="C135" s="81" t="s">
        <v>285</v>
      </c>
      <c r="D135" s="114">
        <v>1</v>
      </c>
      <c r="E135" s="83">
        <v>-450</v>
      </c>
      <c r="F135" s="54">
        <f>IF($D135&lt;&gt;"",E135*$D135,"")</f>
        <v>-450</v>
      </c>
      <c r="G135" s="189">
        <v>2</v>
      </c>
      <c r="H135" s="54">
        <v>540</v>
      </c>
      <c r="I135" s="54">
        <f t="shared" ref="I135:I136" si="43">IF($D135&lt;&gt;"",H135*$D135,"")</f>
        <v>540</v>
      </c>
      <c r="J135" s="68"/>
      <c r="K135" s="178">
        <f>IF($G135&lt;&gt;"",IF($G135=1,ROUNDUP($H135*(1-L$3),0),IF($G135=2,ROUNDUP($H135*(1-L$4),0),"")),"")</f>
        <v>459</v>
      </c>
      <c r="L135" s="54">
        <f>IF($D135&lt;&gt;"",K135*$D135,"")</f>
        <v>459</v>
      </c>
      <c r="M135" s="68"/>
      <c r="N135" s="178">
        <f>IF($G135&lt;&gt;"",IF($G135=1,ROUNDUP($H135*(1-O$3),0),IF($G135=2,ROUNDUP($H135*(1-O$4),0),"")),"")</f>
        <v>486</v>
      </c>
      <c r="O135" s="54">
        <f>IF($D135&lt;&gt;"",N135*$D135,"")</f>
        <v>486</v>
      </c>
      <c r="P135" s="68"/>
      <c r="Q135" s="178">
        <f>ROUNDUP(IF($G135&lt;&gt;"",IF($G135=1,ROUNDUP($H135*(1-R$3),0),IF($G135=2,ROUNDUP($H135*(1-R$4),0),"")),"")/0.95,0)</f>
        <v>569</v>
      </c>
      <c r="R135" s="54">
        <f>IF($D135&lt;&gt;"",Q135*$D135,"")</f>
        <v>569</v>
      </c>
      <c r="S135" s="68"/>
      <c r="T135" s="178">
        <f>ROUNDUP(IF($G135&lt;&gt;"",IF($G135=1,ROUNDUP($H135*(1-U$3),0),IF($G135=2,ROUNDUP($H135*(1-U$4),0),"")),"")/0.95,0)</f>
        <v>512</v>
      </c>
      <c r="U135" s="54">
        <f>IF($D135&lt;&gt;"",T135*$D135,"")</f>
        <v>512</v>
      </c>
    </row>
    <row r="136" spans="1:21" x14ac:dyDescent="0.25">
      <c r="A136" s="59"/>
      <c r="B136" s="60"/>
      <c r="C136" s="61"/>
      <c r="D136" s="105"/>
      <c r="E136" s="62"/>
      <c r="F136" s="62"/>
      <c r="G136" s="188"/>
      <c r="H136" s="54"/>
      <c r="I136" s="54" t="str">
        <f t="shared" si="43"/>
        <v/>
      </c>
      <c r="J136" s="68"/>
      <c r="K136" s="180" t="str">
        <f>IF($G136&lt;&gt;"",IF($G136=1,ROUNDUP(#REF!*(1-L$3),0),IF($G136=2,ROUNDUP(#REF!*(1-L$4),0),"")),"")</f>
        <v/>
      </c>
      <c r="L136" s="54" t="str">
        <f>IF($D136&lt;&gt;"",K136*$D136,"")</f>
        <v/>
      </c>
      <c r="M136" s="68"/>
      <c r="N136" s="180" t="str">
        <f>IF($G136&lt;&gt;"",IF($G136=1,ROUNDUP(#REF!*(1-O$3),0),IF($G136=2,ROUNDUP(#REF!*(1-O$4),0),"")),"")</f>
        <v/>
      </c>
      <c r="O136" s="54" t="str">
        <f>IF($D136&lt;&gt;"",N136*$D136,"")</f>
        <v/>
      </c>
      <c r="P136" s="68"/>
      <c r="Q136" s="180" t="str">
        <f>IF($G136&lt;&gt;"",IF($G136=1,ROUNDUP(#REF!*(1-R$3),0),IF($G136=2,ROUNDUP(#REF!*(1-R$4),0),"")),"")</f>
        <v/>
      </c>
      <c r="R136" s="54" t="str">
        <f>IF($D136&lt;&gt;"",Q136*$D136,"")</f>
        <v/>
      </c>
      <c r="S136" s="68"/>
      <c r="T136" s="180" t="str">
        <f>IF($G136&lt;&gt;"",IF($G136=1,ROUNDUP(#REF!*(1-U$3),0),IF($G136=2,ROUNDUP(#REF!*(1-U$4),0),"")),"")</f>
        <v/>
      </c>
      <c r="U136" s="54" t="str">
        <f>IF($D136&lt;&gt;"",T136*$D136,"")</f>
        <v/>
      </c>
    </row>
    <row r="137" spans="1:21" s="69" customFormat="1" x14ac:dyDescent="0.25">
      <c r="A137" s="34" t="s">
        <v>357</v>
      </c>
      <c r="B137" s="63" t="s">
        <v>385</v>
      </c>
      <c r="C137" s="75"/>
      <c r="D137" s="109"/>
      <c r="E137" s="94"/>
      <c r="F137" s="66"/>
      <c r="G137" s="188"/>
      <c r="H137" s="66"/>
      <c r="I137" s="67">
        <f>SUBTOTAL(109,I139:I147)</f>
        <v>50637.599999999999</v>
      </c>
      <c r="J137" s="68"/>
      <c r="K137" s="176" t="str">
        <f>IF($G137&lt;&gt;"",IF($G137=1,ROUNDUP(#REF!*(1-L$3),0),IF($G137=2,ROUNDUP(#REF!*(1-L$4),0),"")),"")</f>
        <v/>
      </c>
      <c r="L137" s="67">
        <f>SUBTOTAL(109,L139:L147)</f>
        <v>39349</v>
      </c>
      <c r="M137" s="68"/>
      <c r="N137" s="176" t="str">
        <f>IF($G137&lt;&gt;"",IF($G137=1,ROUNDUP(#REF!*(1-O$3),0),IF($G137=2,ROUNDUP(#REF!*(1-O$4),0),"")),"")</f>
        <v/>
      </c>
      <c r="O137" s="67">
        <f>SUBTOTAL(109,O139:O147)</f>
        <v>41881</v>
      </c>
      <c r="P137" s="68"/>
      <c r="Q137" s="176" t="str">
        <f>IF($G137&lt;&gt;"",IF($G137=1,ROUNDUP(#REF!*(1-R$3),0),IF($G137=2,ROUNDUP(#REF!*(1-R$4),0),"")),"")</f>
        <v/>
      </c>
      <c r="R137" s="67">
        <f>SUBTOTAL(109,R139:R147)</f>
        <v>53304</v>
      </c>
      <c r="S137" s="68"/>
      <c r="T137" s="176" t="str">
        <f>IF($G137&lt;&gt;"",IF($G137=1,ROUNDUP(#REF!*(1-U$3),0),IF($G137=2,ROUNDUP(#REF!*(1-U$4),0),"")),"")</f>
        <v/>
      </c>
      <c r="U137" s="67">
        <f>SUBTOTAL(109,U139:U147)</f>
        <v>44087</v>
      </c>
    </row>
    <row r="138" spans="1:21" s="43" customFormat="1" x14ac:dyDescent="0.25">
      <c r="A138" s="70" t="s">
        <v>358</v>
      </c>
      <c r="B138" s="71" t="s">
        <v>301</v>
      </c>
      <c r="C138" s="61"/>
      <c r="D138" s="105"/>
      <c r="E138" s="62"/>
      <c r="F138" s="52"/>
      <c r="G138" s="188"/>
      <c r="H138" s="52"/>
      <c r="I138" s="74"/>
      <c r="J138" s="68"/>
      <c r="K138" s="177"/>
      <c r="L138" s="74"/>
      <c r="M138" s="68"/>
      <c r="N138" s="177"/>
      <c r="O138" s="74"/>
      <c r="P138" s="68"/>
      <c r="Q138" s="177"/>
      <c r="R138" s="74"/>
      <c r="S138" s="68"/>
      <c r="T138" s="177"/>
      <c r="U138" s="74"/>
    </row>
    <row r="139" spans="1:21" ht="63" x14ac:dyDescent="0.25">
      <c r="A139" s="59"/>
      <c r="B139" s="60" t="s">
        <v>79</v>
      </c>
      <c r="C139" s="37" t="s">
        <v>294</v>
      </c>
      <c r="D139" s="105">
        <v>1</v>
      </c>
      <c r="E139" s="62"/>
      <c r="F139" s="62">
        <f>E139*D139</f>
        <v>0</v>
      </c>
      <c r="G139" s="189">
        <v>1</v>
      </c>
      <c r="H139" s="54">
        <v>30780</v>
      </c>
      <c r="I139" s="54">
        <f t="shared" ref="I139" si="44">IF($D139&lt;&gt;"",H139*$D139,"")</f>
        <v>30780</v>
      </c>
      <c r="J139" s="68"/>
      <c r="K139" s="178">
        <f>IF($G139&lt;&gt;"",IF($G139=1,ROUNDUP($H139*(1-L$3),0),IF($G139=2,ROUNDUP($H139*(1-L$4),0),"")),"")</f>
        <v>23085</v>
      </c>
      <c r="L139" s="54">
        <f>IF($D139&lt;&gt;"",K139*$D139,"")</f>
        <v>23085</v>
      </c>
      <c r="M139" s="68"/>
      <c r="N139" s="178">
        <f>IF($G139&lt;&gt;"",IF($G139=1,ROUNDUP($H139*(1-O$3),0),IF($G139=2,ROUNDUP($H139*(1-O$4),0),"")),"")</f>
        <v>24624</v>
      </c>
      <c r="O139" s="54">
        <f>IF($D139&lt;&gt;"",N139*$D139,"")</f>
        <v>24624</v>
      </c>
      <c r="P139" s="68"/>
      <c r="Q139" s="178">
        <f>ROUNDUP(IF($G139&lt;&gt;"",IF($G139=1,ROUNDUP($H139*(1-R$3),0),IF($G139=2,ROUNDUP($H139*(1-R$4),0),"")),"")/0.95,0)</f>
        <v>32400</v>
      </c>
      <c r="R139" s="54">
        <f t="shared" ref="R139:R148" si="45">IF($D139&lt;&gt;"",Q139*$D139,"")</f>
        <v>32400</v>
      </c>
      <c r="S139" s="68"/>
      <c r="T139" s="178">
        <f>ROUNDUP(IF($G139&lt;&gt;"",IF($G139=1,ROUNDUP($H139*(1-U$3),0),IF($G139=2,ROUNDUP($H139*(1-U$4),0),"")),"")/0.95,0)</f>
        <v>25920</v>
      </c>
      <c r="U139" s="54">
        <f t="shared" ref="U139:U148" si="46">IF($D139&lt;&gt;"",T139*$D139,"")</f>
        <v>25920</v>
      </c>
    </row>
    <row r="140" spans="1:21" x14ac:dyDescent="0.25">
      <c r="A140" s="70" t="s">
        <v>370</v>
      </c>
      <c r="B140" s="71" t="s">
        <v>21</v>
      </c>
      <c r="C140" s="37"/>
      <c r="D140" s="105"/>
      <c r="E140" s="62"/>
      <c r="F140" s="62"/>
      <c r="G140" s="189"/>
      <c r="H140" s="52"/>
      <c r="I140" s="54"/>
      <c r="J140" s="68"/>
      <c r="K140" s="178"/>
      <c r="L140" s="54"/>
      <c r="M140" s="68"/>
      <c r="N140" s="178" t="str">
        <f>IF($G140&lt;&gt;"",IF($G140=1,ROUNDUP($H140*(1-O$3),0),IF($G140=2,ROUNDUP($H140*(1-O$4),0),"")),"")</f>
        <v/>
      </c>
      <c r="O140" s="54"/>
      <c r="P140" s="68"/>
      <c r="Q140" s="178"/>
      <c r="R140" s="54"/>
      <c r="S140" s="68"/>
      <c r="T140" s="178"/>
      <c r="U140" s="54"/>
    </row>
    <row r="141" spans="1:21" ht="31.5" x14ac:dyDescent="0.25">
      <c r="A141" s="59"/>
      <c r="B141" s="60" t="s">
        <v>78</v>
      </c>
      <c r="C141" s="37" t="s">
        <v>48</v>
      </c>
      <c r="D141" s="105">
        <v>1</v>
      </c>
      <c r="E141" s="62">
        <v>-1500</v>
      </c>
      <c r="F141" s="54">
        <f>IF($D141&lt;&gt;"",E141*$D141,"")</f>
        <v>-1500</v>
      </c>
      <c r="G141" s="189">
        <v>2</v>
      </c>
      <c r="H141" s="54">
        <v>1800</v>
      </c>
      <c r="I141" s="54">
        <f t="shared" ref="I141:I148" si="47">IF($D141&lt;&gt;"",H141*$D141,"")</f>
        <v>1800</v>
      </c>
      <c r="J141" s="68"/>
      <c r="K141" s="178">
        <f>IF($G141&lt;&gt;"",IF($G141=1,ROUNDUP($H141*(1-L$3),0),IF($G141=2,ROUNDUP($H141*(1-L$4),0),"")),"")</f>
        <v>1530</v>
      </c>
      <c r="L141" s="54">
        <f t="shared" ref="L141:L148" si="48">IF($D141&lt;&gt;"",K141*$D141,"")</f>
        <v>1530</v>
      </c>
      <c r="M141" s="68"/>
      <c r="N141" s="178">
        <f>IF($G141&lt;&gt;"",IF($G141=1,ROUNDUP($H141*(1-O$3),0),IF($G141=2,ROUNDUP($H141*(1-O$4),0),"")),"")</f>
        <v>1620</v>
      </c>
      <c r="O141" s="54">
        <f t="shared" ref="O141:O148" si="49">IF($D141&lt;&gt;"",N141*$D141,"")</f>
        <v>1620</v>
      </c>
      <c r="P141" s="68"/>
      <c r="Q141" s="178">
        <f>ROUNDUP(IF($G141&lt;&gt;"",IF($G141=1,ROUNDUP($H141*(1-R$3),0),IF($G141=2,ROUNDUP($H141*(1-R$4),0),"")),"")/0.95,0)</f>
        <v>1895</v>
      </c>
      <c r="R141" s="54">
        <f>IF($D141&lt;&gt;"",Q141*$D141,"")</f>
        <v>1895</v>
      </c>
      <c r="S141" s="68"/>
      <c r="T141" s="178">
        <f>ROUNDUP(IF($G141&lt;&gt;"",IF($G141=1,ROUNDUP($H141*(1-U$3),0),IF($G141=2,ROUNDUP($H141*(1-U$4),0),"")),"")/0.95,0)</f>
        <v>1706</v>
      </c>
      <c r="U141" s="54">
        <f>IF($D141&lt;&gt;"",T141*$D141,"")</f>
        <v>1706</v>
      </c>
    </row>
    <row r="142" spans="1:21" x14ac:dyDescent="0.25">
      <c r="A142" s="70" t="s">
        <v>371</v>
      </c>
      <c r="B142" s="71" t="s">
        <v>97</v>
      </c>
      <c r="C142" s="61"/>
      <c r="D142" s="105"/>
      <c r="E142" s="62"/>
      <c r="F142" s="62"/>
      <c r="G142" s="188"/>
      <c r="H142" s="54"/>
      <c r="I142" s="54" t="str">
        <f t="shared" si="47"/>
        <v/>
      </c>
      <c r="J142" s="68"/>
      <c r="K142" s="178" t="str">
        <f>IF($G142&lt;&gt;"",IF($G142=1,ROUNDUP(#REF!*(1-L$3),0),IF($G142=2,ROUNDUP(#REF!*(1-L$4),0),"")),"")</f>
        <v/>
      </c>
      <c r="L142" s="54" t="str">
        <f t="shared" si="48"/>
        <v/>
      </c>
      <c r="M142" s="68"/>
      <c r="N142" s="178"/>
      <c r="O142" s="54" t="str">
        <f t="shared" si="49"/>
        <v/>
      </c>
      <c r="P142" s="68"/>
      <c r="Q142" s="178"/>
      <c r="R142" s="54" t="str">
        <f t="shared" si="45"/>
        <v/>
      </c>
      <c r="S142" s="68"/>
      <c r="T142" s="178" t="str">
        <f>IF($G142&lt;&gt;"",IF($G142=1,ROUNDUP(#REF!*(1-U$3),0),IF($G142=2,ROUNDUP(#REF!*(1-U$4),0),"")),"")</f>
        <v/>
      </c>
      <c r="U142" s="54" t="str">
        <f t="shared" si="46"/>
        <v/>
      </c>
    </row>
    <row r="143" spans="1:21" s="43" customFormat="1" x14ac:dyDescent="0.25">
      <c r="A143" s="59" t="s">
        <v>372</v>
      </c>
      <c r="B143" s="60" t="s">
        <v>131</v>
      </c>
      <c r="C143" s="61" t="s">
        <v>265</v>
      </c>
      <c r="D143" s="105">
        <v>1</v>
      </c>
      <c r="E143" s="62"/>
      <c r="F143" s="62"/>
      <c r="G143" s="189">
        <v>1</v>
      </c>
      <c r="H143" s="54">
        <f>ROUNDUP(20%*SUM(H139),0)</f>
        <v>6156</v>
      </c>
      <c r="I143" s="54">
        <f t="shared" si="47"/>
        <v>6156</v>
      </c>
      <c r="J143" s="68"/>
      <c r="K143" s="178">
        <f>IF($G143&lt;&gt;"",IF($G143=1,ROUNDUP($H143*(1-L$3),0),IF($G143=2,ROUNDUP($H143*(1-L$4),0),"")),"")</f>
        <v>4617</v>
      </c>
      <c r="L143" s="54">
        <f t="shared" si="48"/>
        <v>4617</v>
      </c>
      <c r="M143" s="68"/>
      <c r="N143" s="178">
        <f>IF($G143&lt;&gt;"",IF($G143=1,ROUNDUP($H143*(1-O$3),0),IF($G143=2,ROUNDUP($H143*(1-O$4),0),"")),"")</f>
        <v>4925</v>
      </c>
      <c r="O143" s="54">
        <f t="shared" si="49"/>
        <v>4925</v>
      </c>
      <c r="P143" s="68"/>
      <c r="Q143" s="178">
        <f>ROUNDUP(IF($G143&lt;&gt;"",IF($G143=1,ROUNDUP($H143*(1-R$3),0),IF($G143=2,ROUNDUP($H143*(1-R$4),0),"")),"")/0.95,0)</f>
        <v>6480</v>
      </c>
      <c r="R143" s="54">
        <f t="shared" si="45"/>
        <v>6480</v>
      </c>
      <c r="S143" s="68"/>
      <c r="T143" s="178">
        <f>ROUNDUP(IF($G143&lt;&gt;"",IF($G143=1,ROUNDUP($H143*(1-U$3),0),IF($G143=2,ROUNDUP($H143*(1-U$4),0),"")),"")/0.95,0)</f>
        <v>5185</v>
      </c>
      <c r="U143" s="54">
        <f t="shared" si="46"/>
        <v>5185</v>
      </c>
    </row>
    <row r="144" spans="1:21" s="43" customFormat="1" x14ac:dyDescent="0.25">
      <c r="A144" s="59" t="s">
        <v>373</v>
      </c>
      <c r="B144" s="60" t="s">
        <v>132</v>
      </c>
      <c r="C144" s="61" t="s">
        <v>266</v>
      </c>
      <c r="D144" s="105">
        <v>0</v>
      </c>
      <c r="E144" s="62"/>
      <c r="F144" s="62"/>
      <c r="G144" s="189">
        <v>1</v>
      </c>
      <c r="H144" s="54">
        <f>ROUNDUP(H143*1.1,0)</f>
        <v>6772</v>
      </c>
      <c r="I144" s="54">
        <f t="shared" si="47"/>
        <v>0</v>
      </c>
      <c r="J144" s="68"/>
      <c r="K144" s="178">
        <f>IF($G144&lt;&gt;"",IF($G144=1,ROUNDUP($H144*(1-L$3),0),IF($G144=2,ROUNDUP($H144*(1-L$4),0),"")),"")</f>
        <v>5079</v>
      </c>
      <c r="L144" s="54">
        <f t="shared" si="48"/>
        <v>0</v>
      </c>
      <c r="M144" s="68"/>
      <c r="N144" s="178">
        <f>IF($G144&lt;&gt;"",IF($G144=1,ROUNDUP($H144*(1-O$3),0),IF($G144=2,ROUNDUP($H144*(1-O$4),0),"")),"")</f>
        <v>5418</v>
      </c>
      <c r="O144" s="54">
        <f t="shared" si="49"/>
        <v>0</v>
      </c>
      <c r="P144" s="68"/>
      <c r="Q144" s="178">
        <f>ROUNDUP(IF($G144&lt;&gt;"",IF($G144=1,ROUNDUP($H144*(1-R$3),0),IF($G144=2,ROUNDUP($H144*(1-R$4),0),"")),"")/0.95,0)</f>
        <v>7129</v>
      </c>
      <c r="R144" s="54">
        <f t="shared" si="45"/>
        <v>0</v>
      </c>
      <c r="S144" s="68"/>
      <c r="T144" s="178">
        <f>ROUNDUP(IF($G144&lt;&gt;"",IF($G144=1,ROUNDUP($H144*(1-U$3),0),IF($G144=2,ROUNDUP($H144*(1-U$4),0),"")),"")/0.95,0)</f>
        <v>5704</v>
      </c>
      <c r="U144" s="54">
        <f t="shared" si="46"/>
        <v>0</v>
      </c>
    </row>
    <row r="145" spans="1:21" s="43" customFormat="1" x14ac:dyDescent="0.25">
      <c r="A145" s="59" t="s">
        <v>374</v>
      </c>
      <c r="B145" s="60" t="s">
        <v>133</v>
      </c>
      <c r="C145" s="61" t="s">
        <v>267</v>
      </c>
      <c r="D145" s="105">
        <v>0</v>
      </c>
      <c r="E145" s="62"/>
      <c r="F145" s="62"/>
      <c r="G145" s="189">
        <v>1</v>
      </c>
      <c r="H145" s="54">
        <f>ROUNDUP(H144*1.1,0)</f>
        <v>7450</v>
      </c>
      <c r="I145" s="54">
        <f t="shared" si="47"/>
        <v>0</v>
      </c>
      <c r="J145" s="68"/>
      <c r="K145" s="178">
        <f>IF($G145&lt;&gt;"",IF($G145=1,ROUNDUP($H145*(1-L$3),0),IF($G145=2,ROUNDUP($H145*(1-L$4),0),"")),"")</f>
        <v>5588</v>
      </c>
      <c r="L145" s="54">
        <f t="shared" si="48"/>
        <v>0</v>
      </c>
      <c r="M145" s="68"/>
      <c r="N145" s="178">
        <f>IF($G145&lt;&gt;"",IF($G145=1,ROUNDUP($H145*(1-O$3),0),IF($G145=2,ROUNDUP($H145*(1-O$4),0),"")),"")</f>
        <v>5960</v>
      </c>
      <c r="O145" s="54">
        <f t="shared" si="49"/>
        <v>0</v>
      </c>
      <c r="P145" s="68"/>
      <c r="Q145" s="178">
        <f>ROUNDUP(IF($G145&lt;&gt;"",IF($G145=1,ROUNDUP($H145*(1-R$3),0),IF($G145=2,ROUNDUP($H145*(1-R$4),0),"")),"")/0.95,0)</f>
        <v>7843</v>
      </c>
      <c r="R145" s="54">
        <f t="shared" si="45"/>
        <v>0</v>
      </c>
      <c r="S145" s="68"/>
      <c r="T145" s="178">
        <f>ROUNDUP(IF($G145&lt;&gt;"",IF($G145=1,ROUNDUP($H145*(1-U$3),0),IF($G145=2,ROUNDUP($H145*(1-U$4),0),"")),"")/0.95,0)</f>
        <v>6274</v>
      </c>
      <c r="U145" s="54">
        <f t="shared" si="46"/>
        <v>0</v>
      </c>
    </row>
    <row r="146" spans="1:21" x14ac:dyDescent="0.25">
      <c r="A146" s="70" t="s">
        <v>375</v>
      </c>
      <c r="B146" s="71" t="s">
        <v>387</v>
      </c>
      <c r="C146" s="48"/>
      <c r="D146" s="115"/>
      <c r="E146" s="91"/>
      <c r="F146" s="91"/>
      <c r="G146" s="188"/>
      <c r="H146" s="92"/>
      <c r="I146" s="54" t="str">
        <f t="shared" si="47"/>
        <v/>
      </c>
      <c r="J146" s="68"/>
      <c r="K146" s="181" t="str">
        <f>IF($G146&lt;&gt;"",IF($G146=1,ROUNDUP(#REF!*(1-L$3),0),IF($G146=2,ROUNDUP(#REF!*(1-L$4),0),"")),"")</f>
        <v/>
      </c>
      <c r="L146" s="54" t="str">
        <f t="shared" si="48"/>
        <v/>
      </c>
      <c r="M146" s="68"/>
      <c r="N146" s="178" t="str">
        <f>IF($G146&lt;&gt;"",IF($G146=1,ROUNDUP($H146*(1-O$3),0),IF($G146=2,ROUNDUP($H146*(1-O$4),0),"")),"")</f>
        <v/>
      </c>
      <c r="O146" s="54" t="str">
        <f t="shared" si="49"/>
        <v/>
      </c>
      <c r="P146" s="68"/>
      <c r="Q146" s="181"/>
      <c r="R146" s="54" t="str">
        <f t="shared" si="45"/>
        <v/>
      </c>
      <c r="S146" s="68"/>
      <c r="T146" s="181" t="str">
        <f>IF($G146&lt;&gt;"",IF($G146=1,ROUNDUP(#REF!*(1-U$3),0),IF($G146=2,ROUNDUP(#REF!*(1-U$4),0),"")),"")</f>
        <v/>
      </c>
      <c r="U146" s="54" t="str">
        <f t="shared" si="46"/>
        <v/>
      </c>
    </row>
    <row r="147" spans="1:21" ht="94.5" x14ac:dyDescent="0.25">
      <c r="A147" s="59"/>
      <c r="B147" s="60" t="s">
        <v>388</v>
      </c>
      <c r="C147" s="61" t="s">
        <v>268</v>
      </c>
      <c r="D147" s="105">
        <v>1</v>
      </c>
      <c r="E147" s="62">
        <f>'Training Cost'!$D$11/2</f>
        <v>-3240</v>
      </c>
      <c r="F147" s="54">
        <f>IF($D147&lt;&gt;"",E147*$D147,"")</f>
        <v>-3240</v>
      </c>
      <c r="G147" s="189">
        <v>2</v>
      </c>
      <c r="H147" s="54">
        <v>11901.6</v>
      </c>
      <c r="I147" s="54">
        <f t="shared" si="47"/>
        <v>11901.6</v>
      </c>
      <c r="J147" s="68"/>
      <c r="K147" s="178">
        <f>IF($G147&lt;&gt;"",IF($G147=1,ROUNDUP($H147*(1-L$3),0),IF($G147=2,ROUNDUP($H147*(1-L$4),0),"")),"")</f>
        <v>10117</v>
      </c>
      <c r="L147" s="54">
        <f t="shared" si="48"/>
        <v>10117</v>
      </c>
      <c r="M147" s="68"/>
      <c r="N147" s="178">
        <f>IF($G147&lt;&gt;"",IF($G147=1,ROUNDUP($H147*(1-O$3),0),IF($G147=2,ROUNDUP($H147*(1-O$4),0),"")),"")</f>
        <v>10712</v>
      </c>
      <c r="O147" s="54">
        <f t="shared" si="49"/>
        <v>10712</v>
      </c>
      <c r="P147" s="68"/>
      <c r="Q147" s="178">
        <f>ROUNDUP(IF($G147&lt;&gt;"",IF($G147=1,ROUNDUP($H147*(1-R$3),0),IF($G147=2,ROUNDUP($H147*(1-R$4),0),"")),"")/0.95,0)</f>
        <v>12529</v>
      </c>
      <c r="R147" s="54">
        <f t="shared" si="45"/>
        <v>12529</v>
      </c>
      <c r="S147" s="68"/>
      <c r="T147" s="178">
        <f>ROUNDUP(IF($G147&lt;&gt;"",IF($G147=1,ROUNDUP($H147*(1-U$3),0),IF($G147=2,ROUNDUP($H147*(1-U$4),0),"")),"")/0.95,0)</f>
        <v>11276</v>
      </c>
      <c r="U147" s="54">
        <f t="shared" si="46"/>
        <v>11276</v>
      </c>
    </row>
    <row r="148" spans="1:21" x14ac:dyDescent="0.25">
      <c r="A148" s="59"/>
      <c r="B148" s="60">
        <v>0</v>
      </c>
      <c r="C148" s="61"/>
      <c r="D148" s="105"/>
      <c r="E148" s="62"/>
      <c r="F148" s="62"/>
      <c r="G148" s="188"/>
      <c r="H148" s="54"/>
      <c r="I148" s="54" t="str">
        <f t="shared" si="47"/>
        <v/>
      </c>
      <c r="J148" s="68"/>
      <c r="K148" s="180" t="str">
        <f>IF($G148&lt;&gt;"",IF($G148=1,ROUNDUP(#REF!*(1-L$3),0),IF($G148=2,ROUNDUP(#REF!*(1-L$4),0),"")),"")</f>
        <v/>
      </c>
      <c r="L148" s="54" t="str">
        <f t="shared" si="48"/>
        <v/>
      </c>
      <c r="M148" s="68"/>
      <c r="N148" s="180" t="str">
        <f>IF($G148&lt;&gt;"",IF($G148=1,ROUNDUP(#REF!*(1-O$3),0),IF($G148=2,ROUNDUP(#REF!*(1-O$4),0),"")),"")</f>
        <v/>
      </c>
      <c r="O148" s="54" t="str">
        <f t="shared" si="49"/>
        <v/>
      </c>
      <c r="P148" s="68"/>
      <c r="Q148" s="180" t="str">
        <f>IF($G148&lt;&gt;"",IF($G148=1,ROUNDUP(#REF!*(1-R$3),0),IF($G148=2,ROUNDUP(#REF!*(1-R$4),0),"")),"")</f>
        <v/>
      </c>
      <c r="R148" s="54" t="str">
        <f t="shared" si="45"/>
        <v/>
      </c>
      <c r="S148" s="68"/>
      <c r="T148" s="180" t="str">
        <f>IF($G148&lt;&gt;"",IF($G148=1,ROUNDUP(#REF!*(1-U$3),0),IF($G148=2,ROUNDUP(#REF!*(1-U$4),0),"")),"")</f>
        <v/>
      </c>
      <c r="U148" s="54" t="str">
        <f t="shared" si="46"/>
        <v/>
      </c>
    </row>
    <row r="149" spans="1:21" s="69" customFormat="1" x14ac:dyDescent="0.25">
      <c r="A149" s="34" t="s">
        <v>359</v>
      </c>
      <c r="B149" s="63" t="s">
        <v>320</v>
      </c>
      <c r="C149" s="75"/>
      <c r="D149" s="116"/>
      <c r="E149" s="65"/>
      <c r="F149" s="66"/>
      <c r="G149" s="188"/>
      <c r="H149" s="66"/>
      <c r="I149" s="67">
        <f>SUBTOTAL(109,I150:I159)</f>
        <v>55581.599999999999</v>
      </c>
      <c r="J149" s="68"/>
      <c r="K149" s="176" t="str">
        <f>IF($G149&lt;&gt;"",IF($G149=1,ROUNDUP(#REF!*(1-L$3),0),IF($G149=2,ROUNDUP(#REF!*(1-L$4),0),"")),"")</f>
        <v/>
      </c>
      <c r="L149" s="67">
        <f>SUBTOTAL(109,L150:L159)</f>
        <v>42997</v>
      </c>
      <c r="M149" s="68"/>
      <c r="N149" s="176" t="str">
        <f>IF($G149&lt;&gt;"",IF($G149=1,ROUNDUP(#REF!*(1-O$3),0),IF($G149=2,ROUNDUP(#REF!*(1-O$4),0),"")),"")</f>
        <v/>
      </c>
      <c r="O149" s="67">
        <f>SUBTOTAL(109,O150:O159)</f>
        <v>45776</v>
      </c>
      <c r="P149" s="68"/>
      <c r="Q149" s="176" t="str">
        <f>IF($G149&lt;&gt;"",IF($G149=1,ROUNDUP(#REF!*(1-R$3),0),IF($G149=2,ROUNDUP(#REF!*(1-R$4),0),"")),"")</f>
        <v/>
      </c>
      <c r="R149" s="67">
        <f>SUBTOTAL(109,R150:R159)</f>
        <v>58510</v>
      </c>
      <c r="S149" s="68"/>
      <c r="T149" s="176" t="str">
        <f>IF($G149&lt;&gt;"",IF($G149=1,ROUNDUP(#REF!*(1-U$3),0),IF($G149=2,ROUNDUP(#REF!*(1-U$4),0),"")),"")</f>
        <v/>
      </c>
      <c r="U149" s="67">
        <f>SUBTOTAL(109,U150:U159)</f>
        <v>48187</v>
      </c>
    </row>
    <row r="150" spans="1:21" s="43" customFormat="1" x14ac:dyDescent="0.25">
      <c r="A150" s="70" t="s">
        <v>360</v>
      </c>
      <c r="B150" s="71" t="s">
        <v>302</v>
      </c>
      <c r="C150" s="86"/>
      <c r="D150" s="117"/>
      <c r="E150" s="73"/>
      <c r="F150" s="52"/>
      <c r="G150" s="188"/>
      <c r="H150" s="52"/>
      <c r="I150" s="74"/>
      <c r="J150" s="68"/>
      <c r="K150" s="177"/>
      <c r="L150" s="74"/>
      <c r="M150" s="68"/>
      <c r="N150" s="177"/>
      <c r="O150" s="74"/>
      <c r="P150" s="68"/>
      <c r="Q150" s="177"/>
      <c r="R150" s="74"/>
      <c r="S150" s="68"/>
      <c r="T150" s="177"/>
      <c r="U150" s="74"/>
    </row>
    <row r="151" spans="1:21" ht="63" x14ac:dyDescent="0.25">
      <c r="A151" s="59"/>
      <c r="B151" s="60" t="s">
        <v>393</v>
      </c>
      <c r="C151" s="61" t="s">
        <v>304</v>
      </c>
      <c r="D151" s="105">
        <v>1</v>
      </c>
      <c r="E151" s="62"/>
      <c r="F151" s="62"/>
      <c r="G151" s="189">
        <v>1</v>
      </c>
      <c r="H151" s="54">
        <v>35400</v>
      </c>
      <c r="I151" s="54">
        <f t="shared" ref="I151" si="50">IF($D151&lt;&gt;"",H151*$D151,"")</f>
        <v>35400</v>
      </c>
      <c r="J151" s="68"/>
      <c r="K151" s="178">
        <f>IF($G151&lt;&gt;"",IF($G151=1,ROUNDUP($H151*(1-L$3),0),IF($G151=2,ROUNDUP($H151*(1-L$4),0),"")),"")</f>
        <v>26550</v>
      </c>
      <c r="L151" s="54">
        <f>IF($D151&lt;&gt;"",K151*$D151,"")</f>
        <v>26550</v>
      </c>
      <c r="M151" s="68"/>
      <c r="N151" s="178">
        <f t="shared" ref="N151:N159" si="51">IF($G151&lt;&gt;"",IF($G151=1,ROUNDUP($H151*(1-O$3),0),IF($G151=2,ROUNDUP($H151*(1-O$4),0),"")),"")</f>
        <v>28320</v>
      </c>
      <c r="O151" s="54">
        <f>IF($D151&lt;&gt;"",N151*$D151,"")</f>
        <v>28320</v>
      </c>
      <c r="P151" s="68"/>
      <c r="Q151" s="178">
        <f>ROUNDUP(IF($G151&lt;&gt;"",IF($G151=1,ROUNDUP($H151*(1-R$3),0),IF($G151=2,ROUNDUP($H151*(1-R$4),0),"")),"")/0.95,0)</f>
        <v>37264</v>
      </c>
      <c r="R151" s="54">
        <f t="shared" ref="R151:R160" si="52">IF($D151&lt;&gt;"",Q151*$D151,"")</f>
        <v>37264</v>
      </c>
      <c r="S151" s="68"/>
      <c r="T151" s="178">
        <f>ROUNDUP(IF($G151&lt;&gt;"",IF($G151=1,ROUNDUP($H151*(1-U$3),0),IF($G151=2,ROUNDUP($H151*(1-U$4),0),"")),"")/0.95,0)</f>
        <v>29811</v>
      </c>
      <c r="U151" s="54">
        <f t="shared" ref="U151:U160" si="53">IF($D151&lt;&gt;"",T151*$D151,"")</f>
        <v>29811</v>
      </c>
    </row>
    <row r="152" spans="1:21" s="43" customFormat="1" x14ac:dyDescent="0.25">
      <c r="A152" s="70" t="s">
        <v>361</v>
      </c>
      <c r="B152" s="71" t="s">
        <v>22</v>
      </c>
      <c r="C152" s="86"/>
      <c r="D152" s="117"/>
      <c r="E152" s="73"/>
      <c r="F152" s="52"/>
      <c r="G152" s="188"/>
      <c r="H152" s="52"/>
      <c r="I152" s="74"/>
      <c r="J152" s="68"/>
      <c r="K152" s="177"/>
      <c r="L152" s="74"/>
      <c r="M152" s="68"/>
      <c r="N152" s="178" t="str">
        <f t="shared" si="51"/>
        <v/>
      </c>
      <c r="O152" s="74"/>
      <c r="P152" s="68"/>
      <c r="Q152" s="177"/>
      <c r="R152" s="74"/>
      <c r="S152" s="68"/>
      <c r="T152" s="177"/>
      <c r="U152" s="74"/>
    </row>
    <row r="153" spans="1:21" ht="31.5" x14ac:dyDescent="0.25">
      <c r="A153" s="59"/>
      <c r="B153" s="60" t="s">
        <v>46</v>
      </c>
      <c r="C153" s="61" t="s">
        <v>45</v>
      </c>
      <c r="D153" s="41">
        <v>1</v>
      </c>
      <c r="E153" s="62">
        <v>-1000</v>
      </c>
      <c r="F153" s="54">
        <f>IF($D153&lt;&gt;"",E153*$D153,"")</f>
        <v>-1000</v>
      </c>
      <c r="G153" s="189">
        <v>2</v>
      </c>
      <c r="H153" s="54">
        <v>1200</v>
      </c>
      <c r="I153" s="54">
        <f>IF($D153&lt;&gt;"",H153*$D153,"")</f>
        <v>1200</v>
      </c>
      <c r="J153" s="68"/>
      <c r="K153" s="178">
        <f>IF($G153&lt;&gt;"",IF($G153=1,ROUNDUP($H153*(1-L$3),0),IF($G153=2,ROUNDUP($H153*(1-L$4),0),"")),"")</f>
        <v>1020</v>
      </c>
      <c r="L153" s="54">
        <f t="shared" ref="L153:L160" si="54">IF($D153&lt;&gt;"",K153*$D153,"")</f>
        <v>1020</v>
      </c>
      <c r="M153" s="68"/>
      <c r="N153" s="178">
        <f t="shared" si="51"/>
        <v>1080</v>
      </c>
      <c r="O153" s="54">
        <f t="shared" ref="O153:O160" si="55">IF($D153&lt;&gt;"",N153*$D153,"")</f>
        <v>1080</v>
      </c>
      <c r="P153" s="68"/>
      <c r="Q153" s="178">
        <f>ROUNDUP(IF($G153&lt;&gt;"",IF($G153=1,ROUNDUP($H153*(1-R$3),0),IF($G153=2,ROUNDUP($H153*(1-R$4),0),"")),"")/0.95,0)</f>
        <v>1264</v>
      </c>
      <c r="R153" s="54">
        <f>IF($D153&lt;&gt;"",Q153*$D153,"")</f>
        <v>1264</v>
      </c>
      <c r="S153" s="68"/>
      <c r="T153" s="178">
        <f>ROUNDUP(IF($G153&lt;&gt;"",IF($G153=1,ROUNDUP($H153*(1-U$3),0),IF($G153=2,ROUNDUP($H153*(1-U$4),0),"")),"")/0.95,0)</f>
        <v>1137</v>
      </c>
      <c r="U153" s="54">
        <f>IF($D153&lt;&gt;"",T153*$D153,"")</f>
        <v>1137</v>
      </c>
    </row>
    <row r="154" spans="1:21" x14ac:dyDescent="0.25">
      <c r="A154" s="70" t="s">
        <v>288</v>
      </c>
      <c r="B154" s="71" t="s">
        <v>98</v>
      </c>
      <c r="C154" s="61"/>
      <c r="D154" s="105"/>
      <c r="E154" s="62"/>
      <c r="F154" s="62"/>
      <c r="G154" s="188"/>
      <c r="H154" s="54"/>
      <c r="I154" s="54" t="str">
        <f t="shared" ref="I154:I160" si="56">IF($D154&lt;&gt;"",H154*$D154,"")</f>
        <v/>
      </c>
      <c r="J154" s="68"/>
      <c r="K154" s="178" t="str">
        <f>IF($G154&lt;&gt;"",IF($G154=1,ROUNDUP(#REF!*(1-L$3),0),IF($G154=2,ROUNDUP(#REF!*(1-L$4),0),"")),"")</f>
        <v/>
      </c>
      <c r="L154" s="54" t="str">
        <f t="shared" si="54"/>
        <v/>
      </c>
      <c r="M154" s="68"/>
      <c r="N154" s="178" t="str">
        <f t="shared" si="51"/>
        <v/>
      </c>
      <c r="O154" s="54" t="str">
        <f t="shared" si="55"/>
        <v/>
      </c>
      <c r="P154" s="68"/>
      <c r="Q154" s="178"/>
      <c r="R154" s="54" t="str">
        <f t="shared" si="52"/>
        <v/>
      </c>
      <c r="S154" s="68"/>
      <c r="T154" s="178" t="str">
        <f>IF($G154&lt;&gt;"",IF($G154=1,ROUNDUP(#REF!*(1-U$3),0),IF($G154=2,ROUNDUP(#REF!*(1-U$4),0),"")),"")</f>
        <v/>
      </c>
      <c r="U154" s="54" t="str">
        <f t="shared" si="53"/>
        <v/>
      </c>
    </row>
    <row r="155" spans="1:21" s="43" customFormat="1" x14ac:dyDescent="0.25">
      <c r="A155" s="59" t="s">
        <v>289</v>
      </c>
      <c r="B155" s="60" t="s">
        <v>134</v>
      </c>
      <c r="C155" s="61" t="s">
        <v>333</v>
      </c>
      <c r="D155" s="105">
        <v>1</v>
      </c>
      <c r="E155" s="62"/>
      <c r="F155" s="62"/>
      <c r="G155" s="189">
        <v>1</v>
      </c>
      <c r="H155" s="54">
        <f>ROUNDUP(20%*SUM(H151),0)</f>
        <v>7080</v>
      </c>
      <c r="I155" s="54">
        <f t="shared" si="56"/>
        <v>7080</v>
      </c>
      <c r="J155" s="68"/>
      <c r="K155" s="178">
        <f>IF($G155&lt;&gt;"",IF($G155=1,ROUNDUP($H155*(1-L$3),0),IF($G155=2,ROUNDUP($H155*(1-L$4),0),"")),"")</f>
        <v>5310</v>
      </c>
      <c r="L155" s="54">
        <f t="shared" si="54"/>
        <v>5310</v>
      </c>
      <c r="M155" s="68"/>
      <c r="N155" s="178">
        <f t="shared" si="51"/>
        <v>5664</v>
      </c>
      <c r="O155" s="54">
        <f t="shared" si="55"/>
        <v>5664</v>
      </c>
      <c r="P155" s="68"/>
      <c r="Q155" s="178">
        <f>ROUNDUP(IF($G155&lt;&gt;"",IF($G155=1,ROUNDUP($H155*(1-R$3),0),IF($G155=2,ROUNDUP($H155*(1-R$4),0),"")),"")/0.95,0)</f>
        <v>7453</v>
      </c>
      <c r="R155" s="54">
        <f t="shared" si="52"/>
        <v>7453</v>
      </c>
      <c r="S155" s="68"/>
      <c r="T155" s="178">
        <f>ROUNDUP(IF($G155&lt;&gt;"",IF($G155=1,ROUNDUP($H155*(1-U$3),0),IF($G155=2,ROUNDUP($H155*(1-U$4),0),"")),"")/0.95,0)</f>
        <v>5963</v>
      </c>
      <c r="U155" s="54">
        <f t="shared" si="53"/>
        <v>5963</v>
      </c>
    </row>
    <row r="156" spans="1:21" s="43" customFormat="1" x14ac:dyDescent="0.25">
      <c r="A156" s="59" t="s">
        <v>290</v>
      </c>
      <c r="B156" s="60" t="s">
        <v>135</v>
      </c>
      <c r="C156" s="61" t="s">
        <v>334</v>
      </c>
      <c r="D156" s="105">
        <v>0</v>
      </c>
      <c r="E156" s="62"/>
      <c r="F156" s="62"/>
      <c r="G156" s="189">
        <v>1</v>
      </c>
      <c r="H156" s="54">
        <f>ROUNDUP(H155*1.1,0)</f>
        <v>7788</v>
      </c>
      <c r="I156" s="54">
        <f t="shared" si="56"/>
        <v>0</v>
      </c>
      <c r="J156" s="68"/>
      <c r="K156" s="178">
        <f>IF($G156&lt;&gt;"",IF($G156=1,ROUNDUP($H156*(1-L$3),0),IF($G156=2,ROUNDUP($H156*(1-L$4),0),"")),"")</f>
        <v>5841</v>
      </c>
      <c r="L156" s="54">
        <f t="shared" si="54"/>
        <v>0</v>
      </c>
      <c r="M156" s="68"/>
      <c r="N156" s="178">
        <f t="shared" si="51"/>
        <v>6231</v>
      </c>
      <c r="O156" s="54">
        <f t="shared" si="55"/>
        <v>0</v>
      </c>
      <c r="P156" s="68"/>
      <c r="Q156" s="178">
        <f>ROUNDUP(IF($G156&lt;&gt;"",IF($G156=1,ROUNDUP($H156*(1-R$3),0),IF($G156=2,ROUNDUP($H156*(1-R$4),0),"")),"")/0.95,0)</f>
        <v>8198</v>
      </c>
      <c r="R156" s="54">
        <f t="shared" si="52"/>
        <v>0</v>
      </c>
      <c r="S156" s="68"/>
      <c r="T156" s="178">
        <f>ROUNDUP(IF($G156&lt;&gt;"",IF($G156=1,ROUNDUP($H156*(1-U$3),0),IF($G156=2,ROUNDUP($H156*(1-U$4),0),"")),"")/0.95,0)</f>
        <v>6559</v>
      </c>
      <c r="U156" s="54">
        <f t="shared" si="53"/>
        <v>0</v>
      </c>
    </row>
    <row r="157" spans="1:21" s="43" customFormat="1" x14ac:dyDescent="0.25">
      <c r="A157" s="59" t="s">
        <v>291</v>
      </c>
      <c r="B157" s="60" t="s">
        <v>136</v>
      </c>
      <c r="C157" s="61" t="s">
        <v>211</v>
      </c>
      <c r="D157" s="105">
        <v>0</v>
      </c>
      <c r="E157" s="62"/>
      <c r="F157" s="62"/>
      <c r="G157" s="189">
        <v>1</v>
      </c>
      <c r="H157" s="54">
        <f>ROUNDUP(H156*1.1,0)</f>
        <v>8567</v>
      </c>
      <c r="I157" s="54">
        <f t="shared" si="56"/>
        <v>0</v>
      </c>
      <c r="J157" s="68"/>
      <c r="K157" s="178">
        <f>IF($G157&lt;&gt;"",IF($G157=1,ROUNDUP($H157*(1-L$3),0),IF($G157=2,ROUNDUP($H157*(1-L$4),0),"")),"")</f>
        <v>6426</v>
      </c>
      <c r="L157" s="54">
        <f t="shared" si="54"/>
        <v>0</v>
      </c>
      <c r="M157" s="68"/>
      <c r="N157" s="178">
        <f t="shared" si="51"/>
        <v>6854</v>
      </c>
      <c r="O157" s="54">
        <f t="shared" si="55"/>
        <v>0</v>
      </c>
      <c r="P157" s="68"/>
      <c r="Q157" s="178">
        <f>ROUNDUP(IF($G157&lt;&gt;"",IF($G157=1,ROUNDUP($H157*(1-R$3),0),IF($G157=2,ROUNDUP($H157*(1-R$4),0),"")),"")/0.95,0)</f>
        <v>9018</v>
      </c>
      <c r="R157" s="54">
        <f t="shared" si="52"/>
        <v>0</v>
      </c>
      <c r="S157" s="68"/>
      <c r="T157" s="178">
        <f>ROUNDUP(IF($G157&lt;&gt;"",IF($G157=1,ROUNDUP($H157*(1-U$3),0),IF($G157=2,ROUNDUP($H157*(1-U$4),0),"")),"")/0.95,0)</f>
        <v>7215</v>
      </c>
      <c r="U157" s="54">
        <f t="shared" si="53"/>
        <v>0</v>
      </c>
    </row>
    <row r="158" spans="1:21" x14ac:dyDescent="0.25">
      <c r="A158" s="70" t="s">
        <v>288</v>
      </c>
      <c r="B158" s="71" t="s">
        <v>339</v>
      </c>
      <c r="C158" s="48"/>
      <c r="D158" s="115"/>
      <c r="E158" s="91"/>
      <c r="F158" s="91"/>
      <c r="G158" s="188"/>
      <c r="H158" s="118"/>
      <c r="I158" s="54" t="str">
        <f t="shared" si="56"/>
        <v/>
      </c>
      <c r="J158" s="68"/>
      <c r="K158" s="183" t="str">
        <f>IF($G158&lt;&gt;"",IF($G158=1,ROUNDUP(#REF!*(1-L$3),0),IF($G158=2,ROUNDUP(#REF!*(1-L$4),0),"")),"")</f>
        <v/>
      </c>
      <c r="L158" s="54" t="str">
        <f t="shared" si="54"/>
        <v/>
      </c>
      <c r="M158" s="68"/>
      <c r="N158" s="178" t="str">
        <f t="shared" si="51"/>
        <v/>
      </c>
      <c r="O158" s="54" t="str">
        <f t="shared" si="55"/>
        <v/>
      </c>
      <c r="P158" s="68"/>
      <c r="Q158" s="183"/>
      <c r="R158" s="54" t="str">
        <f t="shared" si="52"/>
        <v/>
      </c>
      <c r="S158" s="68"/>
      <c r="T158" s="183" t="str">
        <f>IF($G158&lt;&gt;"",IF($G158=1,ROUNDUP(#REF!*(1-U$3),0),IF($G158=2,ROUNDUP(#REF!*(1-U$4),0),"")),"")</f>
        <v/>
      </c>
      <c r="U158" s="54" t="str">
        <f t="shared" si="53"/>
        <v/>
      </c>
    </row>
    <row r="159" spans="1:21" ht="94.5" x14ac:dyDescent="0.25">
      <c r="A159" s="59"/>
      <c r="B159" s="60" t="s">
        <v>389</v>
      </c>
      <c r="C159" s="61" t="s">
        <v>269</v>
      </c>
      <c r="D159" s="105">
        <v>1</v>
      </c>
      <c r="E159" s="62">
        <f>'Training Cost'!$D$11/2</f>
        <v>-3240</v>
      </c>
      <c r="F159" s="54">
        <f>IF($D159&lt;&gt;"",E159*$D159,"")</f>
        <v>-3240</v>
      </c>
      <c r="G159" s="189">
        <v>2</v>
      </c>
      <c r="H159" s="54">
        <v>11901.6</v>
      </c>
      <c r="I159" s="54">
        <f t="shared" si="56"/>
        <v>11901.6</v>
      </c>
      <c r="J159" s="68"/>
      <c r="K159" s="178">
        <f>IF($G159&lt;&gt;"",IF($G159=1,ROUNDUP($H159*(1-L$3),0),IF($G159=2,ROUNDUP($H159*(1-L$4),0),"")),"")</f>
        <v>10117</v>
      </c>
      <c r="L159" s="54">
        <f t="shared" si="54"/>
        <v>10117</v>
      </c>
      <c r="M159" s="68"/>
      <c r="N159" s="178">
        <f t="shared" si="51"/>
        <v>10712</v>
      </c>
      <c r="O159" s="54">
        <f t="shared" si="55"/>
        <v>10712</v>
      </c>
      <c r="P159" s="68"/>
      <c r="Q159" s="178">
        <f>ROUNDUP(IF($G159&lt;&gt;"",IF($G159=1,ROUNDUP($H159*(1-R$3),0),IF($G159=2,ROUNDUP($H159*(1-R$4),0),"")),"")/0.95,0)</f>
        <v>12529</v>
      </c>
      <c r="R159" s="54">
        <f t="shared" si="52"/>
        <v>12529</v>
      </c>
      <c r="S159" s="68"/>
      <c r="T159" s="178">
        <f>ROUNDUP(IF($G159&lt;&gt;"",IF($G159=1,ROUNDUP($H159*(1-U$3),0),IF($G159=2,ROUNDUP($H159*(1-U$4),0),"")),"")/0.95,0)</f>
        <v>11276</v>
      </c>
      <c r="U159" s="54">
        <f t="shared" si="53"/>
        <v>11276</v>
      </c>
    </row>
    <row r="160" spans="1:21" x14ac:dyDescent="0.25">
      <c r="A160" s="59"/>
      <c r="B160" s="60"/>
      <c r="C160" s="61"/>
      <c r="D160" s="105"/>
      <c r="E160" s="62"/>
      <c r="F160" s="62"/>
      <c r="G160" s="188"/>
      <c r="H160" s="54"/>
      <c r="I160" s="54" t="str">
        <f t="shared" si="56"/>
        <v/>
      </c>
      <c r="J160" s="68"/>
      <c r="K160" s="180" t="str">
        <f>IF($G160&lt;&gt;"",IF($G160=1,ROUNDUP(#REF!*(1-L$3),0),IF($G160=2,ROUNDUP(#REF!*(1-L$4),0),"")),"")</f>
        <v/>
      </c>
      <c r="L160" s="54" t="str">
        <f t="shared" si="54"/>
        <v/>
      </c>
      <c r="M160" s="68"/>
      <c r="N160" s="180" t="str">
        <f>IF($G160&lt;&gt;"",IF($G160=1,ROUNDUP(#REF!*(1-O$3),0),IF($G160=2,ROUNDUP(#REF!*(1-O$4),0),"")),"")</f>
        <v/>
      </c>
      <c r="O160" s="54" t="str">
        <f t="shared" si="55"/>
        <v/>
      </c>
      <c r="P160" s="68"/>
      <c r="Q160" s="180" t="str">
        <f>IF($G160&lt;&gt;"",IF($G160=1,ROUNDUP(#REF!*(1-R$3),0),IF($G160=2,ROUNDUP(#REF!*(1-R$4),0),"")),"")</f>
        <v/>
      </c>
      <c r="R160" s="54" t="str">
        <f t="shared" si="52"/>
        <v/>
      </c>
      <c r="S160" s="68"/>
      <c r="T160" s="180" t="str">
        <f>IF($G160&lt;&gt;"",IF($G160=1,ROUNDUP(#REF!*(1-U$3),0),IF($G160=2,ROUNDUP(#REF!*(1-U$4),0),"")),"")</f>
        <v/>
      </c>
      <c r="U160" s="54" t="str">
        <f t="shared" si="53"/>
        <v/>
      </c>
    </row>
    <row r="161" spans="1:21" x14ac:dyDescent="0.25">
      <c r="A161" s="34" t="s">
        <v>376</v>
      </c>
      <c r="B161" s="63" t="s">
        <v>159</v>
      </c>
      <c r="C161" s="75"/>
      <c r="D161" s="116"/>
      <c r="E161" s="116"/>
      <c r="F161" s="116"/>
      <c r="G161" s="188"/>
      <c r="H161" s="66"/>
      <c r="I161" s="67">
        <f>SUBTOTAL(109,I162:I173)</f>
        <v>205523</v>
      </c>
      <c r="J161" s="68"/>
      <c r="K161" s="175"/>
      <c r="L161" s="67">
        <f>SUBTOTAL(109,L162:L173)</f>
        <v>162335</v>
      </c>
      <c r="M161" s="68"/>
      <c r="N161" s="175"/>
      <c r="O161" s="67">
        <f>SUBTOTAL(109,O162:O173)</f>
        <v>172610</v>
      </c>
      <c r="P161" s="68"/>
      <c r="Q161" s="175"/>
      <c r="R161" s="67">
        <f>SUBTOTAL(109,R162:R173)</f>
        <v>216342</v>
      </c>
      <c r="S161" s="68"/>
      <c r="T161" s="175"/>
      <c r="U161" s="67">
        <f>SUBTOTAL(109,U162:U173)</f>
        <v>181699</v>
      </c>
    </row>
    <row r="162" spans="1:21" x14ac:dyDescent="0.25">
      <c r="A162" s="70" t="s">
        <v>377</v>
      </c>
      <c r="B162" s="71" t="s">
        <v>94</v>
      </c>
      <c r="C162" s="86"/>
      <c r="D162" s="105"/>
      <c r="E162" s="62"/>
      <c r="F162" s="62"/>
      <c r="G162" s="188"/>
      <c r="H162" s="54"/>
      <c r="I162" s="54"/>
      <c r="J162" s="68"/>
      <c r="K162" s="178" t="str">
        <f>IF($G162&lt;&gt;"",IF($G162=1,ROUNDUP(#REF!*(1-L$3),0),IF($G162=2,ROUNDUP(#REF!*(1-L$4),0),"")),"")</f>
        <v/>
      </c>
      <c r="L162" s="54" t="str">
        <f t="shared" ref="L162:L173" si="57">IF($D162&lt;&gt;"",K162*$D162,"")</f>
        <v/>
      </c>
      <c r="M162" s="68"/>
      <c r="N162" s="178" t="str">
        <f>IF($G162&lt;&gt;"",IF($G162=1,ROUNDUP(#REF!*(1-O$3),0),IF($G162=2,ROUNDUP(#REF!*(1-O$4),0),"")),"")</f>
        <v/>
      </c>
      <c r="O162" s="54" t="str">
        <f t="shared" ref="O162:O173" si="58">IF($D162&lt;&gt;"",N162*$D162,"")</f>
        <v/>
      </c>
      <c r="P162" s="68"/>
      <c r="Q162" s="178" t="str">
        <f>IF($G162&lt;&gt;"",IF($G162=1,ROUNDUP(#REF!*(1-R$3),0),IF($G162=2,ROUNDUP(#REF!*(1-R$4),0),"")),"")</f>
        <v/>
      </c>
      <c r="R162" s="54" t="str">
        <f t="shared" ref="R162:R173" si="59">IF($D162&lt;&gt;"",Q162*$D162,"")</f>
        <v/>
      </c>
      <c r="S162" s="68"/>
      <c r="T162" s="178" t="str">
        <f>IF($G162&lt;&gt;"",IF($G162=1,ROUNDUP(#REF!*(1-U$3),0),IF($G162=2,ROUNDUP(#REF!*(1-U$4),0),"")),"")</f>
        <v/>
      </c>
      <c r="U162" s="54" t="str">
        <f t="shared" ref="U162:U173" si="60">IF($D162&lt;&gt;"",T162*$D162,"")</f>
        <v/>
      </c>
    </row>
    <row r="163" spans="1:21" ht="141.75" x14ac:dyDescent="0.25">
      <c r="A163" s="59" t="s">
        <v>87</v>
      </c>
      <c r="B163" s="60" t="s">
        <v>42</v>
      </c>
      <c r="C163" s="61" t="s">
        <v>175</v>
      </c>
      <c r="D163" s="115">
        <v>1</v>
      </c>
      <c r="E163" s="62">
        <f>-28960-11700</f>
        <v>-40660</v>
      </c>
      <c r="F163" s="54">
        <f>IF($D163&lt;&gt;"",E163*$D163,"")</f>
        <v>-40660</v>
      </c>
      <c r="G163" s="189">
        <v>1</v>
      </c>
      <c r="H163" s="54">
        <v>88747</v>
      </c>
      <c r="I163" s="54">
        <f t="shared" ref="I163:I173" si="61">IF($D163&lt;&gt;"",H163*$D163,"")</f>
        <v>88747</v>
      </c>
      <c r="J163" s="68"/>
      <c r="K163" s="178">
        <f t="shared" ref="K163:K173" si="62">IF($G163&lt;&gt;"",IF($G163=1,ROUNDUP($H163*(1-L$3),0),IF($G163=2,ROUNDUP($H163*(1-L$4),0),"")),"")</f>
        <v>66561</v>
      </c>
      <c r="L163" s="54">
        <f t="shared" si="57"/>
        <v>66561</v>
      </c>
      <c r="M163" s="68"/>
      <c r="N163" s="178">
        <f t="shared" ref="N163:N173" si="63">IF($G163&lt;&gt;"",IF($G163=1,ROUNDUP($H163*(1-O$3),0),IF($G163=2,ROUNDUP($H163*(1-O$4),0),"")),"")</f>
        <v>70998</v>
      </c>
      <c r="O163" s="54">
        <f t="shared" si="58"/>
        <v>70998</v>
      </c>
      <c r="P163" s="68"/>
      <c r="Q163" s="178">
        <f>ROUNDUP(IF($G163&lt;&gt;"",IF($G163=1,ROUNDUP($H163*(1-R$3),0),IF($G163=2,ROUNDUP($H163*(1-R$4),0),"")),"")/0.95,0)</f>
        <v>93418</v>
      </c>
      <c r="R163" s="54">
        <f t="shared" si="59"/>
        <v>93418</v>
      </c>
      <c r="S163" s="68"/>
      <c r="T163" s="178">
        <f>ROUNDUP(IF($G163&lt;&gt;"",IF($G163=1,ROUNDUP($H163*(1-U$3),0),IF($G163=2,ROUNDUP($H163*(1-U$4),0),"")),"")/0.95,0)</f>
        <v>74735</v>
      </c>
      <c r="U163" s="54">
        <f t="shared" si="60"/>
        <v>74735</v>
      </c>
    </row>
    <row r="164" spans="1:21" ht="47.25" x14ac:dyDescent="0.25">
      <c r="A164" s="59" t="s">
        <v>88</v>
      </c>
      <c r="B164" s="60" t="s">
        <v>110</v>
      </c>
      <c r="C164" s="61" t="s">
        <v>177</v>
      </c>
      <c r="D164" s="5">
        <v>1</v>
      </c>
      <c r="E164" s="62">
        <v>0</v>
      </c>
      <c r="F164" s="54">
        <f>IF($D164&lt;&gt;"",E164*$D164,"")</f>
        <v>0</v>
      </c>
      <c r="G164" s="189">
        <v>1</v>
      </c>
      <c r="H164" s="54">
        <v>12000</v>
      </c>
      <c r="I164" s="54">
        <f t="shared" si="61"/>
        <v>12000</v>
      </c>
      <c r="J164" s="68"/>
      <c r="K164" s="178">
        <f t="shared" si="62"/>
        <v>9000</v>
      </c>
      <c r="L164" s="54">
        <f t="shared" si="57"/>
        <v>9000</v>
      </c>
      <c r="M164" s="68"/>
      <c r="N164" s="178">
        <f t="shared" si="63"/>
        <v>9600</v>
      </c>
      <c r="O164" s="54">
        <f t="shared" si="58"/>
        <v>9600</v>
      </c>
      <c r="P164" s="68"/>
      <c r="Q164" s="178">
        <f>ROUNDUP(IF($G164&lt;&gt;"",IF($G164=1,ROUNDUP($H164*(1-R$3),0),IF($G164=2,ROUNDUP($H164*(1-R$4),0),"")),"")/0.95,0)</f>
        <v>12632</v>
      </c>
      <c r="R164" s="54">
        <f t="shared" si="59"/>
        <v>12632</v>
      </c>
      <c r="S164" s="68"/>
      <c r="T164" s="178">
        <f>ROUNDUP(IF($G164&lt;&gt;"",IF($G164=1,ROUNDUP($H164*(1-U$3),0),IF($G164=2,ROUNDUP($H164*(1-U$4),0),"")),"")/0.95,0)</f>
        <v>10106</v>
      </c>
      <c r="U164" s="54">
        <f t="shared" si="60"/>
        <v>10106</v>
      </c>
    </row>
    <row r="165" spans="1:21" x14ac:dyDescent="0.25">
      <c r="A165" s="70" t="s">
        <v>378</v>
      </c>
      <c r="B165" s="71" t="s">
        <v>93</v>
      </c>
      <c r="C165" s="86"/>
      <c r="D165" s="86"/>
      <c r="E165" s="62"/>
      <c r="F165" s="62"/>
      <c r="G165" s="188"/>
      <c r="H165" s="54" t="e">
        <f>#REF!</f>
        <v>#REF!</v>
      </c>
      <c r="I165" s="54" t="str">
        <f t="shared" si="61"/>
        <v/>
      </c>
      <c r="J165" s="68"/>
      <c r="K165" s="178" t="str">
        <f t="shared" si="62"/>
        <v/>
      </c>
      <c r="L165" s="54" t="str">
        <f t="shared" si="57"/>
        <v/>
      </c>
      <c r="M165" s="68"/>
      <c r="N165" s="178" t="str">
        <f t="shared" si="63"/>
        <v/>
      </c>
      <c r="O165" s="54" t="str">
        <f t="shared" si="58"/>
        <v/>
      </c>
      <c r="P165" s="68"/>
      <c r="Q165" s="178"/>
      <c r="R165" s="54" t="str">
        <f t="shared" si="59"/>
        <v/>
      </c>
      <c r="S165" s="68"/>
      <c r="T165" s="178" t="str">
        <f>IF($G165&lt;&gt;"",IF($G165=1,ROUNDUP(#REF!*(1-U$3),0),IF($G165=2,ROUNDUP(#REF!*(1-U$4),0),"")),"")</f>
        <v/>
      </c>
      <c r="U165" s="54" t="str">
        <f t="shared" si="60"/>
        <v/>
      </c>
    </row>
    <row r="166" spans="1:21" ht="126" x14ac:dyDescent="0.25">
      <c r="A166" s="59" t="s">
        <v>92</v>
      </c>
      <c r="B166" s="60" t="s">
        <v>89</v>
      </c>
      <c r="C166" s="61" t="s">
        <v>176</v>
      </c>
      <c r="D166" s="105">
        <v>1</v>
      </c>
      <c r="E166" s="62">
        <v>-21029</v>
      </c>
      <c r="F166" s="54">
        <f>IF($D166&lt;&gt;"",E166*$D166,"")</f>
        <v>-21029</v>
      </c>
      <c r="G166" s="189">
        <v>2</v>
      </c>
      <c r="H166" s="54">
        <v>59514</v>
      </c>
      <c r="I166" s="54">
        <f t="shared" si="61"/>
        <v>59514</v>
      </c>
      <c r="J166" s="68"/>
      <c r="K166" s="178">
        <f t="shared" si="62"/>
        <v>50587</v>
      </c>
      <c r="L166" s="54">
        <f t="shared" si="57"/>
        <v>50587</v>
      </c>
      <c r="M166" s="68"/>
      <c r="N166" s="178">
        <f t="shared" si="63"/>
        <v>53563</v>
      </c>
      <c r="O166" s="54">
        <f t="shared" si="58"/>
        <v>53563</v>
      </c>
      <c r="P166" s="68"/>
      <c r="Q166" s="178">
        <f>ROUNDUP(IF($G166&lt;&gt;"",IF($G166=1,ROUNDUP($H166*(1-R$3),0),IF($G166=2,ROUNDUP($H166*(1-R$4),0),"")),"")/0.95,0)</f>
        <v>62647</v>
      </c>
      <c r="R166" s="54">
        <f t="shared" si="59"/>
        <v>62647</v>
      </c>
      <c r="S166" s="68"/>
      <c r="T166" s="178">
        <f>ROUNDUP(IF($G166&lt;&gt;"",IF($G166=1,ROUNDUP($H166*(1-U$3),0),IF($G166=2,ROUNDUP($H166*(1-U$4),0),"")),"")/0.95,0)</f>
        <v>56383</v>
      </c>
      <c r="U166" s="54">
        <f t="shared" si="60"/>
        <v>56383</v>
      </c>
    </row>
    <row r="167" spans="1:21" x14ac:dyDescent="0.25">
      <c r="A167" s="59" t="s">
        <v>91</v>
      </c>
      <c r="B167" s="60" t="s">
        <v>90</v>
      </c>
      <c r="C167" s="61" t="s">
        <v>189</v>
      </c>
      <c r="D167" s="105">
        <v>1</v>
      </c>
      <c r="E167" s="62">
        <v>-2000</v>
      </c>
      <c r="F167" s="54">
        <f>IF($D167&lt;&gt;"",E167*$D167,"")</f>
        <v>-2000</v>
      </c>
      <c r="G167" s="189">
        <v>2</v>
      </c>
      <c r="H167" s="54">
        <v>3637</v>
      </c>
      <c r="I167" s="54">
        <f t="shared" si="61"/>
        <v>3637</v>
      </c>
      <c r="J167" s="68"/>
      <c r="K167" s="178">
        <f t="shared" si="62"/>
        <v>3092</v>
      </c>
      <c r="L167" s="54">
        <f t="shared" si="57"/>
        <v>3092</v>
      </c>
      <c r="M167" s="68"/>
      <c r="N167" s="178">
        <f t="shared" si="63"/>
        <v>3274</v>
      </c>
      <c r="O167" s="54">
        <f t="shared" si="58"/>
        <v>3274</v>
      </c>
      <c r="P167" s="68"/>
      <c r="Q167" s="178">
        <f>ROUNDUP(IF($G167&lt;&gt;"",IF($G167=1,ROUNDUP($H167*(1-R$3),0),IF($G167=2,ROUNDUP($H167*(1-R$4),0),"")),"")/0.95,0)</f>
        <v>3829</v>
      </c>
      <c r="R167" s="54">
        <f t="shared" si="59"/>
        <v>3829</v>
      </c>
      <c r="S167" s="68"/>
      <c r="T167" s="178">
        <f>ROUNDUP(IF($G167&lt;&gt;"",IF($G167=1,ROUNDUP($H167*(1-U$3),0),IF($G167=2,ROUNDUP($H167*(1-U$4),0),"")),"")/0.95,0)</f>
        <v>3447</v>
      </c>
      <c r="U167" s="54">
        <f t="shared" si="60"/>
        <v>3447</v>
      </c>
    </row>
    <row r="168" spans="1:21" x14ac:dyDescent="0.25">
      <c r="A168" s="70" t="s">
        <v>379</v>
      </c>
      <c r="B168" s="71" t="s">
        <v>99</v>
      </c>
      <c r="C168" s="61"/>
      <c r="D168" s="105"/>
      <c r="E168" s="62"/>
      <c r="F168" s="62"/>
      <c r="G168" s="188"/>
      <c r="H168" s="54" t="e">
        <f>#REF!</f>
        <v>#REF!</v>
      </c>
      <c r="I168" s="54" t="str">
        <f t="shared" si="61"/>
        <v/>
      </c>
      <c r="J168" s="68"/>
      <c r="K168" s="178" t="str">
        <f t="shared" si="62"/>
        <v/>
      </c>
      <c r="L168" s="54" t="str">
        <f t="shared" si="57"/>
        <v/>
      </c>
      <c r="M168" s="68"/>
      <c r="N168" s="178" t="str">
        <f t="shared" si="63"/>
        <v/>
      </c>
      <c r="O168" s="54" t="str">
        <f t="shared" si="58"/>
        <v/>
      </c>
      <c r="P168" s="68"/>
      <c r="Q168" s="178"/>
      <c r="R168" s="54" t="str">
        <f t="shared" si="59"/>
        <v/>
      </c>
      <c r="S168" s="68"/>
      <c r="T168" s="178" t="str">
        <f>IF($G168&lt;&gt;"",IF($G168=1,ROUNDUP(#REF!*(1-U$3),0),IF($G168=2,ROUNDUP(#REF!*(1-U$4),0),"")),"")</f>
        <v/>
      </c>
      <c r="U168" s="54" t="str">
        <f t="shared" si="60"/>
        <v/>
      </c>
    </row>
    <row r="169" spans="1:21" x14ac:dyDescent="0.25">
      <c r="A169" s="59" t="s">
        <v>100</v>
      </c>
      <c r="B169" s="60" t="s">
        <v>137</v>
      </c>
      <c r="C169" s="61" t="s">
        <v>191</v>
      </c>
      <c r="D169" s="105">
        <v>1</v>
      </c>
      <c r="E169" s="62">
        <v>-5793</v>
      </c>
      <c r="F169" s="54">
        <f>IF($D169&lt;&gt;"",E169*$D169,"")</f>
        <v>-5793</v>
      </c>
      <c r="G169" s="189">
        <v>1</v>
      </c>
      <c r="H169" s="54">
        <v>22875</v>
      </c>
      <c r="I169" s="54">
        <f t="shared" si="61"/>
        <v>22875</v>
      </c>
      <c r="J169" s="68"/>
      <c r="K169" s="178">
        <f t="shared" si="62"/>
        <v>17157</v>
      </c>
      <c r="L169" s="54">
        <f t="shared" si="57"/>
        <v>17157</v>
      </c>
      <c r="M169" s="68"/>
      <c r="N169" s="178">
        <f t="shared" si="63"/>
        <v>18300</v>
      </c>
      <c r="O169" s="54">
        <f t="shared" si="58"/>
        <v>18300</v>
      </c>
      <c r="P169" s="68"/>
      <c r="Q169" s="178">
        <f>ROUNDUP(IF($G169&lt;&gt;"",IF($G169=1,ROUNDUP($H169*(1-R$3),0),IF($G169=2,ROUNDUP($H169*(1-R$4),0),"")),"")/0.95,0)</f>
        <v>24079</v>
      </c>
      <c r="R169" s="54">
        <f t="shared" si="59"/>
        <v>24079</v>
      </c>
      <c r="S169" s="68"/>
      <c r="T169" s="178">
        <f>ROUNDUP(IF($G169&lt;&gt;"",IF($G169=1,ROUNDUP($H169*(1-U$3),0),IF($G169=2,ROUNDUP($H169*(1-U$4),0),"")),"")/0.95,0)</f>
        <v>19264</v>
      </c>
      <c r="U169" s="54">
        <f t="shared" si="60"/>
        <v>19264</v>
      </c>
    </row>
    <row r="170" spans="1:21" x14ac:dyDescent="0.25">
      <c r="A170" s="59" t="s">
        <v>101</v>
      </c>
      <c r="B170" s="60" t="s">
        <v>138</v>
      </c>
      <c r="C170" s="61" t="s">
        <v>190</v>
      </c>
      <c r="D170" s="105">
        <v>0</v>
      </c>
      <c r="E170" s="62">
        <v>-5793</v>
      </c>
      <c r="F170" s="62"/>
      <c r="G170" s="189">
        <v>1</v>
      </c>
      <c r="H170" s="54">
        <f>ROUNDUP(H169*1.1,0)</f>
        <v>25163</v>
      </c>
      <c r="I170" s="54">
        <f t="shared" si="61"/>
        <v>0</v>
      </c>
      <c r="J170" s="68"/>
      <c r="K170" s="178">
        <f t="shared" si="62"/>
        <v>18873</v>
      </c>
      <c r="L170" s="54">
        <f t="shared" si="57"/>
        <v>0</v>
      </c>
      <c r="M170" s="68"/>
      <c r="N170" s="178">
        <f t="shared" si="63"/>
        <v>20131</v>
      </c>
      <c r="O170" s="54">
        <f t="shared" si="58"/>
        <v>0</v>
      </c>
      <c r="P170" s="68"/>
      <c r="Q170" s="178">
        <f>ROUNDUP(IF($G170&lt;&gt;"",IF($G170=1,ROUNDUP($H170*(1-R$3),0),IF($G170=2,ROUNDUP($H170*(1-R$4),0),"")),"")/0.95,0)</f>
        <v>26488</v>
      </c>
      <c r="R170" s="54">
        <f t="shared" si="59"/>
        <v>0</v>
      </c>
      <c r="S170" s="68"/>
      <c r="T170" s="178">
        <f>ROUNDUP(IF($G170&lt;&gt;"",IF($G170=1,ROUNDUP($H170*(1-U$3),0),IF($G170=2,ROUNDUP($H170*(1-U$4),0),"")),"")/0.95,0)</f>
        <v>21191</v>
      </c>
      <c r="U170" s="54">
        <f t="shared" si="60"/>
        <v>0</v>
      </c>
    </row>
    <row r="171" spans="1:21" x14ac:dyDescent="0.25">
      <c r="A171" s="59" t="s">
        <v>102</v>
      </c>
      <c r="B171" s="60" t="s">
        <v>139</v>
      </c>
      <c r="C171" s="61" t="s">
        <v>192</v>
      </c>
      <c r="D171" s="105">
        <v>0</v>
      </c>
      <c r="E171" s="62">
        <v>-5793</v>
      </c>
      <c r="F171" s="62"/>
      <c r="G171" s="189">
        <v>1</v>
      </c>
      <c r="H171" s="54">
        <f>ROUNDUP(H170*1.1,0)</f>
        <v>27680</v>
      </c>
      <c r="I171" s="54">
        <f t="shared" si="61"/>
        <v>0</v>
      </c>
      <c r="J171" s="68"/>
      <c r="K171" s="178">
        <f t="shared" si="62"/>
        <v>20760</v>
      </c>
      <c r="L171" s="54">
        <f t="shared" si="57"/>
        <v>0</v>
      </c>
      <c r="M171" s="68"/>
      <c r="N171" s="178">
        <f t="shared" si="63"/>
        <v>22144</v>
      </c>
      <c r="O171" s="54">
        <f t="shared" si="58"/>
        <v>0</v>
      </c>
      <c r="P171" s="68"/>
      <c r="Q171" s="178">
        <f>ROUNDUP(IF($G171&lt;&gt;"",IF($G171=1,ROUNDUP($H171*(1-R$3),0),IF($G171=2,ROUNDUP($H171*(1-R$4),0),"")),"")/0.95,0)</f>
        <v>29137</v>
      </c>
      <c r="R171" s="54">
        <f t="shared" si="59"/>
        <v>0</v>
      </c>
      <c r="S171" s="68"/>
      <c r="T171" s="178">
        <f>ROUNDUP(IF($G171&lt;&gt;"",IF($G171=1,ROUNDUP($H171*(1-U$3),0),IF($G171=2,ROUNDUP($H171*(1-U$4),0),"")),"")/0.95,0)</f>
        <v>23310</v>
      </c>
      <c r="U171" s="54">
        <f t="shared" si="60"/>
        <v>0</v>
      </c>
    </row>
    <row r="172" spans="1:21" x14ac:dyDescent="0.25">
      <c r="A172" s="70" t="s">
        <v>380</v>
      </c>
      <c r="B172" s="71" t="s">
        <v>161</v>
      </c>
      <c r="C172" s="48"/>
      <c r="D172" s="115"/>
      <c r="E172" s="62"/>
      <c r="F172" s="62"/>
      <c r="G172" s="188"/>
      <c r="H172" s="54" t="e">
        <f>#REF!</f>
        <v>#REF!</v>
      </c>
      <c r="I172" s="54" t="str">
        <f t="shared" si="61"/>
        <v/>
      </c>
      <c r="J172" s="68"/>
      <c r="K172" s="178" t="str">
        <f t="shared" si="62"/>
        <v/>
      </c>
      <c r="L172" s="54" t="str">
        <f t="shared" si="57"/>
        <v/>
      </c>
      <c r="M172" s="68"/>
      <c r="N172" s="178" t="str">
        <f t="shared" si="63"/>
        <v/>
      </c>
      <c r="O172" s="54" t="str">
        <f t="shared" si="58"/>
        <v/>
      </c>
      <c r="P172" s="68"/>
      <c r="Q172" s="178"/>
      <c r="R172" s="54" t="str">
        <f t="shared" si="59"/>
        <v/>
      </c>
      <c r="S172" s="68"/>
      <c r="T172" s="178" t="str">
        <f>IF($G172&lt;&gt;"",IF($G172=1,ROUNDUP(#REF!*(1-U$3),0),IF($G172=2,ROUNDUP(#REF!*(1-U$4),0),"")),"")</f>
        <v/>
      </c>
      <c r="U172" s="54" t="str">
        <f t="shared" si="60"/>
        <v/>
      </c>
    </row>
    <row r="173" spans="1:21" ht="94.5" x14ac:dyDescent="0.25">
      <c r="A173" s="59"/>
      <c r="B173" s="60" t="s">
        <v>116</v>
      </c>
      <c r="C173" s="61" t="s">
        <v>103</v>
      </c>
      <c r="D173" s="105">
        <v>1</v>
      </c>
      <c r="E173" s="62">
        <v>-7500</v>
      </c>
      <c r="F173" s="54">
        <f>IF($D173&lt;&gt;"",E173*$D173,"")</f>
        <v>-7500</v>
      </c>
      <c r="G173" s="189">
        <v>2</v>
      </c>
      <c r="H173" s="54">
        <v>18750</v>
      </c>
      <c r="I173" s="54">
        <f t="shared" si="61"/>
        <v>18750</v>
      </c>
      <c r="J173" s="68"/>
      <c r="K173" s="178">
        <f t="shared" si="62"/>
        <v>15938</v>
      </c>
      <c r="L173" s="54">
        <f t="shared" si="57"/>
        <v>15938</v>
      </c>
      <c r="M173" s="68"/>
      <c r="N173" s="178">
        <f t="shared" si="63"/>
        <v>16875</v>
      </c>
      <c r="O173" s="54">
        <f t="shared" si="58"/>
        <v>16875</v>
      </c>
      <c r="P173" s="68"/>
      <c r="Q173" s="178">
        <f>ROUNDUP(IF($G173&lt;&gt;"",IF($G173=1,ROUNDUP($H173*(1-R$3),0),IF($G173=2,ROUNDUP($H173*(1-R$4),0),"")),"")/0.95,0)</f>
        <v>19737</v>
      </c>
      <c r="R173" s="54">
        <f t="shared" si="59"/>
        <v>19737</v>
      </c>
      <c r="S173" s="68"/>
      <c r="T173" s="178">
        <f>ROUNDUP(IF($G173&lt;&gt;"",IF($G173=1,ROUNDUP($H173*(1-U$3),0),IF($G173=2,ROUNDUP($H173*(1-U$4),0),"")),"")/0.95,0)</f>
        <v>17764</v>
      </c>
      <c r="U173" s="54">
        <f t="shared" si="60"/>
        <v>17764</v>
      </c>
    </row>
    <row r="174" spans="1:21" x14ac:dyDescent="0.25">
      <c r="A174" s="59"/>
      <c r="B174" s="60"/>
      <c r="C174" s="61"/>
      <c r="D174" s="105"/>
      <c r="E174" s="62"/>
      <c r="F174" s="62"/>
      <c r="G174" s="189"/>
      <c r="H174" s="54"/>
      <c r="I174" s="54"/>
      <c r="J174" s="68"/>
      <c r="K174" s="178"/>
      <c r="L174" s="54"/>
      <c r="M174" s="68"/>
      <c r="N174" s="190"/>
      <c r="O174" s="119"/>
      <c r="P174" s="68"/>
      <c r="Q174" s="190"/>
      <c r="R174" s="119"/>
      <c r="S174" s="68"/>
      <c r="T174" s="190"/>
      <c r="U174" s="119"/>
    </row>
    <row r="175" spans="1:21" s="69" customFormat="1" x14ac:dyDescent="0.25">
      <c r="A175" s="106" t="s">
        <v>381</v>
      </c>
      <c r="B175" s="107" t="s">
        <v>217</v>
      </c>
      <c r="C175" s="108"/>
      <c r="D175" s="116"/>
      <c r="E175" s="65"/>
      <c r="F175" s="66"/>
      <c r="G175" s="188"/>
      <c r="H175" s="66"/>
      <c r="I175" s="67">
        <f>SUBTOTAL(109,I176:I180)</f>
        <v>698134</v>
      </c>
      <c r="J175" s="68"/>
      <c r="K175" s="176" t="str">
        <f>IF($G175&lt;&gt;"",IF($G175=1,ROUNDUP(#REF!*(1-L$3),0),IF($G175=2,ROUNDUP(#REF!*(1-L$4),0),"")),"")</f>
        <v/>
      </c>
      <c r="L175" s="67">
        <f>SUBTOTAL(109,L176:L180)</f>
        <v>580800</v>
      </c>
      <c r="M175" s="68"/>
      <c r="N175" s="176" t="str">
        <f>IF($G175&lt;&gt;"",IF($G175=1,ROUNDUP(#REF!*(1-O$3),0),IF($G175=2,ROUNDUP(#REF!*(1-O$4),0),"")),"")</f>
        <v/>
      </c>
      <c r="O175" s="67">
        <f>SUBTOTAL(109,O176:O180)</f>
        <v>577000</v>
      </c>
      <c r="P175" s="68"/>
      <c r="Q175" s="176" t="str">
        <f>IF($G175&lt;&gt;"",IF($G175=1,ROUNDUP(#REF!*(1-R$3),0),IF($G175=2,ROUNDUP(#REF!*(1-R$4),0),"")),"")</f>
        <v/>
      </c>
      <c r="R175" s="67">
        <f>SUBTOTAL(109,R176:R180)</f>
        <v>734881</v>
      </c>
      <c r="S175" s="68"/>
      <c r="T175" s="176" t="str">
        <f>IF($G175&lt;&gt;"",IF($G175=1,ROUNDUP(#REF!*(1-U$3),0),IF($G175=2,ROUNDUP(#REF!*(1-U$4),0),"")),"")</f>
        <v/>
      </c>
      <c r="U175" s="67">
        <f>SUBTOTAL(109,U176:U180)</f>
        <v>587905</v>
      </c>
    </row>
    <row r="176" spans="1:21" ht="252" x14ac:dyDescent="0.25">
      <c r="A176" s="103" t="s">
        <v>195</v>
      </c>
      <c r="B176" s="102" t="s">
        <v>9</v>
      </c>
      <c r="C176" s="104" t="s">
        <v>114</v>
      </c>
      <c r="D176" s="105">
        <v>1</v>
      </c>
      <c r="E176" s="62">
        <v>-75000</v>
      </c>
      <c r="F176" s="54">
        <f>IF($D176&lt;&gt;"",E176*$D176,"")</f>
        <v>-75000</v>
      </c>
      <c r="G176" s="188">
        <v>1</v>
      </c>
      <c r="H176" s="54">
        <v>119000</v>
      </c>
      <c r="I176" s="54">
        <f>IF($D176&lt;&gt;"",H176*$D176,"")</f>
        <v>119000</v>
      </c>
      <c r="J176" s="68"/>
      <c r="K176" s="178">
        <v>99000</v>
      </c>
      <c r="L176" s="54">
        <f t="shared" ref="L176:L185" si="64">IF($D176&lt;&gt;"",K176*$D176,"")</f>
        <v>99000</v>
      </c>
      <c r="M176" s="68"/>
      <c r="N176" s="178">
        <f>IF($G176&lt;&gt;"",IF($G176=1,ROUNDUP($H176*(1-O$3),0),IF($G176=2,ROUNDUP($H176*(1-O$4),0),"")),"")</f>
        <v>95200</v>
      </c>
      <c r="O176" s="54">
        <f t="shared" ref="O176:O185" si="65">IF($D176&lt;&gt;"",N176*$D176,"")</f>
        <v>95200</v>
      </c>
      <c r="P176" s="68"/>
      <c r="Q176" s="178">
        <f>ROUNDUP(IF($G176&lt;&gt;"",IF($G176=1,ROUNDUP($H176*(1-R$3),0),IF($G176=2,ROUNDUP($H176*(1-R$4),0),"")),"")/0.95,0)</f>
        <v>125264</v>
      </c>
      <c r="R176" s="54">
        <f t="shared" ref="R176:R193" si="66">IF($D176&lt;&gt;"",Q176*$D176,"")</f>
        <v>125264</v>
      </c>
      <c r="S176" s="68"/>
      <c r="T176" s="178">
        <f>ROUNDUP(IF($G176&lt;&gt;"",IF($G176=1,ROUNDUP($H176*(1-U$3),0),IF($G176=2,ROUNDUP($H176*(1-U$4),0),"")),"")/0.95,0)</f>
        <v>100211</v>
      </c>
      <c r="U176" s="54">
        <f t="shared" ref="U176:U193" si="67">IF($D176&lt;&gt;"",T176*$D176,"")</f>
        <v>100211</v>
      </c>
    </row>
    <row r="177" spans="1:21" ht="267.75" x14ac:dyDescent="0.25">
      <c r="A177" s="103" t="s">
        <v>196</v>
      </c>
      <c r="B177" s="102" t="s">
        <v>1</v>
      </c>
      <c r="C177" s="104" t="s">
        <v>115</v>
      </c>
      <c r="D177" s="105">
        <v>1</v>
      </c>
      <c r="E177" s="62">
        <v>-75000</v>
      </c>
      <c r="F177" s="54">
        <f>IF($D177&lt;&gt;"",E177*$D177,"")</f>
        <v>-75000</v>
      </c>
      <c r="G177" s="188">
        <v>1</v>
      </c>
      <c r="H177" s="54">
        <v>119000</v>
      </c>
      <c r="I177" s="54">
        <f>IF($D177&lt;&gt;"",H177*$D177,"")</f>
        <v>119000</v>
      </c>
      <c r="J177" s="68"/>
      <c r="K177" s="178">
        <v>99000</v>
      </c>
      <c r="L177" s="54">
        <f t="shared" si="64"/>
        <v>99000</v>
      </c>
      <c r="M177" s="68"/>
      <c r="N177" s="178">
        <v>99000</v>
      </c>
      <c r="O177" s="54">
        <f t="shared" si="65"/>
        <v>99000</v>
      </c>
      <c r="P177" s="68"/>
      <c r="Q177" s="178">
        <f>ROUNDUP(IF($G177&lt;&gt;"",IF($G177=1,ROUNDUP($H177*(1-R$3),0),IF($G177=2,ROUNDUP($H177*(1-R$4),0),"")),"")/0.95,0)</f>
        <v>125264</v>
      </c>
      <c r="R177" s="54">
        <f t="shared" si="66"/>
        <v>125264</v>
      </c>
      <c r="S177" s="68"/>
      <c r="T177" s="178">
        <f>ROUNDUP(IF($G177&lt;&gt;"",IF($G177=1,ROUNDUP($H177*(1-U$3),0),IF($G177=2,ROUNDUP($H177*(1-U$4),0),"")),"")/0.95,0)</f>
        <v>100211</v>
      </c>
      <c r="U177" s="54">
        <f t="shared" si="67"/>
        <v>100211</v>
      </c>
    </row>
    <row r="178" spans="1:21" ht="252" x14ac:dyDescent="0.25">
      <c r="A178" s="103" t="s">
        <v>197</v>
      </c>
      <c r="B178" s="102" t="s">
        <v>10</v>
      </c>
      <c r="C178" s="104" t="s">
        <v>114</v>
      </c>
      <c r="D178" s="105">
        <v>1</v>
      </c>
      <c r="E178" s="62">
        <v>-115000</v>
      </c>
      <c r="F178" s="54">
        <f>IF($D178&lt;&gt;"",E178*$D178,"")</f>
        <v>-115000</v>
      </c>
      <c r="G178" s="188">
        <v>1</v>
      </c>
      <c r="H178" s="54">
        <v>182467</v>
      </c>
      <c r="I178" s="54">
        <f>IF($D178&lt;&gt;"",H178*$D178,"")</f>
        <v>182467</v>
      </c>
      <c r="J178" s="68"/>
      <c r="K178" s="178">
        <v>151800</v>
      </c>
      <c r="L178" s="54">
        <f t="shared" si="64"/>
        <v>151800</v>
      </c>
      <c r="M178" s="68"/>
      <c r="N178" s="178">
        <v>151800</v>
      </c>
      <c r="O178" s="54">
        <f t="shared" si="65"/>
        <v>151800</v>
      </c>
      <c r="P178" s="68"/>
      <c r="Q178" s="178">
        <f>ROUNDUP(IF($G178&lt;&gt;"",IF($G178=1,ROUNDUP($H178*(1-R$3),0),IF($G178=2,ROUNDUP($H178*(1-R$4),0),"")),"")/0.95,0)</f>
        <v>192071</v>
      </c>
      <c r="R178" s="54">
        <f>IF($D178&lt;&gt;"",Q178*$D178,"")</f>
        <v>192071</v>
      </c>
      <c r="S178" s="68"/>
      <c r="T178" s="178">
        <f>ROUNDUP(IF($G178&lt;&gt;"",IF($G178=1,ROUNDUP($H178*(1-U$3),0),IF($G178=2,ROUNDUP($H178*(1-U$4),0),"")),"")/0.95,0)</f>
        <v>153657</v>
      </c>
      <c r="U178" s="54">
        <f>IF($D178&lt;&gt;"",T178*$D178,"")</f>
        <v>153657</v>
      </c>
    </row>
    <row r="179" spans="1:21" ht="267.75" x14ac:dyDescent="0.25">
      <c r="A179" s="103" t="s">
        <v>202</v>
      </c>
      <c r="B179" s="102" t="s">
        <v>0</v>
      </c>
      <c r="C179" s="104" t="s">
        <v>115</v>
      </c>
      <c r="D179" s="105">
        <v>1</v>
      </c>
      <c r="E179" s="62">
        <v>-115000</v>
      </c>
      <c r="F179" s="54">
        <f>IF($D179&lt;&gt;"",E179*$D179,"")</f>
        <v>-115000</v>
      </c>
      <c r="G179" s="188">
        <v>1</v>
      </c>
      <c r="H179" s="54">
        <v>182467</v>
      </c>
      <c r="I179" s="54">
        <f>IF($D179&lt;&gt;"",H179*$D179,"")</f>
        <v>182467</v>
      </c>
      <c r="J179" s="68"/>
      <c r="K179" s="178">
        <v>151800</v>
      </c>
      <c r="L179" s="54">
        <f t="shared" si="64"/>
        <v>151800</v>
      </c>
      <c r="M179" s="68"/>
      <c r="N179" s="178">
        <v>151800</v>
      </c>
      <c r="O179" s="54">
        <f t="shared" si="65"/>
        <v>151800</v>
      </c>
      <c r="P179" s="68"/>
      <c r="Q179" s="178">
        <f>ROUNDUP(IF($G179&lt;&gt;"",IF($G179=1,ROUNDUP($H179*(1-R$3),0),IF($G179=2,ROUNDUP($H179*(1-R$4),0),"")),"")/0.95,0)</f>
        <v>192071</v>
      </c>
      <c r="R179" s="54">
        <f>IF($D179&lt;&gt;"",Q179*$D179,"")</f>
        <v>192071</v>
      </c>
      <c r="S179" s="68"/>
      <c r="T179" s="178">
        <f>ROUNDUP(IF($G179&lt;&gt;"",IF($G179=1,ROUNDUP($H179*(1-U$3),0),IF($G179=2,ROUNDUP($H179*(1-U$4),0),"")),"")/0.95,0)</f>
        <v>153657</v>
      </c>
      <c r="U179" s="54">
        <f>IF($D179&lt;&gt;"",T179*$D179,"")</f>
        <v>153657</v>
      </c>
    </row>
    <row r="180" spans="1:21" ht="78.75" x14ac:dyDescent="0.25">
      <c r="A180" s="103" t="s">
        <v>76</v>
      </c>
      <c r="B180" s="102" t="s">
        <v>38</v>
      </c>
      <c r="C180" s="104" t="s">
        <v>115</v>
      </c>
      <c r="D180" s="105">
        <v>1</v>
      </c>
      <c r="E180" s="62">
        <v>-60000</v>
      </c>
      <c r="F180" s="54">
        <f>IF($D180&lt;&gt;"",E180*$D180,"")</f>
        <v>-60000</v>
      </c>
      <c r="G180" s="188">
        <v>1</v>
      </c>
      <c r="H180" s="54">
        <v>95200</v>
      </c>
      <c r="I180" s="54">
        <f>IF($D180&lt;&gt;"",H180*$D180,"")</f>
        <v>95200</v>
      </c>
      <c r="J180" s="68"/>
      <c r="K180" s="178">
        <v>79200</v>
      </c>
      <c r="L180" s="54">
        <f t="shared" si="64"/>
        <v>79200</v>
      </c>
      <c r="M180" s="68"/>
      <c r="N180" s="178">
        <v>79200</v>
      </c>
      <c r="O180" s="54">
        <f t="shared" si="65"/>
        <v>79200</v>
      </c>
      <c r="P180" s="68"/>
      <c r="Q180" s="178">
        <f>ROUNDUP(IF($G180&lt;&gt;"",IF($G180=1,ROUNDUP($H180*(1-R$3),0),IF($G180=2,ROUNDUP($H180*(1-R$4),0),"")),"")/0.95,0)</f>
        <v>100211</v>
      </c>
      <c r="R180" s="54">
        <f>IF($D180&lt;&gt;"",Q180*$D180,"")</f>
        <v>100211</v>
      </c>
      <c r="S180" s="68"/>
      <c r="T180" s="178">
        <f>ROUNDUP(IF($G180&lt;&gt;"",IF($G180=1,ROUNDUP($H180*(1-U$3),0),IF($G180=2,ROUNDUP($H180*(1-U$4),0),"")),"")/0.95,0)</f>
        <v>80169</v>
      </c>
      <c r="U180" s="54">
        <f>IF($D180&lt;&gt;"",T180*$D180,"")</f>
        <v>80169</v>
      </c>
    </row>
    <row r="181" spans="1:21" s="6" customFormat="1" x14ac:dyDescent="0.25">
      <c r="A181" s="59"/>
      <c r="B181" s="60"/>
      <c r="C181" s="61"/>
      <c r="D181" s="41"/>
      <c r="E181" s="62"/>
      <c r="F181" s="62"/>
      <c r="G181" s="185"/>
      <c r="H181" s="62"/>
      <c r="I181" s="62" t="str">
        <f t="shared" ref="I181" si="68">IF($D181&lt;&gt;"",H181*$D181,"")</f>
        <v/>
      </c>
      <c r="K181" s="174" t="str">
        <f>IF($G181&lt;&gt;"",IF($G181=1,ROUNDUP(#REF!*(1-L$3),0),IF($G181=2,ROUNDUP(#REF!*(1-L$4),0),"")),"")</f>
        <v/>
      </c>
      <c r="L181" s="62" t="str">
        <f t="shared" si="64"/>
        <v/>
      </c>
      <c r="N181" s="174" t="str">
        <f>IF($G181&lt;&gt;"",IF($G181=1,ROUNDUP(#REF!*(1-O$3),0),IF($G181=2,ROUNDUP(#REF!*(1-O$4),0),"")),"")</f>
        <v/>
      </c>
      <c r="O181" s="62" t="str">
        <f t="shared" si="65"/>
        <v/>
      </c>
      <c r="Q181" s="174" t="str">
        <f>IF($G181&lt;&gt;"",IF($G181=1,ROUNDUP(#REF!*(1-R$3),0),IF($G181=2,ROUNDUP(#REF!*(1-R$4),0),"")),"")</f>
        <v/>
      </c>
      <c r="R181" s="62" t="str">
        <f t="shared" si="66"/>
        <v/>
      </c>
      <c r="T181" s="174" t="str">
        <f>IF($G181&lt;&gt;"",IF($G181=1,ROUNDUP(#REF!*(1-U$3),0),IF($G181=2,ROUNDUP(#REF!*(1-U$4),0),"")),"")</f>
        <v/>
      </c>
      <c r="U181" s="62" t="str">
        <f t="shared" si="67"/>
        <v/>
      </c>
    </row>
    <row r="182" spans="1:21" s="6" customFormat="1" x14ac:dyDescent="0.25">
      <c r="A182" s="34" t="s">
        <v>396</v>
      </c>
      <c r="B182" s="63" t="s">
        <v>347</v>
      </c>
      <c r="C182" s="64"/>
      <c r="D182" s="64"/>
      <c r="E182" s="65"/>
      <c r="F182" s="66"/>
      <c r="G182" s="185"/>
      <c r="H182" s="66"/>
      <c r="I182" s="66"/>
      <c r="K182" s="175" t="str">
        <f>IF($G182&lt;&gt;"",IF($G182=1,ROUNDUP(#REF!*(1-L$3),0),IF($G182=2,ROUNDUP(#REF!*(1-L$4),0),"")),"")</f>
        <v/>
      </c>
      <c r="L182" s="66" t="str">
        <f t="shared" si="64"/>
        <v/>
      </c>
      <c r="N182" s="175" t="str">
        <f>IF($G182&lt;&gt;"",IF($G182=1,ROUNDUP(#REF!*(1-O$3),0),IF($G182=2,ROUNDUP(#REF!*(1-O$4),0),"")),"")</f>
        <v/>
      </c>
      <c r="O182" s="66" t="str">
        <f t="shared" si="65"/>
        <v/>
      </c>
      <c r="Q182" s="175" t="str">
        <f>IF($G182&lt;&gt;"",IF($G182=1,ROUNDUP(#REF!*(1-R$3),0),IF($G182=2,ROUNDUP(#REF!*(1-R$4),0),"")),"")</f>
        <v/>
      </c>
      <c r="R182" s="66" t="str">
        <f t="shared" si="66"/>
        <v/>
      </c>
      <c r="T182" s="175" t="str">
        <f>IF($G182&lt;&gt;"",IF($G182=1,ROUNDUP(#REF!*(1-U$3),0),IF($G182=2,ROUNDUP(#REF!*(1-U$4),0),"")),"")</f>
        <v/>
      </c>
      <c r="U182" s="66" t="str">
        <f t="shared" si="67"/>
        <v/>
      </c>
    </row>
    <row r="183" spans="1:21" s="6" customFormat="1" x14ac:dyDescent="0.25">
      <c r="A183" s="59"/>
      <c r="B183" s="60"/>
      <c r="C183" s="61"/>
      <c r="D183" s="41"/>
      <c r="E183" s="62"/>
      <c r="F183" s="62"/>
      <c r="G183" s="185"/>
      <c r="H183" s="62"/>
      <c r="I183" s="62" t="str">
        <f t="shared" ref="I183:I193" si="69">IF($D183&lt;&gt;"",H183*$D183,"")</f>
        <v/>
      </c>
      <c r="K183" s="174" t="str">
        <f>IF($G183&lt;&gt;"",IF($G183=1,ROUNDUP(#REF!*(1-L$3),0),IF($G183=2,ROUNDUP(#REF!*(1-L$4),0),"")),"")</f>
        <v/>
      </c>
      <c r="L183" s="62" t="str">
        <f t="shared" si="64"/>
        <v/>
      </c>
      <c r="N183" s="174" t="str">
        <f>IF($G183&lt;&gt;"",IF($G183=1,ROUNDUP(#REF!*(1-O$3),0),IF($G183=2,ROUNDUP(#REF!*(1-O$4),0),"")),"")</f>
        <v/>
      </c>
      <c r="O183" s="62" t="str">
        <f t="shared" si="65"/>
        <v/>
      </c>
      <c r="Q183" s="174" t="str">
        <f>IF($G183&lt;&gt;"",IF($G183=1,ROUNDUP(#REF!*(1-R$3),0),IF($G183=2,ROUNDUP(#REF!*(1-R$4),0),"")),"")</f>
        <v/>
      </c>
      <c r="R183" s="62" t="str">
        <f t="shared" si="66"/>
        <v/>
      </c>
      <c r="T183" s="174" t="str">
        <f>IF($G183&lt;&gt;"",IF($G183=1,ROUNDUP(#REF!*(1-U$3),0),IF($G183=2,ROUNDUP(#REF!*(1-U$4),0),"")),"")</f>
        <v/>
      </c>
      <c r="U183" s="62" t="str">
        <f t="shared" si="67"/>
        <v/>
      </c>
    </row>
    <row r="184" spans="1:21" ht="94.5" x14ac:dyDescent="0.25">
      <c r="A184" s="103" t="s">
        <v>351</v>
      </c>
      <c r="B184" s="120" t="s">
        <v>39</v>
      </c>
      <c r="C184" s="104" t="s">
        <v>243</v>
      </c>
      <c r="D184" s="105">
        <v>1</v>
      </c>
      <c r="E184" s="62">
        <f>'Training Cost'!$D$11</f>
        <v>-6480</v>
      </c>
      <c r="F184" s="54">
        <f t="shared" ref="F184:F193" si="70">IF($D184&lt;&gt;"",E184*$D184,"")</f>
        <v>-6480</v>
      </c>
      <c r="G184" s="189">
        <v>2</v>
      </c>
      <c r="H184" s="54">
        <v>21000</v>
      </c>
      <c r="I184" s="54">
        <f t="shared" si="69"/>
        <v>21000</v>
      </c>
      <c r="J184" s="68"/>
      <c r="K184" s="178">
        <f t="shared" ref="K184:K192" si="71">IF($G184&lt;&gt;"",IF($G184=1,ROUNDUP($H184*(1-L$3),0),IF($G184=2,ROUNDUP($H184*(1-L$4),0),"")),"")</f>
        <v>17850</v>
      </c>
      <c r="L184" s="54">
        <f t="shared" si="64"/>
        <v>17850</v>
      </c>
      <c r="M184" s="68"/>
      <c r="N184" s="178">
        <f t="shared" ref="N184:N192" si="72">IF($G184&lt;&gt;"",IF($G184=1,ROUNDUP($H184*(1-O$3),0),IF($G184=2,ROUNDUP($H184*(1-O$4),0),"")),"")</f>
        <v>18900</v>
      </c>
      <c r="O184" s="54">
        <f t="shared" si="65"/>
        <v>18900</v>
      </c>
      <c r="P184" s="68"/>
      <c r="Q184" s="178">
        <f t="shared" ref="Q184:Q192" si="73">ROUNDUP(IF($G184&lt;&gt;"",IF($G184=1,ROUNDUP($H184*(1-R$3),0),IF($G184=2,ROUNDUP($H184*(1-R$4),0),"")),"")/0.95,0)</f>
        <v>22106</v>
      </c>
      <c r="R184" s="54">
        <f t="shared" si="66"/>
        <v>22106</v>
      </c>
      <c r="S184" s="68"/>
      <c r="T184" s="178">
        <f t="shared" ref="T184:T192" si="74">ROUNDUP(IF($G184&lt;&gt;"",IF($G184=1,ROUNDUP($H184*(1-U$3),0),IF($G184=2,ROUNDUP($H184*(1-U$4),0),"")),"")/0.95,0)</f>
        <v>19895</v>
      </c>
      <c r="U184" s="54">
        <f t="shared" si="67"/>
        <v>19895</v>
      </c>
    </row>
    <row r="185" spans="1:21" ht="110.25" x14ac:dyDescent="0.25">
      <c r="A185" s="103" t="s">
        <v>357</v>
      </c>
      <c r="B185" s="120" t="s">
        <v>40</v>
      </c>
      <c r="C185" s="104" t="s">
        <v>244</v>
      </c>
      <c r="D185" s="105">
        <v>1</v>
      </c>
      <c r="E185" s="62">
        <f>'Training Cost'!$D$11</f>
        <v>-6480</v>
      </c>
      <c r="F185" s="54">
        <f t="shared" si="70"/>
        <v>-6480</v>
      </c>
      <c r="G185" s="189">
        <v>2</v>
      </c>
      <c r="H185" s="54">
        <v>21000</v>
      </c>
      <c r="I185" s="54">
        <f t="shared" si="69"/>
        <v>21000</v>
      </c>
      <c r="J185" s="68"/>
      <c r="K185" s="178">
        <f t="shared" si="71"/>
        <v>17850</v>
      </c>
      <c r="L185" s="54">
        <f t="shared" si="64"/>
        <v>17850</v>
      </c>
      <c r="M185" s="68"/>
      <c r="N185" s="178">
        <f t="shared" si="72"/>
        <v>18900</v>
      </c>
      <c r="O185" s="54">
        <f t="shared" si="65"/>
        <v>18900</v>
      </c>
      <c r="P185" s="68"/>
      <c r="Q185" s="178">
        <f t="shared" si="73"/>
        <v>22106</v>
      </c>
      <c r="R185" s="54">
        <f t="shared" si="66"/>
        <v>22106</v>
      </c>
      <c r="S185" s="68"/>
      <c r="T185" s="178">
        <f t="shared" si="74"/>
        <v>19895</v>
      </c>
      <c r="U185" s="54">
        <f t="shared" si="67"/>
        <v>19895</v>
      </c>
    </row>
    <row r="186" spans="1:21" ht="110.25" x14ac:dyDescent="0.25">
      <c r="A186" s="103" t="s">
        <v>359</v>
      </c>
      <c r="B186" s="120" t="s">
        <v>41</v>
      </c>
      <c r="C186" s="104" t="s">
        <v>245</v>
      </c>
      <c r="D186" s="105">
        <v>1</v>
      </c>
      <c r="E186" s="62">
        <f>'Training Cost'!$D$11</f>
        <v>-6480</v>
      </c>
      <c r="F186" s="54">
        <f t="shared" si="70"/>
        <v>-6480</v>
      </c>
      <c r="G186" s="189">
        <v>2</v>
      </c>
      <c r="H186" s="54">
        <v>25560</v>
      </c>
      <c r="I186" s="54">
        <f t="shared" si="69"/>
        <v>25560</v>
      </c>
      <c r="J186" s="68"/>
      <c r="K186" s="178">
        <f t="shared" si="71"/>
        <v>21726</v>
      </c>
      <c r="L186" s="54">
        <f t="shared" ref="L186:L192" si="75">IF($D186&lt;&gt;"",K186*$D186,"")</f>
        <v>21726</v>
      </c>
      <c r="M186" s="68"/>
      <c r="N186" s="178">
        <f t="shared" si="72"/>
        <v>23004</v>
      </c>
      <c r="O186" s="54">
        <f t="shared" ref="O186:O193" si="76">IF($D186&lt;&gt;"",N186*$D186,"")</f>
        <v>23004</v>
      </c>
      <c r="P186" s="68"/>
      <c r="Q186" s="178">
        <f t="shared" si="73"/>
        <v>26906</v>
      </c>
      <c r="R186" s="54">
        <f t="shared" si="66"/>
        <v>26906</v>
      </c>
      <c r="S186" s="68"/>
      <c r="T186" s="178">
        <f t="shared" si="74"/>
        <v>24215</v>
      </c>
      <c r="U186" s="54">
        <f t="shared" si="67"/>
        <v>24215</v>
      </c>
    </row>
    <row r="187" spans="1:21" ht="94.5" x14ac:dyDescent="0.25">
      <c r="A187" s="103" t="s">
        <v>376</v>
      </c>
      <c r="B187" s="120" t="s">
        <v>11</v>
      </c>
      <c r="C187" s="104" t="s">
        <v>246</v>
      </c>
      <c r="D187" s="105">
        <v>1</v>
      </c>
      <c r="E187" s="62">
        <f>'Training Cost'!$D$20</f>
        <v>-18200</v>
      </c>
      <c r="F187" s="54">
        <f t="shared" si="70"/>
        <v>-18200</v>
      </c>
      <c r="G187" s="189">
        <v>2</v>
      </c>
      <c r="H187" s="54">
        <v>27000</v>
      </c>
      <c r="I187" s="54">
        <f t="shared" si="69"/>
        <v>27000</v>
      </c>
      <c r="J187" s="68"/>
      <c r="K187" s="178">
        <f t="shared" si="71"/>
        <v>22950</v>
      </c>
      <c r="L187" s="54">
        <f t="shared" si="75"/>
        <v>22950</v>
      </c>
      <c r="M187" s="68"/>
      <c r="N187" s="178">
        <f t="shared" si="72"/>
        <v>24300</v>
      </c>
      <c r="O187" s="54">
        <f t="shared" si="76"/>
        <v>24300</v>
      </c>
      <c r="P187" s="68"/>
      <c r="Q187" s="178">
        <f t="shared" si="73"/>
        <v>28422</v>
      </c>
      <c r="R187" s="54">
        <f t="shared" si="66"/>
        <v>28422</v>
      </c>
      <c r="S187" s="68"/>
      <c r="T187" s="178">
        <f t="shared" si="74"/>
        <v>25579</v>
      </c>
      <c r="U187" s="54">
        <f t="shared" si="67"/>
        <v>25579</v>
      </c>
    </row>
    <row r="188" spans="1:21" ht="94.5" x14ac:dyDescent="0.25">
      <c r="A188" s="103" t="s">
        <v>381</v>
      </c>
      <c r="B188" s="120" t="s">
        <v>12</v>
      </c>
      <c r="C188" s="104" t="s">
        <v>247</v>
      </c>
      <c r="D188" s="105">
        <v>1</v>
      </c>
      <c r="E188" s="62">
        <f>'Training Cost'!$D$20</f>
        <v>-18200</v>
      </c>
      <c r="F188" s="54">
        <f t="shared" si="70"/>
        <v>-18200</v>
      </c>
      <c r="G188" s="189">
        <v>2</v>
      </c>
      <c r="H188" s="54">
        <v>27000</v>
      </c>
      <c r="I188" s="54">
        <f t="shared" si="69"/>
        <v>27000</v>
      </c>
      <c r="J188" s="68"/>
      <c r="K188" s="178">
        <f t="shared" si="71"/>
        <v>22950</v>
      </c>
      <c r="L188" s="54">
        <f t="shared" si="75"/>
        <v>22950</v>
      </c>
      <c r="M188" s="68"/>
      <c r="N188" s="178">
        <f t="shared" si="72"/>
        <v>24300</v>
      </c>
      <c r="O188" s="54">
        <f t="shared" si="76"/>
        <v>24300</v>
      </c>
      <c r="P188" s="68"/>
      <c r="Q188" s="178">
        <f t="shared" si="73"/>
        <v>28422</v>
      </c>
      <c r="R188" s="54">
        <f t="shared" si="66"/>
        <v>28422</v>
      </c>
      <c r="S188" s="68"/>
      <c r="T188" s="178">
        <f t="shared" si="74"/>
        <v>25579</v>
      </c>
      <c r="U188" s="54">
        <f t="shared" si="67"/>
        <v>25579</v>
      </c>
    </row>
    <row r="189" spans="1:21" ht="94.5" x14ac:dyDescent="0.25">
      <c r="A189" s="103" t="s">
        <v>382</v>
      </c>
      <c r="B189" s="120" t="s">
        <v>13</v>
      </c>
      <c r="C189" s="104" t="s">
        <v>248</v>
      </c>
      <c r="D189" s="105">
        <v>1</v>
      </c>
      <c r="E189" s="62">
        <f>'Training Cost'!$D$20</f>
        <v>-18200</v>
      </c>
      <c r="F189" s="54">
        <f t="shared" si="70"/>
        <v>-18200</v>
      </c>
      <c r="G189" s="189">
        <v>2</v>
      </c>
      <c r="H189" s="54">
        <v>27000</v>
      </c>
      <c r="I189" s="54">
        <f t="shared" si="69"/>
        <v>27000</v>
      </c>
      <c r="J189" s="68"/>
      <c r="K189" s="178">
        <f t="shared" si="71"/>
        <v>22950</v>
      </c>
      <c r="L189" s="54">
        <f t="shared" si="75"/>
        <v>22950</v>
      </c>
      <c r="M189" s="68"/>
      <c r="N189" s="178">
        <f t="shared" si="72"/>
        <v>24300</v>
      </c>
      <c r="O189" s="54">
        <f t="shared" si="76"/>
        <v>24300</v>
      </c>
      <c r="P189" s="68"/>
      <c r="Q189" s="178">
        <f t="shared" si="73"/>
        <v>28422</v>
      </c>
      <c r="R189" s="54">
        <f t="shared" si="66"/>
        <v>28422</v>
      </c>
      <c r="S189" s="68"/>
      <c r="T189" s="178">
        <f t="shared" si="74"/>
        <v>25579</v>
      </c>
      <c r="U189" s="54">
        <f t="shared" si="67"/>
        <v>25579</v>
      </c>
    </row>
    <row r="190" spans="1:21" ht="94.5" x14ac:dyDescent="0.25">
      <c r="A190" s="103" t="s">
        <v>383</v>
      </c>
      <c r="B190" s="120" t="s">
        <v>14</v>
      </c>
      <c r="C190" s="104" t="s">
        <v>249</v>
      </c>
      <c r="D190" s="105">
        <v>1</v>
      </c>
      <c r="E190" s="62">
        <f>'Training Cost'!$D$20</f>
        <v>-18200</v>
      </c>
      <c r="F190" s="54">
        <f t="shared" si="70"/>
        <v>-18200</v>
      </c>
      <c r="G190" s="189">
        <v>2</v>
      </c>
      <c r="H190" s="54">
        <v>27000</v>
      </c>
      <c r="I190" s="54">
        <f t="shared" si="69"/>
        <v>27000</v>
      </c>
      <c r="J190" s="68"/>
      <c r="K190" s="178">
        <f t="shared" si="71"/>
        <v>22950</v>
      </c>
      <c r="L190" s="54">
        <f t="shared" si="75"/>
        <v>22950</v>
      </c>
      <c r="M190" s="68"/>
      <c r="N190" s="178">
        <f t="shared" si="72"/>
        <v>24300</v>
      </c>
      <c r="O190" s="54">
        <f t="shared" si="76"/>
        <v>24300</v>
      </c>
      <c r="P190" s="68"/>
      <c r="Q190" s="178">
        <f t="shared" si="73"/>
        <v>28422</v>
      </c>
      <c r="R190" s="54">
        <f t="shared" si="66"/>
        <v>28422</v>
      </c>
      <c r="S190" s="68"/>
      <c r="T190" s="178">
        <f t="shared" si="74"/>
        <v>25579</v>
      </c>
      <c r="U190" s="54">
        <f t="shared" si="67"/>
        <v>25579</v>
      </c>
    </row>
    <row r="191" spans="1:21" ht="110.25" x14ac:dyDescent="0.25">
      <c r="A191" s="103" t="s">
        <v>384</v>
      </c>
      <c r="B191" s="120" t="s">
        <v>15</v>
      </c>
      <c r="C191" s="104" t="s">
        <v>250</v>
      </c>
      <c r="D191" s="105">
        <v>1</v>
      </c>
      <c r="E191" s="62">
        <f>'Training Cost'!$D$20</f>
        <v>-18200</v>
      </c>
      <c r="F191" s="54">
        <f t="shared" si="70"/>
        <v>-18200</v>
      </c>
      <c r="G191" s="189">
        <v>2</v>
      </c>
      <c r="H191" s="54">
        <v>27000</v>
      </c>
      <c r="I191" s="54">
        <f t="shared" si="69"/>
        <v>27000</v>
      </c>
      <c r="J191" s="68"/>
      <c r="K191" s="178">
        <f t="shared" si="71"/>
        <v>22950</v>
      </c>
      <c r="L191" s="54">
        <f t="shared" si="75"/>
        <v>22950</v>
      </c>
      <c r="M191" s="68"/>
      <c r="N191" s="178">
        <f t="shared" si="72"/>
        <v>24300</v>
      </c>
      <c r="O191" s="54">
        <f t="shared" si="76"/>
        <v>24300</v>
      </c>
      <c r="P191" s="68"/>
      <c r="Q191" s="178">
        <f t="shared" si="73"/>
        <v>28422</v>
      </c>
      <c r="R191" s="54">
        <f t="shared" si="66"/>
        <v>28422</v>
      </c>
      <c r="S191" s="68"/>
      <c r="T191" s="178">
        <f t="shared" si="74"/>
        <v>25579</v>
      </c>
      <c r="U191" s="54">
        <f t="shared" si="67"/>
        <v>25579</v>
      </c>
    </row>
    <row r="192" spans="1:21" ht="110.25" x14ac:dyDescent="0.25">
      <c r="A192" s="103" t="s">
        <v>391</v>
      </c>
      <c r="B192" s="120" t="s">
        <v>16</v>
      </c>
      <c r="C192" s="104" t="s">
        <v>251</v>
      </c>
      <c r="D192" s="105">
        <v>1</v>
      </c>
      <c r="E192" s="62">
        <f>'Training Cost'!$D$20</f>
        <v>-18200</v>
      </c>
      <c r="F192" s="54">
        <f t="shared" si="70"/>
        <v>-18200</v>
      </c>
      <c r="G192" s="189">
        <v>2</v>
      </c>
      <c r="H192" s="54">
        <v>27000</v>
      </c>
      <c r="I192" s="54">
        <f t="shared" si="69"/>
        <v>27000</v>
      </c>
      <c r="J192" s="68"/>
      <c r="K192" s="178">
        <f t="shared" si="71"/>
        <v>22950</v>
      </c>
      <c r="L192" s="54">
        <f t="shared" si="75"/>
        <v>22950</v>
      </c>
      <c r="M192" s="68"/>
      <c r="N192" s="178">
        <f t="shared" si="72"/>
        <v>24300</v>
      </c>
      <c r="O192" s="54">
        <f t="shared" si="76"/>
        <v>24300</v>
      </c>
      <c r="P192" s="68"/>
      <c r="Q192" s="178">
        <f t="shared" si="73"/>
        <v>28422</v>
      </c>
      <c r="R192" s="54">
        <f t="shared" si="66"/>
        <v>28422</v>
      </c>
      <c r="S192" s="68"/>
      <c r="T192" s="178">
        <f t="shared" si="74"/>
        <v>25579</v>
      </c>
      <c r="U192" s="54">
        <f t="shared" si="67"/>
        <v>25579</v>
      </c>
    </row>
    <row r="193" spans="1:25" ht="78.75" x14ac:dyDescent="0.25">
      <c r="A193" s="103" t="s">
        <v>392</v>
      </c>
      <c r="B193" s="121" t="s">
        <v>4</v>
      </c>
      <c r="C193" s="104" t="s">
        <v>75</v>
      </c>
      <c r="D193" s="105">
        <v>1</v>
      </c>
      <c r="E193" s="62">
        <f>'Training Cost'!D37</f>
        <v>-26886.6</v>
      </c>
      <c r="F193" s="54">
        <f t="shared" si="70"/>
        <v>-26886.6</v>
      </c>
      <c r="G193" s="189">
        <v>2</v>
      </c>
      <c r="H193" s="54">
        <f>-$E$193*1.1</f>
        <v>29575.260000000002</v>
      </c>
      <c r="I193" s="54">
        <f t="shared" si="69"/>
        <v>29575.260000000002</v>
      </c>
      <c r="J193" s="68"/>
      <c r="K193" s="184">
        <f>-$E$193*1.1</f>
        <v>29575.260000000002</v>
      </c>
      <c r="L193" s="54">
        <f>IF($D193&lt;&gt;"",K193*$D193,"")</f>
        <v>29575.260000000002</v>
      </c>
      <c r="M193" s="68"/>
      <c r="N193" s="54">
        <f>-$E$193*1.1</f>
        <v>29575.260000000002</v>
      </c>
      <c r="O193" s="54">
        <f t="shared" si="76"/>
        <v>29575.260000000002</v>
      </c>
      <c r="P193" s="68"/>
      <c r="Q193" s="54">
        <f>-$E$193*1.1</f>
        <v>29575.260000000002</v>
      </c>
      <c r="R193" s="54">
        <f t="shared" si="66"/>
        <v>29575.260000000002</v>
      </c>
      <c r="S193" s="68"/>
      <c r="T193" s="54">
        <f>-$E$193*1.1</f>
        <v>29575.260000000002</v>
      </c>
      <c r="U193" s="54">
        <f t="shared" si="67"/>
        <v>29575.260000000002</v>
      </c>
    </row>
    <row r="194" spans="1:25" ht="63" x14ac:dyDescent="0.25">
      <c r="A194" s="103" t="s">
        <v>73</v>
      </c>
      <c r="B194" s="121" t="s">
        <v>17</v>
      </c>
      <c r="C194" s="104" t="s">
        <v>252</v>
      </c>
      <c r="D194" s="105">
        <v>1</v>
      </c>
      <c r="E194" s="54"/>
      <c r="F194" s="54"/>
      <c r="G194" s="189">
        <v>2</v>
      </c>
      <c r="H194" s="54" t="s">
        <v>390</v>
      </c>
      <c r="I194" s="54" t="s">
        <v>390</v>
      </c>
      <c r="J194" s="68"/>
      <c r="K194" s="184" t="s">
        <v>390</v>
      </c>
      <c r="L194" s="54" t="s">
        <v>390</v>
      </c>
      <c r="M194" s="68"/>
      <c r="N194" s="184" t="s">
        <v>390</v>
      </c>
      <c r="O194" s="54" t="s">
        <v>390</v>
      </c>
      <c r="P194" s="68"/>
      <c r="Q194" s="184" t="s">
        <v>390</v>
      </c>
      <c r="R194" s="54" t="s">
        <v>390</v>
      </c>
      <c r="S194" s="68"/>
      <c r="T194" s="184" t="s">
        <v>390</v>
      </c>
      <c r="U194" s="54" t="s">
        <v>390</v>
      </c>
    </row>
    <row r="195" spans="1:25" s="160" customFormat="1" ht="8.25" x14ac:dyDescent="0.25">
      <c r="A195" s="158"/>
      <c r="B195" s="159"/>
      <c r="D195" s="161"/>
      <c r="E195" s="162"/>
      <c r="F195" s="163"/>
      <c r="G195" s="187"/>
      <c r="H195" s="162"/>
      <c r="I195" s="163"/>
      <c r="J195" s="164"/>
      <c r="K195" s="162"/>
      <c r="L195" s="163"/>
      <c r="M195" s="164"/>
      <c r="N195" s="162"/>
      <c r="O195" s="163"/>
      <c r="P195" s="164"/>
      <c r="Q195" s="162"/>
      <c r="R195" s="163"/>
      <c r="S195" s="164"/>
      <c r="T195" s="162"/>
      <c r="U195" s="163"/>
    </row>
    <row r="196" spans="1:25" x14ac:dyDescent="0.25">
      <c r="E196" s="124" t="s">
        <v>350</v>
      </c>
      <c r="F196" s="125">
        <f>SUM(F50:F194)</f>
        <v>-739778.6</v>
      </c>
      <c r="H196" s="124" t="s">
        <v>227</v>
      </c>
      <c r="I196" s="125">
        <f>SUBTOTAL(109,I52:I195)</f>
        <v>2927459.46</v>
      </c>
      <c r="K196" s="124" t="s">
        <v>227</v>
      </c>
      <c r="L196" s="125">
        <f>SUBTOTAL(109,L52:L195)</f>
        <v>2303689.2599999998</v>
      </c>
      <c r="N196" s="124" t="s">
        <v>227</v>
      </c>
      <c r="O196" s="125">
        <f>SUBTOTAL(109,O52:O195)</f>
        <v>2409763.2599999998</v>
      </c>
      <c r="Q196" s="124" t="s">
        <v>227</v>
      </c>
      <c r="R196" s="125">
        <f>SUBTOTAL(109,R52:R195)</f>
        <v>3080134.26</v>
      </c>
      <c r="T196" s="124" t="s">
        <v>227</v>
      </c>
      <c r="U196" s="125">
        <f>SUBTOTAL(109,U52:U195)</f>
        <v>2515633.2599999998</v>
      </c>
    </row>
    <row r="197" spans="1:25" s="160" customFormat="1" ht="8.25" x14ac:dyDescent="0.25">
      <c r="A197" s="158"/>
      <c r="B197" s="159"/>
      <c r="D197" s="161"/>
      <c r="E197" s="162"/>
      <c r="F197" s="163"/>
      <c r="G197" s="187"/>
      <c r="H197" s="162"/>
      <c r="I197" s="163"/>
      <c r="J197" s="164"/>
      <c r="K197" s="162"/>
      <c r="L197" s="163"/>
      <c r="M197" s="164"/>
      <c r="N197" s="162"/>
      <c r="O197" s="163"/>
      <c r="P197" s="164"/>
      <c r="Q197" s="162"/>
      <c r="R197" s="163"/>
      <c r="S197" s="164"/>
      <c r="T197" s="162"/>
      <c r="U197" s="163"/>
    </row>
    <row r="198" spans="1:25" x14ac:dyDescent="0.25">
      <c r="E198" s="124"/>
      <c r="F198" s="125"/>
      <c r="H198" s="124" t="s">
        <v>228</v>
      </c>
      <c r="I198" s="125"/>
      <c r="K198" s="124" t="s">
        <v>228</v>
      </c>
      <c r="L198" s="125"/>
      <c r="N198" s="124" t="s">
        <v>228</v>
      </c>
      <c r="O198" s="125"/>
      <c r="Q198" s="124" t="s">
        <v>228</v>
      </c>
      <c r="R198" s="125"/>
      <c r="T198" s="124" t="s">
        <v>228</v>
      </c>
      <c r="U198" s="125"/>
    </row>
    <row r="199" spans="1:25" s="160" customFormat="1" ht="8.25" x14ac:dyDescent="0.25">
      <c r="A199" s="158"/>
      <c r="B199" s="159"/>
      <c r="D199" s="161"/>
      <c r="E199" s="162"/>
      <c r="F199" s="163"/>
      <c r="G199" s="187"/>
      <c r="H199" s="162"/>
      <c r="I199" s="163"/>
      <c r="J199" s="164"/>
      <c r="K199" s="162"/>
      <c r="L199" s="163"/>
      <c r="M199" s="164"/>
      <c r="N199" s="162"/>
      <c r="O199" s="163"/>
      <c r="P199" s="164"/>
      <c r="Q199" s="162"/>
      <c r="R199" s="163"/>
      <c r="S199" s="164"/>
      <c r="T199" s="162"/>
      <c r="U199" s="163"/>
    </row>
    <row r="200" spans="1:25" x14ac:dyDescent="0.25">
      <c r="E200" s="124"/>
      <c r="F200" s="125"/>
      <c r="H200" s="124" t="s">
        <v>231</v>
      </c>
      <c r="I200" s="125"/>
      <c r="K200" s="124" t="s">
        <v>231</v>
      </c>
      <c r="L200" s="125"/>
      <c r="N200" s="124" t="s">
        <v>231</v>
      </c>
      <c r="O200" s="125"/>
      <c r="Q200" s="124" t="s">
        <v>231</v>
      </c>
      <c r="R200" s="125"/>
      <c r="T200" s="124" t="s">
        <v>231</v>
      </c>
      <c r="U200" s="125"/>
    </row>
    <row r="201" spans="1:25" s="160" customFormat="1" ht="8.25" x14ac:dyDescent="0.25">
      <c r="A201" s="158"/>
      <c r="B201" s="159"/>
      <c r="D201" s="161"/>
      <c r="E201" s="162"/>
      <c r="F201" s="163"/>
      <c r="G201" s="187"/>
      <c r="H201" s="162"/>
      <c r="I201" s="163"/>
      <c r="J201" s="164"/>
      <c r="K201" s="162"/>
      <c r="L201" s="163"/>
      <c r="M201" s="164"/>
      <c r="N201" s="162"/>
      <c r="O201" s="163"/>
      <c r="P201" s="164"/>
      <c r="Q201" s="162"/>
      <c r="R201" s="163"/>
      <c r="S201" s="164"/>
      <c r="T201" s="162"/>
      <c r="U201" s="163"/>
    </row>
    <row r="202" spans="1:25" x14ac:dyDescent="0.25">
      <c r="E202" s="124" t="s">
        <v>229</v>
      </c>
      <c r="F202" s="125">
        <v>-3500</v>
      </c>
      <c r="H202" s="124" t="s">
        <v>229</v>
      </c>
      <c r="I202" s="125">
        <v>3500</v>
      </c>
      <c r="K202" s="124" t="s">
        <v>229</v>
      </c>
      <c r="L202" s="125">
        <v>3500</v>
      </c>
      <c r="N202" s="124" t="s">
        <v>229</v>
      </c>
      <c r="O202" s="125">
        <v>3500</v>
      </c>
      <c r="Q202" s="124" t="s">
        <v>229</v>
      </c>
      <c r="R202" s="125">
        <v>3500</v>
      </c>
      <c r="T202" s="124" t="s">
        <v>229</v>
      </c>
      <c r="U202" s="125">
        <v>3500</v>
      </c>
    </row>
    <row r="203" spans="1:25" s="160" customFormat="1" ht="8.25" x14ac:dyDescent="0.25">
      <c r="A203" s="158"/>
      <c r="B203" s="159"/>
      <c r="D203" s="161"/>
      <c r="E203" s="162"/>
      <c r="F203" s="163"/>
      <c r="G203" s="187"/>
      <c r="H203" s="162"/>
      <c r="I203" s="163"/>
      <c r="J203" s="164"/>
      <c r="K203" s="162"/>
      <c r="L203" s="163"/>
      <c r="M203" s="164"/>
      <c r="N203" s="162"/>
      <c r="O203" s="163"/>
      <c r="P203" s="164"/>
      <c r="Q203" s="162"/>
      <c r="R203" s="163"/>
      <c r="S203" s="164"/>
      <c r="T203" s="162"/>
      <c r="U203" s="163"/>
    </row>
    <row r="204" spans="1:25" x14ac:dyDescent="0.25">
      <c r="E204" s="124" t="s">
        <v>53</v>
      </c>
      <c r="F204" s="125">
        <f>SUM(F195:F203)</f>
        <v>-743278.6</v>
      </c>
      <c r="H204" s="124" t="s">
        <v>230</v>
      </c>
      <c r="I204" s="125">
        <f>SUM(I195:I202)</f>
        <v>2930959.46</v>
      </c>
      <c r="K204" s="124" t="s">
        <v>230</v>
      </c>
      <c r="L204" s="125">
        <f>SUM(L195:L202)</f>
        <v>2307189.2599999998</v>
      </c>
      <c r="N204" s="124" t="s">
        <v>230</v>
      </c>
      <c r="O204" s="125">
        <f>SUM(O195:O202)</f>
        <v>2413263.2599999998</v>
      </c>
      <c r="Q204" s="124" t="s">
        <v>230</v>
      </c>
      <c r="R204" s="125">
        <f>SUM(R195:R202)</f>
        <v>3083634.26</v>
      </c>
      <c r="T204" s="124" t="s">
        <v>230</v>
      </c>
      <c r="U204" s="125">
        <f>SUM(U195:U202)</f>
        <v>2519133.2599999998</v>
      </c>
    </row>
    <row r="205" spans="1:25" x14ac:dyDescent="0.25">
      <c r="G205" s="187"/>
      <c r="J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</row>
    <row r="206" spans="1:25" x14ac:dyDescent="0.25">
      <c r="C206" s="4" t="s">
        <v>30</v>
      </c>
      <c r="F206" s="27">
        <f>F56+F66+F76+F107+F108+F109+F110+F111+F112+F113+F135+F141+F153</f>
        <v>-35150</v>
      </c>
      <c r="J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</row>
    <row r="207" spans="1:25" x14ac:dyDescent="0.25">
      <c r="C207" s="4" t="s">
        <v>31</v>
      </c>
      <c r="D207" s="126">
        <v>1</v>
      </c>
      <c r="F207" s="27">
        <f>F119+F120+F127+F147+F159+F184+F185+F186+F187+F188+F189+F190+F191+F192+F193+F194</f>
        <v>-187646.6</v>
      </c>
      <c r="J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</row>
    <row r="208" spans="1:25" x14ac:dyDescent="0.25">
      <c r="C208" s="4" t="s">
        <v>32</v>
      </c>
      <c r="F208" s="27">
        <f>F176+F177+F178+F179+F180</f>
        <v>-440000</v>
      </c>
      <c r="J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</row>
    <row r="209" spans="1:25" x14ac:dyDescent="0.25">
      <c r="C209" s="4" t="s">
        <v>33</v>
      </c>
      <c r="F209" s="27">
        <f>F163+F164+F166+F167+F169+F173</f>
        <v>-76982</v>
      </c>
      <c r="J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</row>
    <row r="210" spans="1:25" x14ac:dyDescent="0.25">
      <c r="C210" s="4" t="s">
        <v>37</v>
      </c>
      <c r="F210" s="27">
        <f>F202</f>
        <v>-3500</v>
      </c>
      <c r="J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</row>
    <row r="211" spans="1:25" x14ac:dyDescent="0.25">
      <c r="C211" s="127" t="s">
        <v>34</v>
      </c>
      <c r="D211" s="128">
        <v>0.04</v>
      </c>
      <c r="E211" s="129"/>
      <c r="F211" s="129"/>
      <c r="J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</row>
    <row r="212" spans="1:25" x14ac:dyDescent="0.25">
      <c r="C212" s="127" t="s">
        <v>35</v>
      </c>
      <c r="D212" s="128"/>
      <c r="E212" s="129"/>
      <c r="F212" s="129"/>
      <c r="J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</row>
    <row r="213" spans="1:25" ht="16.5" thickBot="1" x14ac:dyDescent="0.3">
      <c r="C213" s="130" t="s">
        <v>350</v>
      </c>
      <c r="D213" s="131"/>
      <c r="E213" s="132"/>
      <c r="F213" s="132">
        <f>SUM(F206:F212)</f>
        <v>-743278.6</v>
      </c>
      <c r="J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</row>
    <row r="214" spans="1:25" ht="17.25" thickTop="1" thickBot="1" x14ac:dyDescent="0.3">
      <c r="C214" s="133" t="s">
        <v>36</v>
      </c>
      <c r="D214" s="134"/>
      <c r="E214" s="135"/>
      <c r="F214" s="135"/>
      <c r="J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</row>
    <row r="219" spans="1:25" x14ac:dyDescent="0.25">
      <c r="G219" s="4"/>
    </row>
    <row r="220" spans="1:25" s="6" customFormat="1" x14ac:dyDescent="0.25">
      <c r="A220" s="136" t="s">
        <v>2</v>
      </c>
      <c r="B220" s="2"/>
      <c r="C220" s="4"/>
      <c r="D220" s="137"/>
      <c r="E220" s="27"/>
      <c r="F220" s="27"/>
      <c r="H220" s="137"/>
      <c r="I220" s="137"/>
      <c r="K220" s="138"/>
      <c r="L220" s="138"/>
      <c r="N220" s="138"/>
      <c r="O220" s="138"/>
      <c r="Q220" s="138"/>
      <c r="R220" s="138"/>
      <c r="T220" s="138"/>
      <c r="U220" s="138"/>
    </row>
    <row r="221" spans="1:25" s="6" customFormat="1" x14ac:dyDescent="0.25">
      <c r="A221" s="137"/>
      <c r="B221" s="137"/>
      <c r="C221" s="137"/>
      <c r="D221" s="137"/>
      <c r="E221" s="27"/>
      <c r="F221" s="27"/>
      <c r="H221" s="137"/>
      <c r="I221" s="137"/>
      <c r="K221" s="138"/>
      <c r="L221" s="138"/>
      <c r="N221" s="138"/>
      <c r="O221" s="138"/>
      <c r="Q221" s="138"/>
      <c r="R221" s="138"/>
      <c r="T221" s="138"/>
      <c r="U221" s="138"/>
    </row>
    <row r="222" spans="1:25" x14ac:dyDescent="0.25">
      <c r="A222" s="199" t="s">
        <v>226</v>
      </c>
      <c r="B222" s="200" t="s">
        <v>311</v>
      </c>
      <c r="C222" s="201" t="s">
        <v>312</v>
      </c>
      <c r="D222" s="202" t="s">
        <v>313</v>
      </c>
      <c r="E222" s="18" t="s">
        <v>349</v>
      </c>
      <c r="F222" s="18" t="s">
        <v>315</v>
      </c>
      <c r="G222" s="4"/>
      <c r="H222" s="18" t="s">
        <v>314</v>
      </c>
      <c r="I222" s="18" t="s">
        <v>315</v>
      </c>
      <c r="K222" s="18" t="s">
        <v>314</v>
      </c>
      <c r="L222" s="18" t="s">
        <v>315</v>
      </c>
      <c r="N222" s="18" t="s">
        <v>314</v>
      </c>
      <c r="O222" s="18" t="s">
        <v>315</v>
      </c>
      <c r="Q222" s="18" t="s">
        <v>314</v>
      </c>
      <c r="R222" s="18" t="s">
        <v>315</v>
      </c>
      <c r="T222" s="18" t="s">
        <v>314</v>
      </c>
      <c r="U222" s="18" t="s">
        <v>315</v>
      </c>
    </row>
    <row r="223" spans="1:25" x14ac:dyDescent="0.25">
      <c r="A223" s="199"/>
      <c r="B223" s="200"/>
      <c r="C223" s="201"/>
      <c r="D223" s="203"/>
      <c r="E223" s="19" t="s">
        <v>316</v>
      </c>
      <c r="F223" s="19" t="s">
        <v>316</v>
      </c>
      <c r="G223" s="4"/>
      <c r="H223" s="19" t="s">
        <v>316</v>
      </c>
      <c r="I223" s="19" t="s">
        <v>316</v>
      </c>
      <c r="K223" s="19" t="s">
        <v>316</v>
      </c>
      <c r="L223" s="19" t="s">
        <v>316</v>
      </c>
      <c r="N223" s="19" t="s">
        <v>316</v>
      </c>
      <c r="O223" s="19" t="s">
        <v>316</v>
      </c>
      <c r="Q223" s="19" t="s">
        <v>316</v>
      </c>
      <c r="R223" s="19" t="s">
        <v>316</v>
      </c>
      <c r="T223" s="19" t="s">
        <v>316</v>
      </c>
      <c r="U223" s="19" t="s">
        <v>316</v>
      </c>
    </row>
    <row r="224" spans="1:25" s="69" customFormat="1" x14ac:dyDescent="0.25">
      <c r="A224" s="106" t="s">
        <v>351</v>
      </c>
      <c r="B224" s="107" t="s">
        <v>338</v>
      </c>
      <c r="C224" s="116"/>
      <c r="D224" s="116"/>
      <c r="E224" s="139"/>
      <c r="F224" s="139"/>
      <c r="G224" s="188"/>
      <c r="H224" s="139"/>
      <c r="I224" s="139"/>
      <c r="J224" s="68"/>
      <c r="K224" s="139"/>
      <c r="L224" s="139"/>
      <c r="M224" s="68"/>
      <c r="N224" s="139"/>
      <c r="O224" s="139"/>
      <c r="P224" s="68"/>
      <c r="Q224" s="139"/>
      <c r="R224" s="139"/>
      <c r="S224" s="68"/>
      <c r="T224" s="139"/>
      <c r="U224" s="139"/>
    </row>
    <row r="225" spans="1:21" x14ac:dyDescent="0.25">
      <c r="A225" s="103" t="s">
        <v>352</v>
      </c>
      <c r="B225" s="60" t="s">
        <v>123</v>
      </c>
      <c r="C225" s="104" t="s">
        <v>336</v>
      </c>
      <c r="D225" s="105">
        <v>1</v>
      </c>
      <c r="E225" s="54"/>
      <c r="F225" s="54"/>
      <c r="G225" s="188">
        <v>1</v>
      </c>
      <c r="H225" s="54">
        <f>ROUNDUP(H58*1.1,0)</f>
        <v>6072</v>
      </c>
      <c r="I225" s="54">
        <f t="shared" ref="I225:I228" si="77">IF($D225&lt;&gt;"",H225*$D225,"")</f>
        <v>6072</v>
      </c>
      <c r="J225" s="68"/>
      <c r="K225" s="54">
        <f>ROUNDUP(K58*1.1,0)</f>
        <v>4554</v>
      </c>
      <c r="L225" s="54">
        <f>IF($D225&lt;&gt;"",K225*$D225,"")</f>
        <v>4554</v>
      </c>
      <c r="M225" s="68"/>
      <c r="N225" s="54">
        <f>ROUNDUP(N58*1.1,0)</f>
        <v>4858</v>
      </c>
      <c r="O225" s="54">
        <f>IF($D225&lt;&gt;"",N225*$D225,"")</f>
        <v>4858</v>
      </c>
      <c r="P225" s="68"/>
      <c r="Q225" s="54">
        <f>ROUNDUP(Q58*1.1,0)</f>
        <v>6393</v>
      </c>
      <c r="R225" s="54">
        <f>IF($D225&lt;&gt;"",Q225*$D225,"")</f>
        <v>6393</v>
      </c>
      <c r="S225" s="68"/>
      <c r="T225" s="54">
        <f>ROUNDUP(T58*1.1,0)</f>
        <v>5114</v>
      </c>
      <c r="U225" s="54">
        <f>IF($D225&lt;&gt;"",T225*$D225,"")</f>
        <v>5114</v>
      </c>
    </row>
    <row r="226" spans="1:21" x14ac:dyDescent="0.25">
      <c r="A226" s="103" t="s">
        <v>356</v>
      </c>
      <c r="B226" s="60" t="s">
        <v>124</v>
      </c>
      <c r="C226" s="104" t="s">
        <v>337</v>
      </c>
      <c r="D226" s="105">
        <v>1</v>
      </c>
      <c r="E226" s="54"/>
      <c r="F226" s="54"/>
      <c r="G226" s="188">
        <v>1</v>
      </c>
      <c r="H226" s="54">
        <f>ROUNDUP(H225*1.1,0)</f>
        <v>6680</v>
      </c>
      <c r="I226" s="54">
        <f t="shared" si="77"/>
        <v>6680</v>
      </c>
      <c r="J226" s="68"/>
      <c r="K226" s="54">
        <f>ROUNDUP(K225*1.1,0)</f>
        <v>5010</v>
      </c>
      <c r="L226" s="54">
        <f>IF($D226&lt;&gt;"",K226*$D226,"")</f>
        <v>5010</v>
      </c>
      <c r="M226" s="68"/>
      <c r="N226" s="54">
        <f>ROUNDUP(N225*1.1,0)</f>
        <v>5344</v>
      </c>
      <c r="O226" s="54">
        <f t="shared" ref="O226:O258" si="78">IF($D226&lt;&gt;"",N226*$D226,"")</f>
        <v>5344</v>
      </c>
      <c r="P226" s="68"/>
      <c r="Q226" s="54">
        <f>ROUNDUP(Q225*1.1,0)</f>
        <v>7033</v>
      </c>
      <c r="R226" s="54">
        <f>IF($D226&lt;&gt;"",Q226*$D226,"")</f>
        <v>7033</v>
      </c>
      <c r="S226" s="68"/>
      <c r="T226" s="54">
        <f>ROUNDUP(T225*1.1,0)</f>
        <v>5626</v>
      </c>
      <c r="U226" s="54">
        <f>IF($D226&lt;&gt;"",T226*$D226,"")</f>
        <v>5626</v>
      </c>
    </row>
    <row r="227" spans="1:21" x14ac:dyDescent="0.25">
      <c r="A227" s="103" t="s">
        <v>365</v>
      </c>
      <c r="B227" s="60" t="s">
        <v>144</v>
      </c>
      <c r="C227" s="104" t="s">
        <v>183</v>
      </c>
      <c r="D227" s="105">
        <v>1</v>
      </c>
      <c r="E227" s="54"/>
      <c r="F227" s="54"/>
      <c r="G227" s="188">
        <v>1</v>
      </c>
      <c r="H227" s="54">
        <f>ROUNDUP(H226*1.1,0)</f>
        <v>7348</v>
      </c>
      <c r="I227" s="54">
        <f t="shared" si="77"/>
        <v>7348</v>
      </c>
      <c r="J227" s="68"/>
      <c r="K227" s="54">
        <f>ROUNDUP(K226*1.1,0)</f>
        <v>5511</v>
      </c>
      <c r="L227" s="54">
        <f>IF($D227&lt;&gt;"",K227*$D227,"")</f>
        <v>5511</v>
      </c>
      <c r="M227" s="68"/>
      <c r="N227" s="54">
        <f>ROUNDUP(N226*1.1,0)</f>
        <v>5879</v>
      </c>
      <c r="O227" s="54">
        <f t="shared" si="78"/>
        <v>5879</v>
      </c>
      <c r="P227" s="68"/>
      <c r="Q227" s="54">
        <f>ROUNDUP(Q226*1.1,0)</f>
        <v>7737</v>
      </c>
      <c r="R227" s="54">
        <f>IF($D227&lt;&gt;"",Q227*$D227,"")</f>
        <v>7737</v>
      </c>
      <c r="S227" s="68"/>
      <c r="T227" s="54">
        <f>ROUNDUP(T226*1.1,0)</f>
        <v>6189</v>
      </c>
      <c r="U227" s="54">
        <f>IF($D227&lt;&gt;"",T227*$D227,"")</f>
        <v>6189</v>
      </c>
    </row>
    <row r="228" spans="1:21" x14ac:dyDescent="0.25">
      <c r="A228" s="103" t="s">
        <v>369</v>
      </c>
      <c r="B228" s="60" t="s">
        <v>145</v>
      </c>
      <c r="C228" s="104" t="s">
        <v>184</v>
      </c>
      <c r="D228" s="105">
        <v>1</v>
      </c>
      <c r="E228" s="54"/>
      <c r="F228" s="54"/>
      <c r="G228" s="188">
        <v>1</v>
      </c>
      <c r="H228" s="54">
        <f>ROUNDUP(H227*1.1,0)</f>
        <v>8083</v>
      </c>
      <c r="I228" s="54">
        <f t="shared" si="77"/>
        <v>8083</v>
      </c>
      <c r="J228" s="68"/>
      <c r="K228" s="54">
        <f>ROUNDUP(K227*1.1,0)</f>
        <v>6063</v>
      </c>
      <c r="L228" s="54">
        <f>IF($D228&lt;&gt;"",K228*$D228,"")</f>
        <v>6063</v>
      </c>
      <c r="M228" s="68"/>
      <c r="N228" s="54">
        <f>ROUNDUP(N227*1.1,0)</f>
        <v>6467</v>
      </c>
      <c r="O228" s="54">
        <f t="shared" si="78"/>
        <v>6467</v>
      </c>
      <c r="P228" s="68"/>
      <c r="Q228" s="54">
        <f>ROUNDUP(Q227*1.1,0)</f>
        <v>8511</v>
      </c>
      <c r="R228" s="54">
        <f>IF($D228&lt;&gt;"",Q228*$D228,"")</f>
        <v>8511</v>
      </c>
      <c r="S228" s="68"/>
      <c r="T228" s="54">
        <f>ROUNDUP(T227*1.1,0)</f>
        <v>6808</v>
      </c>
      <c r="U228" s="54">
        <f>IF($D228&lt;&gt;"",T228*$D228,"")</f>
        <v>6808</v>
      </c>
    </row>
    <row r="229" spans="1:21" x14ac:dyDescent="0.25">
      <c r="A229" s="106" t="s">
        <v>357</v>
      </c>
      <c r="B229" s="107" t="s">
        <v>332</v>
      </c>
      <c r="C229" s="116"/>
      <c r="D229" s="116"/>
      <c r="E229" s="116"/>
      <c r="F229" s="116"/>
      <c r="G229" s="188"/>
      <c r="H229" s="116"/>
      <c r="I229" s="116"/>
      <c r="J229" s="68"/>
      <c r="K229" s="116"/>
      <c r="L229" s="116"/>
      <c r="M229" s="68"/>
      <c r="N229" s="116"/>
      <c r="O229" s="116"/>
      <c r="P229" s="68"/>
      <c r="Q229" s="116"/>
      <c r="R229" s="116"/>
      <c r="S229" s="68"/>
      <c r="T229" s="116"/>
      <c r="U229" s="116"/>
    </row>
    <row r="230" spans="1:21" x14ac:dyDescent="0.25">
      <c r="A230" s="103" t="s">
        <v>358</v>
      </c>
      <c r="B230" s="60" t="s">
        <v>125</v>
      </c>
      <c r="C230" s="112" t="s">
        <v>330</v>
      </c>
      <c r="D230" s="105">
        <v>1</v>
      </c>
      <c r="E230" s="54"/>
      <c r="F230" s="54"/>
      <c r="G230" s="188">
        <v>1</v>
      </c>
      <c r="H230" s="54">
        <f>ROUNDUP(H68*1.1,0)</f>
        <v>2218</v>
      </c>
      <c r="I230" s="54">
        <f t="shared" ref="I230:I233" si="79">IF($D230&lt;&gt;"",H230*$D230,"")</f>
        <v>2218</v>
      </c>
      <c r="J230" s="68"/>
      <c r="K230" s="54">
        <f>ROUNDUP(K68*1.1,0)</f>
        <v>1664</v>
      </c>
      <c r="L230" s="54">
        <f>IF($D230&lt;&gt;"",K230*$D230,"")</f>
        <v>1664</v>
      </c>
      <c r="M230" s="68"/>
      <c r="N230" s="54">
        <f>ROUNDUP(N68*1.1,0)</f>
        <v>1775</v>
      </c>
      <c r="O230" s="54">
        <f t="shared" si="78"/>
        <v>1775</v>
      </c>
      <c r="P230" s="68"/>
      <c r="Q230" s="54">
        <f>ROUNDUP(Q68*1.1,0)</f>
        <v>2336</v>
      </c>
      <c r="R230" s="54">
        <f>IF($D230&lt;&gt;"",Q230*$D230,"")</f>
        <v>2336</v>
      </c>
      <c r="S230" s="68"/>
      <c r="T230" s="54">
        <f>ROUNDUP(T68*1.1,0)</f>
        <v>1868</v>
      </c>
      <c r="U230" s="54">
        <f>IF($D230&lt;&gt;"",T230*$D230,"")</f>
        <v>1868</v>
      </c>
    </row>
    <row r="231" spans="1:21" x14ac:dyDescent="0.25">
      <c r="A231" s="103" t="s">
        <v>370</v>
      </c>
      <c r="B231" s="60" t="s">
        <v>127</v>
      </c>
      <c r="C231" s="112" t="s">
        <v>331</v>
      </c>
      <c r="D231" s="105">
        <v>1</v>
      </c>
      <c r="E231" s="54"/>
      <c r="F231" s="54"/>
      <c r="G231" s="188">
        <v>1</v>
      </c>
      <c r="H231" s="54">
        <f>ROUNDUP(H230*1.1,0)</f>
        <v>2440</v>
      </c>
      <c r="I231" s="54">
        <f t="shared" si="79"/>
        <v>2440</v>
      </c>
      <c r="J231" s="68"/>
      <c r="K231" s="54">
        <f>ROUNDUP(K230*1.1,0)</f>
        <v>1831</v>
      </c>
      <c r="L231" s="54">
        <f>IF($D231&lt;&gt;"",K231*$D231,"")</f>
        <v>1831</v>
      </c>
      <c r="M231" s="68"/>
      <c r="N231" s="54">
        <f>ROUNDUP(N230*1.1,0)</f>
        <v>1953</v>
      </c>
      <c r="O231" s="54">
        <f t="shared" si="78"/>
        <v>1953</v>
      </c>
      <c r="P231" s="68"/>
      <c r="Q231" s="54">
        <f>ROUNDUP(Q230*1.1,0)</f>
        <v>2570</v>
      </c>
      <c r="R231" s="54">
        <f>IF($D231&lt;&gt;"",Q231*$D231,"")</f>
        <v>2570</v>
      </c>
      <c r="S231" s="68"/>
      <c r="T231" s="54">
        <f>ROUNDUP(T230*1.1,0)</f>
        <v>2055</v>
      </c>
      <c r="U231" s="54">
        <f>IF($D231&lt;&gt;"",T231*$D231,"")</f>
        <v>2055</v>
      </c>
    </row>
    <row r="232" spans="1:21" x14ac:dyDescent="0.25">
      <c r="A232" s="103" t="s">
        <v>371</v>
      </c>
      <c r="B232" s="60" t="s">
        <v>146</v>
      </c>
      <c r="C232" s="112" t="s">
        <v>185</v>
      </c>
      <c r="D232" s="105">
        <v>1</v>
      </c>
      <c r="E232" s="54"/>
      <c r="F232" s="54"/>
      <c r="G232" s="188">
        <v>1</v>
      </c>
      <c r="H232" s="54">
        <f>ROUNDUP(H231*1.1,0)</f>
        <v>2684</v>
      </c>
      <c r="I232" s="54">
        <f t="shared" si="79"/>
        <v>2684</v>
      </c>
      <c r="J232" s="68"/>
      <c r="K232" s="54">
        <f>ROUNDUP(K231*1.1,0)</f>
        <v>2015</v>
      </c>
      <c r="L232" s="54">
        <f>IF($D232&lt;&gt;"",K232*$D232,"")</f>
        <v>2015</v>
      </c>
      <c r="M232" s="68"/>
      <c r="N232" s="54">
        <f>ROUNDUP(N231*1.1,0)</f>
        <v>2149</v>
      </c>
      <c r="O232" s="54">
        <f t="shared" si="78"/>
        <v>2149</v>
      </c>
      <c r="P232" s="68"/>
      <c r="Q232" s="54">
        <f>ROUNDUP(Q231*1.1,0)</f>
        <v>2827</v>
      </c>
      <c r="R232" s="54">
        <f>IF($D232&lt;&gt;"",Q232*$D232,"")</f>
        <v>2827</v>
      </c>
      <c r="S232" s="68"/>
      <c r="T232" s="54">
        <f>ROUNDUP(T231*1.1,0)</f>
        <v>2261</v>
      </c>
      <c r="U232" s="54">
        <f>IF($D232&lt;&gt;"",T232*$D232,"")</f>
        <v>2261</v>
      </c>
    </row>
    <row r="233" spans="1:21" x14ac:dyDescent="0.25">
      <c r="A233" s="103" t="s">
        <v>375</v>
      </c>
      <c r="B233" s="60" t="s">
        <v>147</v>
      </c>
      <c r="C233" s="112" t="s">
        <v>186</v>
      </c>
      <c r="D233" s="105">
        <v>1</v>
      </c>
      <c r="E233" s="54"/>
      <c r="F233" s="54"/>
      <c r="G233" s="188">
        <v>1</v>
      </c>
      <c r="H233" s="54">
        <f>ROUNDUP(H232*1.1,0)</f>
        <v>2953</v>
      </c>
      <c r="I233" s="54">
        <f t="shared" si="79"/>
        <v>2953</v>
      </c>
      <c r="J233" s="68"/>
      <c r="K233" s="54">
        <f>ROUNDUP(K232*1.1,0)</f>
        <v>2217</v>
      </c>
      <c r="L233" s="54">
        <f>IF($D233&lt;&gt;"",K233*$D233,"")</f>
        <v>2217</v>
      </c>
      <c r="M233" s="68"/>
      <c r="N233" s="54">
        <f>ROUNDUP(N232*1.1,0)</f>
        <v>2364</v>
      </c>
      <c r="O233" s="54">
        <f t="shared" si="78"/>
        <v>2364</v>
      </c>
      <c r="P233" s="68"/>
      <c r="Q233" s="54">
        <f>ROUNDUP(Q232*1.1,0)</f>
        <v>3110</v>
      </c>
      <c r="R233" s="54">
        <f>IF($D233&lt;&gt;"",Q233*$D233,"")</f>
        <v>3110</v>
      </c>
      <c r="S233" s="68"/>
      <c r="T233" s="54">
        <f>ROUNDUP(T232*1.1,0)</f>
        <v>2488</v>
      </c>
      <c r="U233" s="54">
        <f>IF($D233&lt;&gt;"",T233*$D233,"")</f>
        <v>2488</v>
      </c>
    </row>
    <row r="234" spans="1:21" x14ac:dyDescent="0.25">
      <c r="A234" s="106" t="s">
        <v>359</v>
      </c>
      <c r="B234" s="107" t="s">
        <v>179</v>
      </c>
      <c r="C234" s="116"/>
      <c r="D234" s="116"/>
      <c r="E234" s="116"/>
      <c r="F234" s="116"/>
      <c r="G234" s="188"/>
      <c r="H234" s="116"/>
      <c r="I234" s="116"/>
      <c r="J234" s="68"/>
      <c r="K234" s="116"/>
      <c r="L234" s="116"/>
      <c r="M234" s="68"/>
      <c r="N234" s="116"/>
      <c r="O234" s="116"/>
      <c r="P234" s="68"/>
      <c r="Q234" s="116"/>
      <c r="R234" s="116"/>
      <c r="S234" s="68"/>
      <c r="T234" s="116"/>
      <c r="U234" s="116"/>
    </row>
    <row r="235" spans="1:21" x14ac:dyDescent="0.25">
      <c r="A235" s="103" t="s">
        <v>360</v>
      </c>
      <c r="B235" s="60" t="s">
        <v>129</v>
      </c>
      <c r="C235" s="104" t="s">
        <v>254</v>
      </c>
      <c r="D235" s="105">
        <v>1</v>
      </c>
      <c r="E235" s="54"/>
      <c r="F235" s="54"/>
      <c r="G235" s="188">
        <v>1</v>
      </c>
      <c r="H235" s="54">
        <f>ROUNDUP(H78*1.1,0)</f>
        <v>2218</v>
      </c>
      <c r="I235" s="54">
        <f t="shared" ref="I235:I238" si="80">IF($D235&lt;&gt;"",H235*$D235,"")</f>
        <v>2218</v>
      </c>
      <c r="J235" s="68"/>
      <c r="K235" s="54">
        <f>ROUNDUP(K78*1.1,0)</f>
        <v>1664</v>
      </c>
      <c r="L235" s="54">
        <f>IF($D235&lt;&gt;"",K235*$D235,"")</f>
        <v>1664</v>
      </c>
      <c r="M235" s="68"/>
      <c r="N235" s="54">
        <f>ROUNDUP(N78*1.1,0)</f>
        <v>1775</v>
      </c>
      <c r="O235" s="54">
        <f t="shared" si="78"/>
        <v>1775</v>
      </c>
      <c r="P235" s="68"/>
      <c r="Q235" s="54">
        <f>ROUNDUP(Q78*1.1,0)</f>
        <v>2336</v>
      </c>
      <c r="R235" s="54">
        <f>IF($D235&lt;&gt;"",Q235*$D235,"")</f>
        <v>2336</v>
      </c>
      <c r="S235" s="68"/>
      <c r="T235" s="54">
        <f>ROUNDUP(T78*1.1,0)</f>
        <v>1868</v>
      </c>
      <c r="U235" s="54">
        <f>IF($D235&lt;&gt;"",T235*$D235,"")</f>
        <v>1868</v>
      </c>
    </row>
    <row r="236" spans="1:21" x14ac:dyDescent="0.25">
      <c r="A236" s="103" t="s">
        <v>361</v>
      </c>
      <c r="B236" s="60" t="s">
        <v>130</v>
      </c>
      <c r="C236" s="104" t="s">
        <v>255</v>
      </c>
      <c r="D236" s="105">
        <v>1</v>
      </c>
      <c r="E236" s="54"/>
      <c r="F236" s="54"/>
      <c r="G236" s="188">
        <v>1</v>
      </c>
      <c r="H236" s="54">
        <f>ROUNDUP(H235*1.1,0)</f>
        <v>2440</v>
      </c>
      <c r="I236" s="54">
        <f t="shared" si="80"/>
        <v>2440</v>
      </c>
      <c r="J236" s="68"/>
      <c r="K236" s="54">
        <f>ROUNDUP(K235*1.1,0)</f>
        <v>1831</v>
      </c>
      <c r="L236" s="54">
        <f>IF($D236&lt;&gt;"",K236*$D236,"")</f>
        <v>1831</v>
      </c>
      <c r="M236" s="68"/>
      <c r="N236" s="54">
        <f>ROUNDUP(N235*1.1,0)</f>
        <v>1953</v>
      </c>
      <c r="O236" s="54">
        <f t="shared" si="78"/>
        <v>1953</v>
      </c>
      <c r="P236" s="68"/>
      <c r="Q236" s="54">
        <f>ROUNDUP(Q235*1.1,0)</f>
        <v>2570</v>
      </c>
      <c r="R236" s="54">
        <f>IF($D236&lt;&gt;"",Q236*$D236,"")</f>
        <v>2570</v>
      </c>
      <c r="S236" s="68"/>
      <c r="T236" s="54">
        <f>ROUNDUP(T235*1.1,0)</f>
        <v>2055</v>
      </c>
      <c r="U236" s="54">
        <f>IF($D236&lt;&gt;"",T236*$D236,"")</f>
        <v>2055</v>
      </c>
    </row>
    <row r="237" spans="1:21" x14ac:dyDescent="0.25">
      <c r="A237" s="103" t="s">
        <v>288</v>
      </c>
      <c r="B237" s="60" t="s">
        <v>140</v>
      </c>
      <c r="C237" s="104" t="s">
        <v>187</v>
      </c>
      <c r="D237" s="105">
        <v>1</v>
      </c>
      <c r="E237" s="54"/>
      <c r="F237" s="54"/>
      <c r="G237" s="188">
        <v>1</v>
      </c>
      <c r="H237" s="54">
        <f>ROUNDUP(H236*1.1,0)</f>
        <v>2684</v>
      </c>
      <c r="I237" s="54">
        <f t="shared" si="80"/>
        <v>2684</v>
      </c>
      <c r="J237" s="68"/>
      <c r="K237" s="54">
        <f>ROUNDUP(K236*1.1,0)</f>
        <v>2015</v>
      </c>
      <c r="L237" s="54">
        <f>IF($D237&lt;&gt;"",K237*$D237,"")</f>
        <v>2015</v>
      </c>
      <c r="M237" s="68"/>
      <c r="N237" s="54">
        <f>ROUNDUP(N236*1.1,0)</f>
        <v>2149</v>
      </c>
      <c r="O237" s="54">
        <f t="shared" si="78"/>
        <v>2149</v>
      </c>
      <c r="P237" s="68"/>
      <c r="Q237" s="54">
        <f>ROUNDUP(Q236*1.1,0)</f>
        <v>2827</v>
      </c>
      <c r="R237" s="54">
        <f>IF($D237&lt;&gt;"",Q237*$D237,"")</f>
        <v>2827</v>
      </c>
      <c r="S237" s="68"/>
      <c r="T237" s="54">
        <f>ROUNDUP(T236*1.1,0)</f>
        <v>2261</v>
      </c>
      <c r="U237" s="54">
        <f>IF($D237&lt;&gt;"",T237*$D237,"")</f>
        <v>2261</v>
      </c>
    </row>
    <row r="238" spans="1:21" x14ac:dyDescent="0.25">
      <c r="A238" s="103" t="s">
        <v>194</v>
      </c>
      <c r="B238" s="60" t="s">
        <v>141</v>
      </c>
      <c r="C238" s="104" t="s">
        <v>188</v>
      </c>
      <c r="D238" s="105">
        <v>1</v>
      </c>
      <c r="E238" s="54"/>
      <c r="F238" s="54"/>
      <c r="G238" s="188">
        <v>1</v>
      </c>
      <c r="H238" s="54">
        <f>ROUNDUP(H237*1.1,0)</f>
        <v>2953</v>
      </c>
      <c r="I238" s="54">
        <f t="shared" si="80"/>
        <v>2953</v>
      </c>
      <c r="J238" s="68"/>
      <c r="K238" s="54">
        <f>ROUNDUP(K237*1.1,0)</f>
        <v>2217</v>
      </c>
      <c r="L238" s="54">
        <f>IF($D238&lt;&gt;"",K238*$D238,"")</f>
        <v>2217</v>
      </c>
      <c r="M238" s="68"/>
      <c r="N238" s="54">
        <f>ROUNDUP(N237*1.1,0)</f>
        <v>2364</v>
      </c>
      <c r="O238" s="54">
        <f t="shared" si="78"/>
        <v>2364</v>
      </c>
      <c r="P238" s="68"/>
      <c r="Q238" s="54">
        <f>ROUNDUP(Q237*1.1,0)</f>
        <v>3110</v>
      </c>
      <c r="R238" s="54">
        <f>IF($D238&lt;&gt;"",Q238*$D238,"")</f>
        <v>3110</v>
      </c>
      <c r="S238" s="68"/>
      <c r="T238" s="54">
        <f>ROUNDUP(T237*1.1,0)</f>
        <v>2488</v>
      </c>
      <c r="U238" s="54">
        <f>IF($D238&lt;&gt;"",T238*$D238,"")</f>
        <v>2488</v>
      </c>
    </row>
    <row r="239" spans="1:21" x14ac:dyDescent="0.25">
      <c r="A239" s="106" t="s">
        <v>376</v>
      </c>
      <c r="B239" s="107" t="s">
        <v>340</v>
      </c>
      <c r="C239" s="116"/>
      <c r="D239" s="116"/>
      <c r="E239" s="116"/>
      <c r="F239" s="116"/>
      <c r="G239" s="188"/>
      <c r="H239" s="116"/>
      <c r="I239" s="116"/>
      <c r="J239" s="68"/>
      <c r="K239" s="116"/>
      <c r="L239" s="116"/>
      <c r="M239" s="68"/>
      <c r="N239" s="116"/>
      <c r="O239" s="116"/>
      <c r="P239" s="68"/>
      <c r="Q239" s="116"/>
      <c r="R239" s="116"/>
      <c r="S239" s="68"/>
      <c r="T239" s="116"/>
      <c r="U239" s="116"/>
    </row>
    <row r="240" spans="1:21" x14ac:dyDescent="0.25">
      <c r="A240" s="103" t="s">
        <v>377</v>
      </c>
      <c r="B240" s="60" t="s">
        <v>120</v>
      </c>
      <c r="C240" s="61" t="s">
        <v>260</v>
      </c>
      <c r="D240" s="105">
        <v>1</v>
      </c>
      <c r="E240" s="54"/>
      <c r="F240" s="54"/>
      <c r="G240" s="188">
        <v>1</v>
      </c>
      <c r="H240" s="54">
        <f>ROUNDUP(H115*1.1,0)</f>
        <v>249315</v>
      </c>
      <c r="I240" s="54">
        <f>IF($D240&lt;&gt;"",H240*$D240,"")</f>
        <v>249315</v>
      </c>
      <c r="J240" s="68"/>
      <c r="K240" s="54">
        <f>ROUNDUP(K115*1.1,0)</f>
        <v>186987</v>
      </c>
      <c r="L240" s="54">
        <f>IF($D240&lt;&gt;"",K240*$D240,"")</f>
        <v>186987</v>
      </c>
      <c r="M240" s="68"/>
      <c r="N240" s="54">
        <f>ROUNDUP(N115*1.1,0)</f>
        <v>199452</v>
      </c>
      <c r="O240" s="54">
        <f t="shared" si="78"/>
        <v>199452</v>
      </c>
      <c r="P240" s="68"/>
      <c r="Q240" s="54">
        <f>ROUNDUP(Q115*1.1,0)</f>
        <v>262437</v>
      </c>
      <c r="R240" s="54">
        <f>IF($D240&lt;&gt;"",Q240*$D240,"")</f>
        <v>262437</v>
      </c>
      <c r="S240" s="68"/>
      <c r="T240" s="54">
        <f>ROUNDUP(T115*1.1,0)</f>
        <v>209951</v>
      </c>
      <c r="U240" s="54">
        <f>IF($D240&lt;&gt;"",T240*$D240,"")</f>
        <v>209951</v>
      </c>
    </row>
    <row r="241" spans="1:21" x14ac:dyDescent="0.25">
      <c r="A241" s="103" t="s">
        <v>378</v>
      </c>
      <c r="B241" s="60" t="s">
        <v>121</v>
      </c>
      <c r="C241" s="61" t="s">
        <v>261</v>
      </c>
      <c r="D241" s="105">
        <v>1</v>
      </c>
      <c r="E241" s="54"/>
      <c r="F241" s="54"/>
      <c r="G241" s="188">
        <v>1</v>
      </c>
      <c r="H241" s="54">
        <f>ROUNDUP(H240*1.1,0)</f>
        <v>274247</v>
      </c>
      <c r="I241" s="54">
        <f>IF($D241&lt;&gt;"",H241*$D241,"")</f>
        <v>274247</v>
      </c>
      <c r="J241" s="68"/>
      <c r="K241" s="54">
        <f>ROUNDUP(K240*1.1,0)</f>
        <v>205686</v>
      </c>
      <c r="L241" s="54">
        <f>IF($D241&lt;&gt;"",K241*$D241,"")</f>
        <v>205686</v>
      </c>
      <c r="M241" s="68"/>
      <c r="N241" s="54">
        <f>ROUNDUP(N240*1.1,0)</f>
        <v>219398</v>
      </c>
      <c r="O241" s="54">
        <f t="shared" si="78"/>
        <v>219398</v>
      </c>
      <c r="P241" s="68"/>
      <c r="Q241" s="54">
        <f>ROUNDUP(Q240*1.1,0)</f>
        <v>288681</v>
      </c>
      <c r="R241" s="54">
        <f>IF($D241&lt;&gt;"",Q241*$D241,"")</f>
        <v>288681</v>
      </c>
      <c r="S241" s="68"/>
      <c r="T241" s="54">
        <f>ROUNDUP(T240*1.1,0)</f>
        <v>230947</v>
      </c>
      <c r="U241" s="54">
        <f>IF($D241&lt;&gt;"",T241*$D241,"")</f>
        <v>230947</v>
      </c>
    </row>
    <row r="242" spans="1:21" x14ac:dyDescent="0.25">
      <c r="A242" s="103" t="s">
        <v>379</v>
      </c>
      <c r="B242" s="60" t="s">
        <v>142</v>
      </c>
      <c r="C242" s="61" t="s">
        <v>207</v>
      </c>
      <c r="D242" s="105">
        <v>1</v>
      </c>
      <c r="E242" s="54"/>
      <c r="F242" s="54"/>
      <c r="G242" s="188">
        <v>1</v>
      </c>
      <c r="H242" s="54">
        <f>ROUNDUP(H241*1.1,0)</f>
        <v>301672</v>
      </c>
      <c r="I242" s="54">
        <f>IF($D242&lt;&gt;"",H242*$D242,"")</f>
        <v>301672</v>
      </c>
      <c r="J242" s="68"/>
      <c r="K242" s="54">
        <f>ROUNDUP(K241*1.1,0)</f>
        <v>226255</v>
      </c>
      <c r="L242" s="54">
        <f>IF($D242&lt;&gt;"",K242*$D242,"")</f>
        <v>226255</v>
      </c>
      <c r="M242" s="68"/>
      <c r="N242" s="54">
        <f>ROUNDUP(N241*1.1,0)</f>
        <v>241338</v>
      </c>
      <c r="O242" s="54">
        <f t="shared" si="78"/>
        <v>241338</v>
      </c>
      <c r="P242" s="68"/>
      <c r="Q242" s="54">
        <f>ROUNDUP(Q241*1.1,0)</f>
        <v>317550</v>
      </c>
      <c r="R242" s="54">
        <f>IF($D242&lt;&gt;"",Q242*$D242,"")</f>
        <v>317550</v>
      </c>
      <c r="S242" s="68"/>
      <c r="T242" s="54">
        <f>ROUNDUP(T241*1.1,0)</f>
        <v>254042</v>
      </c>
      <c r="U242" s="54">
        <f>IF($D242&lt;&gt;"",T242*$D242,"")</f>
        <v>254042</v>
      </c>
    </row>
    <row r="243" spans="1:21" x14ac:dyDescent="0.25">
      <c r="A243" s="103" t="s">
        <v>380</v>
      </c>
      <c r="B243" s="60" t="s">
        <v>143</v>
      </c>
      <c r="C243" s="61" t="s">
        <v>208</v>
      </c>
      <c r="D243" s="105">
        <v>1</v>
      </c>
      <c r="E243" s="54"/>
      <c r="F243" s="54"/>
      <c r="G243" s="188">
        <v>1</v>
      </c>
      <c r="H243" s="54">
        <f>ROUNDUP(H242*1.1,0)</f>
        <v>331840</v>
      </c>
      <c r="I243" s="54">
        <f>IF($D243&lt;&gt;"",H243*$D243,"")</f>
        <v>331840</v>
      </c>
      <c r="J243" s="68"/>
      <c r="K243" s="54">
        <f>ROUNDUP(K242*1.1,0)</f>
        <v>248881</v>
      </c>
      <c r="L243" s="54">
        <f>IF($D243&lt;&gt;"",K243*$D243,"")</f>
        <v>248881</v>
      </c>
      <c r="M243" s="68"/>
      <c r="N243" s="54">
        <f>ROUNDUP(N242*1.1,0)</f>
        <v>265472</v>
      </c>
      <c r="O243" s="54">
        <f t="shared" si="78"/>
        <v>265472</v>
      </c>
      <c r="P243" s="68"/>
      <c r="Q243" s="54">
        <f>ROUNDUP(Q242*1.1,0)</f>
        <v>349305</v>
      </c>
      <c r="R243" s="54">
        <f>IF($D243&lt;&gt;"",Q243*$D243,"")</f>
        <v>349305</v>
      </c>
      <c r="S243" s="68"/>
      <c r="T243" s="54">
        <f>ROUNDUP(T242*1.1,0)</f>
        <v>279447</v>
      </c>
      <c r="U243" s="54">
        <f>IF($D243&lt;&gt;"",T243*$D243,"")</f>
        <v>279447</v>
      </c>
    </row>
    <row r="244" spans="1:21" x14ac:dyDescent="0.25">
      <c r="A244" s="106" t="s">
        <v>381</v>
      </c>
      <c r="B244" s="107" t="s">
        <v>386</v>
      </c>
      <c r="C244" s="116"/>
      <c r="D244" s="116"/>
      <c r="E244" s="116"/>
      <c r="F244" s="116"/>
      <c r="G244" s="188"/>
      <c r="H244" s="116"/>
      <c r="I244" s="116"/>
      <c r="J244" s="68"/>
      <c r="K244" s="116"/>
      <c r="L244" s="116"/>
      <c r="M244" s="68"/>
      <c r="N244" s="116"/>
      <c r="O244" s="116"/>
      <c r="P244" s="68"/>
      <c r="Q244" s="116"/>
      <c r="R244" s="116"/>
      <c r="S244" s="68"/>
      <c r="T244" s="116"/>
      <c r="U244" s="116"/>
    </row>
    <row r="245" spans="1:21" x14ac:dyDescent="0.25">
      <c r="A245" s="103" t="s">
        <v>195</v>
      </c>
      <c r="B245" s="60" t="s">
        <v>132</v>
      </c>
      <c r="C245" s="61" t="s">
        <v>266</v>
      </c>
      <c r="D245" s="105">
        <v>1</v>
      </c>
      <c r="E245" s="54"/>
      <c r="F245" s="54"/>
      <c r="G245" s="188">
        <v>1</v>
      </c>
      <c r="H245" s="54">
        <f>ROUNDUP(H143*1.1,0)</f>
        <v>6772</v>
      </c>
      <c r="I245" s="54">
        <f>IF($D245&lt;&gt;"",H245*$D245,"")</f>
        <v>6772</v>
      </c>
      <c r="J245" s="68"/>
      <c r="K245" s="54">
        <f>ROUNDUP(K143*1.1,0)</f>
        <v>5079</v>
      </c>
      <c r="L245" s="54">
        <f>IF($D245&lt;&gt;"",K245*$D245,"")</f>
        <v>5079</v>
      </c>
      <c r="M245" s="68"/>
      <c r="N245" s="54">
        <f>ROUNDUP(N143*1.1,0)</f>
        <v>5418</v>
      </c>
      <c r="O245" s="54">
        <f t="shared" si="78"/>
        <v>5418</v>
      </c>
      <c r="P245" s="68"/>
      <c r="Q245" s="54">
        <f>ROUNDUP(Q143*1.1,0)</f>
        <v>7128</v>
      </c>
      <c r="R245" s="54">
        <f>IF($D245&lt;&gt;"",Q245*$D245,"")</f>
        <v>7128</v>
      </c>
      <c r="S245" s="68"/>
      <c r="T245" s="54">
        <f>ROUNDUP(T143*1.1,0)</f>
        <v>5704</v>
      </c>
      <c r="U245" s="54">
        <f>IF($D245&lt;&gt;"",T245*$D245,"")</f>
        <v>5704</v>
      </c>
    </row>
    <row r="246" spans="1:21" x14ac:dyDescent="0.25">
      <c r="A246" s="103" t="s">
        <v>196</v>
      </c>
      <c r="B246" s="60" t="s">
        <v>133</v>
      </c>
      <c r="C246" s="61" t="s">
        <v>267</v>
      </c>
      <c r="D246" s="105">
        <v>1</v>
      </c>
      <c r="E246" s="54"/>
      <c r="F246" s="54"/>
      <c r="G246" s="188">
        <v>1</v>
      </c>
      <c r="H246" s="54">
        <f>ROUNDUP(H245*1.1,0)</f>
        <v>7450</v>
      </c>
      <c r="I246" s="54">
        <f>IF($D246&lt;&gt;"",H246*$D246,"")</f>
        <v>7450</v>
      </c>
      <c r="J246" s="68"/>
      <c r="K246" s="54">
        <f>ROUNDUP(K245*1.1,0)</f>
        <v>5587</v>
      </c>
      <c r="L246" s="54">
        <f>IF($D246&lt;&gt;"",K246*$D246,"")</f>
        <v>5587</v>
      </c>
      <c r="M246" s="68"/>
      <c r="N246" s="54">
        <f>ROUNDUP(N245*1.1,0)</f>
        <v>5960</v>
      </c>
      <c r="O246" s="54">
        <f t="shared" si="78"/>
        <v>5960</v>
      </c>
      <c r="P246" s="68"/>
      <c r="Q246" s="54">
        <f>ROUNDUP(Q245*1.1,0)</f>
        <v>7841</v>
      </c>
      <c r="R246" s="54">
        <f>IF($D246&lt;&gt;"",Q246*$D246,"")</f>
        <v>7841</v>
      </c>
      <c r="S246" s="68"/>
      <c r="T246" s="54">
        <f>ROUNDUP(T245*1.1,0)</f>
        <v>6275</v>
      </c>
      <c r="U246" s="54">
        <f>IF($D246&lt;&gt;"",T246*$D246,"")</f>
        <v>6275</v>
      </c>
    </row>
    <row r="247" spans="1:21" x14ac:dyDescent="0.25">
      <c r="A247" s="103" t="s">
        <v>197</v>
      </c>
      <c r="B247" s="60" t="s">
        <v>148</v>
      </c>
      <c r="C247" s="61" t="s">
        <v>209</v>
      </c>
      <c r="D247" s="105">
        <v>1</v>
      </c>
      <c r="E247" s="54"/>
      <c r="F247" s="54"/>
      <c r="G247" s="188">
        <v>1</v>
      </c>
      <c r="H247" s="54">
        <f>ROUNDUP(H246*1.1,0)</f>
        <v>8195</v>
      </c>
      <c r="I247" s="54">
        <f>IF($D247&lt;&gt;"",H247*$D247,"")</f>
        <v>8195</v>
      </c>
      <c r="J247" s="68"/>
      <c r="K247" s="54">
        <f>ROUNDUP(K246*1.1,0)</f>
        <v>6146</v>
      </c>
      <c r="L247" s="54">
        <f>IF($D247&lt;&gt;"",K247*$D247,"")</f>
        <v>6146</v>
      </c>
      <c r="M247" s="68"/>
      <c r="N247" s="54">
        <f>ROUNDUP(N246*1.1,0)</f>
        <v>6556</v>
      </c>
      <c r="O247" s="54">
        <f t="shared" si="78"/>
        <v>6556</v>
      </c>
      <c r="P247" s="68"/>
      <c r="Q247" s="54">
        <f>ROUNDUP(Q246*1.1,0)</f>
        <v>8626</v>
      </c>
      <c r="R247" s="54">
        <f>IF($D247&lt;&gt;"",Q247*$D247,"")</f>
        <v>8626</v>
      </c>
      <c r="S247" s="68"/>
      <c r="T247" s="54">
        <f>ROUNDUP(T246*1.1,0)</f>
        <v>6903</v>
      </c>
      <c r="U247" s="54">
        <f>IF($D247&lt;&gt;"",T247*$D247,"")</f>
        <v>6903</v>
      </c>
    </row>
    <row r="248" spans="1:21" x14ac:dyDescent="0.25">
      <c r="A248" s="103" t="s">
        <v>202</v>
      </c>
      <c r="B248" s="60" t="s">
        <v>81</v>
      </c>
      <c r="C248" s="61" t="s">
        <v>210</v>
      </c>
      <c r="D248" s="105">
        <v>1</v>
      </c>
      <c r="E248" s="54"/>
      <c r="F248" s="54"/>
      <c r="G248" s="188">
        <v>1</v>
      </c>
      <c r="H248" s="54">
        <f>ROUNDUP(H247*1.1,0)</f>
        <v>9015</v>
      </c>
      <c r="I248" s="54">
        <f>IF($D248&lt;&gt;"",H248*$D248,"")</f>
        <v>9015</v>
      </c>
      <c r="J248" s="68"/>
      <c r="K248" s="54">
        <f>ROUNDUP(K247*1.1,0)</f>
        <v>6761</v>
      </c>
      <c r="L248" s="54">
        <f>IF($D248&lt;&gt;"",K248*$D248,"")</f>
        <v>6761</v>
      </c>
      <c r="M248" s="68"/>
      <c r="N248" s="54">
        <f>ROUNDUP(N247*1.1,0)</f>
        <v>7212</v>
      </c>
      <c r="O248" s="54">
        <f t="shared" si="78"/>
        <v>7212</v>
      </c>
      <c r="P248" s="68"/>
      <c r="Q248" s="54">
        <f>ROUNDUP(Q247*1.1,0)</f>
        <v>9489</v>
      </c>
      <c r="R248" s="54">
        <f>IF($D248&lt;&gt;"",Q248*$D248,"")</f>
        <v>9489</v>
      </c>
      <c r="S248" s="68"/>
      <c r="T248" s="54">
        <f>ROUNDUP(T247*1.1,0)</f>
        <v>7594</v>
      </c>
      <c r="U248" s="54">
        <f>IF($D248&lt;&gt;"",T248*$D248,"")</f>
        <v>7594</v>
      </c>
    </row>
    <row r="249" spans="1:21" x14ac:dyDescent="0.25">
      <c r="A249" s="106" t="s">
        <v>382</v>
      </c>
      <c r="B249" s="107" t="s">
        <v>193</v>
      </c>
      <c r="C249" s="116"/>
      <c r="D249" s="116"/>
      <c r="E249" s="116"/>
      <c r="F249" s="116"/>
      <c r="G249" s="188"/>
      <c r="H249" s="116"/>
      <c r="I249" s="116"/>
      <c r="J249" s="68"/>
      <c r="K249" s="116"/>
      <c r="L249" s="116"/>
      <c r="M249" s="68"/>
      <c r="N249" s="116"/>
      <c r="O249" s="116"/>
      <c r="P249" s="68"/>
      <c r="Q249" s="116"/>
      <c r="R249" s="116"/>
      <c r="S249" s="68"/>
      <c r="T249" s="116"/>
      <c r="U249" s="116"/>
    </row>
    <row r="250" spans="1:21" x14ac:dyDescent="0.25">
      <c r="A250" s="103" t="s">
        <v>198</v>
      </c>
      <c r="B250" s="60" t="s">
        <v>135</v>
      </c>
      <c r="C250" s="61" t="s">
        <v>334</v>
      </c>
      <c r="D250" s="105">
        <v>1</v>
      </c>
      <c r="E250" s="54"/>
      <c r="F250" s="54"/>
      <c r="G250" s="188">
        <v>1</v>
      </c>
      <c r="H250" s="54">
        <f>ROUNDUP(H155*1.1,0)</f>
        <v>7788</v>
      </c>
      <c r="I250" s="54">
        <f>IF($D250&lt;&gt;"",H250*$D250,"")</f>
        <v>7788</v>
      </c>
      <c r="J250" s="68"/>
      <c r="K250" s="54">
        <f>ROUNDUP(K155*1.1,0)</f>
        <v>5841</v>
      </c>
      <c r="L250" s="54">
        <f>IF($D250&lt;&gt;"",K250*$D250,"")</f>
        <v>5841</v>
      </c>
      <c r="M250" s="68"/>
      <c r="N250" s="54">
        <f>ROUNDUP(N155*1.1,0)</f>
        <v>6231</v>
      </c>
      <c r="O250" s="54">
        <f t="shared" si="78"/>
        <v>6231</v>
      </c>
      <c r="P250" s="68"/>
      <c r="Q250" s="54">
        <f>ROUNDUP(Q155*1.1,0)</f>
        <v>8199</v>
      </c>
      <c r="R250" s="54">
        <f>IF($D250&lt;&gt;"",Q250*$D250,"")</f>
        <v>8199</v>
      </c>
      <c r="S250" s="68"/>
      <c r="T250" s="54">
        <f>ROUNDUP(T155*1.1,0)</f>
        <v>6560</v>
      </c>
      <c r="U250" s="54">
        <f>IF($D250&lt;&gt;"",T250*$D250,"")</f>
        <v>6560</v>
      </c>
    </row>
    <row r="251" spans="1:21" x14ac:dyDescent="0.25">
      <c r="A251" s="103" t="s">
        <v>199</v>
      </c>
      <c r="B251" s="60" t="s">
        <v>136</v>
      </c>
      <c r="C251" s="61" t="s">
        <v>211</v>
      </c>
      <c r="D251" s="105">
        <v>1</v>
      </c>
      <c r="E251" s="54"/>
      <c r="F251" s="54"/>
      <c r="G251" s="188">
        <v>1</v>
      </c>
      <c r="H251" s="54">
        <f>ROUNDUP(H250*1.1,0)</f>
        <v>8567</v>
      </c>
      <c r="I251" s="54">
        <f>IF($D251&lt;&gt;"",H251*$D251,"")</f>
        <v>8567</v>
      </c>
      <c r="J251" s="68"/>
      <c r="K251" s="54">
        <f>ROUNDUP(K250*1.1,0)</f>
        <v>6426</v>
      </c>
      <c r="L251" s="54">
        <f>IF($D251&lt;&gt;"",K251*$D251,"")</f>
        <v>6426</v>
      </c>
      <c r="M251" s="68"/>
      <c r="N251" s="54">
        <f>ROUNDUP(N250*1.1,0)</f>
        <v>6855</v>
      </c>
      <c r="O251" s="54">
        <f t="shared" si="78"/>
        <v>6855</v>
      </c>
      <c r="P251" s="68"/>
      <c r="Q251" s="54">
        <f>ROUNDUP(Q250*1.1,0)</f>
        <v>9019</v>
      </c>
      <c r="R251" s="54">
        <f>IF($D251&lt;&gt;"",Q251*$D251,"")</f>
        <v>9019</v>
      </c>
      <c r="S251" s="68"/>
      <c r="T251" s="54">
        <f>ROUNDUP(T250*1.1,0)</f>
        <v>7216</v>
      </c>
      <c r="U251" s="54">
        <f>IF($D251&lt;&gt;"",T251*$D251,"")</f>
        <v>7216</v>
      </c>
    </row>
    <row r="252" spans="1:21" x14ac:dyDescent="0.25">
      <c r="A252" s="103" t="s">
        <v>200</v>
      </c>
      <c r="B252" s="60" t="s">
        <v>82</v>
      </c>
      <c r="C252" s="61" t="s">
        <v>212</v>
      </c>
      <c r="D252" s="105">
        <v>1</v>
      </c>
      <c r="E252" s="54"/>
      <c r="F252" s="54"/>
      <c r="G252" s="188">
        <v>1</v>
      </c>
      <c r="H252" s="54">
        <f>ROUNDUP(H251*1.1,0)</f>
        <v>9424</v>
      </c>
      <c r="I252" s="54">
        <f>IF($D252&lt;&gt;"",H252*$D252,"")</f>
        <v>9424</v>
      </c>
      <c r="J252" s="68"/>
      <c r="K252" s="54">
        <f>ROUNDUP(K251*1.1,0)</f>
        <v>7069</v>
      </c>
      <c r="L252" s="54">
        <f>IF($D252&lt;&gt;"",K252*$D252,"")</f>
        <v>7069</v>
      </c>
      <c r="M252" s="68"/>
      <c r="N252" s="54">
        <f>ROUNDUP(N251*1.1,0)</f>
        <v>7541</v>
      </c>
      <c r="O252" s="54">
        <f t="shared" si="78"/>
        <v>7541</v>
      </c>
      <c r="P252" s="68"/>
      <c r="Q252" s="54">
        <f>ROUNDUP(Q251*1.1,0)</f>
        <v>9921</v>
      </c>
      <c r="R252" s="54">
        <f>IF($D252&lt;&gt;"",Q252*$D252,"")</f>
        <v>9921</v>
      </c>
      <c r="S252" s="68"/>
      <c r="T252" s="54">
        <f>ROUNDUP(T251*1.1,0)</f>
        <v>7938</v>
      </c>
      <c r="U252" s="54">
        <f>IF($D252&lt;&gt;"",T252*$D252,"")</f>
        <v>7938</v>
      </c>
    </row>
    <row r="253" spans="1:21" x14ac:dyDescent="0.25">
      <c r="A253" s="103" t="s">
        <v>201</v>
      </c>
      <c r="B253" s="60" t="s">
        <v>83</v>
      </c>
      <c r="C253" s="61" t="s">
        <v>213</v>
      </c>
      <c r="D253" s="105">
        <v>1</v>
      </c>
      <c r="E253" s="54"/>
      <c r="F253" s="54"/>
      <c r="G253" s="188">
        <v>1</v>
      </c>
      <c r="H253" s="54">
        <f>ROUNDUP(H252*1.1,0)</f>
        <v>10367</v>
      </c>
      <c r="I253" s="54">
        <f>IF($D253&lt;&gt;"",H253*$D253,"")</f>
        <v>10367</v>
      </c>
      <c r="J253" s="68"/>
      <c r="K253" s="54">
        <f>ROUNDUP(K252*1.1,0)</f>
        <v>7776</v>
      </c>
      <c r="L253" s="54">
        <f>IF($D253&lt;&gt;"",K253*$D253,"")</f>
        <v>7776</v>
      </c>
      <c r="M253" s="68"/>
      <c r="N253" s="54">
        <f>ROUNDUP(N252*1.1,0)</f>
        <v>8296</v>
      </c>
      <c r="O253" s="54">
        <f t="shared" si="78"/>
        <v>8296</v>
      </c>
      <c r="P253" s="68"/>
      <c r="Q253" s="54">
        <f>ROUNDUP(Q252*1.1,0)</f>
        <v>10914</v>
      </c>
      <c r="R253" s="54">
        <f>IF($D253&lt;&gt;"",Q253*$D253,"")</f>
        <v>10914</v>
      </c>
      <c r="S253" s="68"/>
      <c r="T253" s="54">
        <f>ROUNDUP(T252*1.1,0)</f>
        <v>8732</v>
      </c>
      <c r="U253" s="54">
        <f>IF($D253&lt;&gt;"",T253*$D253,"")</f>
        <v>8732</v>
      </c>
    </row>
    <row r="254" spans="1:21" x14ac:dyDescent="0.25">
      <c r="A254" s="106" t="s">
        <v>383</v>
      </c>
      <c r="B254" s="107" t="s">
        <v>160</v>
      </c>
      <c r="C254" s="116"/>
      <c r="D254" s="116"/>
      <c r="E254" s="116"/>
      <c r="F254" s="116"/>
      <c r="G254" s="188"/>
      <c r="H254" s="116"/>
      <c r="I254" s="116"/>
      <c r="J254" s="68"/>
      <c r="K254" s="116"/>
      <c r="L254" s="116"/>
      <c r="M254" s="68"/>
      <c r="N254" s="116"/>
      <c r="O254" s="116"/>
      <c r="P254" s="68"/>
      <c r="Q254" s="116"/>
      <c r="R254" s="116"/>
      <c r="S254" s="68"/>
      <c r="T254" s="116"/>
      <c r="U254" s="116"/>
    </row>
    <row r="255" spans="1:21" x14ac:dyDescent="0.25">
      <c r="A255" s="103" t="s">
        <v>203</v>
      </c>
      <c r="B255" s="60" t="s">
        <v>138</v>
      </c>
      <c r="C255" s="61" t="s">
        <v>190</v>
      </c>
      <c r="D255" s="105">
        <v>1</v>
      </c>
      <c r="E255" s="54"/>
      <c r="F255" s="54"/>
      <c r="G255" s="188">
        <v>1</v>
      </c>
      <c r="H255" s="54">
        <f>ROUNDUP(H169*1.1,0)</f>
        <v>25163</v>
      </c>
      <c r="I255" s="54">
        <f>IF($D255&lt;&gt;"",H255*$D255,"")</f>
        <v>25163</v>
      </c>
      <c r="J255" s="68"/>
      <c r="K255" s="54">
        <f>ROUNDUP(K169*1.1,0)</f>
        <v>18873</v>
      </c>
      <c r="L255" s="54">
        <f>IF($D255&lt;&gt;"",K255*$D255,"")</f>
        <v>18873</v>
      </c>
      <c r="M255" s="68"/>
      <c r="N255" s="54">
        <f>ROUNDUP(N169*1.1,0)</f>
        <v>20130</v>
      </c>
      <c r="O255" s="54">
        <f t="shared" si="78"/>
        <v>20130</v>
      </c>
      <c r="P255" s="68"/>
      <c r="Q255" s="54">
        <f>ROUNDUP(Q169*1.1,0)</f>
        <v>26487</v>
      </c>
      <c r="R255" s="54">
        <f>IF($D255&lt;&gt;"",Q255*$D255,"")</f>
        <v>26487</v>
      </c>
      <c r="S255" s="68"/>
      <c r="T255" s="54">
        <f>ROUNDUP(T169*1.1,0)</f>
        <v>21191</v>
      </c>
      <c r="U255" s="54">
        <f>IF($D255&lt;&gt;"",T255*$D255,"")</f>
        <v>21191</v>
      </c>
    </row>
    <row r="256" spans="1:21" x14ac:dyDescent="0.25">
      <c r="A256" s="103" t="s">
        <v>204</v>
      </c>
      <c r="B256" s="60" t="s">
        <v>139</v>
      </c>
      <c r="C256" s="61" t="s">
        <v>190</v>
      </c>
      <c r="D256" s="105">
        <v>1</v>
      </c>
      <c r="E256" s="54"/>
      <c r="F256" s="54"/>
      <c r="G256" s="188">
        <v>1</v>
      </c>
      <c r="H256" s="54">
        <f>ROUNDUP(H255*1.1,0)</f>
        <v>27680</v>
      </c>
      <c r="I256" s="54">
        <f>IF($D256&lt;&gt;"",H256*$D256,"")</f>
        <v>27680</v>
      </c>
      <c r="J256" s="68"/>
      <c r="K256" s="54">
        <f>ROUNDUP(K255*1.1,0)</f>
        <v>20761</v>
      </c>
      <c r="L256" s="54">
        <f>IF($D256&lt;&gt;"",K256*$D256,"")</f>
        <v>20761</v>
      </c>
      <c r="M256" s="68"/>
      <c r="N256" s="54">
        <f>ROUNDUP(N255*1.1,0)</f>
        <v>22143</v>
      </c>
      <c r="O256" s="54">
        <f>IF($D256&lt;&gt;"",N256*$D256,"")</f>
        <v>22143</v>
      </c>
      <c r="P256" s="68"/>
      <c r="Q256" s="54">
        <f>ROUNDUP(Q255*1.1,0)</f>
        <v>29136</v>
      </c>
      <c r="R256" s="54">
        <f>IF($D256&lt;&gt;"",Q256*$D256,"")</f>
        <v>29136</v>
      </c>
      <c r="S256" s="68"/>
      <c r="T256" s="54">
        <f>ROUNDUP(T255*1.1,0)</f>
        <v>23311</v>
      </c>
      <c r="U256" s="54">
        <f>IF($D256&lt;&gt;"",T256*$D256,"")</f>
        <v>23311</v>
      </c>
    </row>
    <row r="257" spans="1:21" x14ac:dyDescent="0.25">
      <c r="A257" s="103" t="s">
        <v>205</v>
      </c>
      <c r="B257" s="60" t="s">
        <v>84</v>
      </c>
      <c r="C257" s="61" t="s">
        <v>214</v>
      </c>
      <c r="D257" s="105">
        <v>1</v>
      </c>
      <c r="E257" s="54"/>
      <c r="F257" s="54"/>
      <c r="G257" s="188">
        <v>1</v>
      </c>
      <c r="H257" s="54">
        <f>ROUNDUP(H256*1.1,0)</f>
        <v>30448</v>
      </c>
      <c r="I257" s="54">
        <f>IF($D257&lt;&gt;"",H257*$D257,"")</f>
        <v>30448</v>
      </c>
      <c r="J257" s="68"/>
      <c r="K257" s="54">
        <f>ROUNDUP(K256*1.1,0)</f>
        <v>22838</v>
      </c>
      <c r="L257" s="54">
        <f>IF($D257&lt;&gt;"",K257*$D257,"")</f>
        <v>22838</v>
      </c>
      <c r="M257" s="68"/>
      <c r="N257" s="54">
        <f>ROUNDUP(N256*1.1,0)</f>
        <v>24358</v>
      </c>
      <c r="O257" s="54">
        <f t="shared" si="78"/>
        <v>24358</v>
      </c>
      <c r="P257" s="68"/>
      <c r="Q257" s="54">
        <f>ROUNDUP(Q256*1.1,0)</f>
        <v>32050</v>
      </c>
      <c r="R257" s="54">
        <f>IF($D257&lt;&gt;"",Q257*$D257,"")</f>
        <v>32050</v>
      </c>
      <c r="S257" s="68"/>
      <c r="T257" s="54">
        <f>ROUNDUP(T256*1.1,0)</f>
        <v>25643</v>
      </c>
      <c r="U257" s="54">
        <f>IF($D257&lt;&gt;"",T257*$D257,"")</f>
        <v>25643</v>
      </c>
    </row>
    <row r="258" spans="1:21" x14ac:dyDescent="0.25">
      <c r="A258" s="103" t="s">
        <v>206</v>
      </c>
      <c r="B258" s="60" t="s">
        <v>85</v>
      </c>
      <c r="C258" s="61" t="s">
        <v>215</v>
      </c>
      <c r="D258" s="105">
        <v>1</v>
      </c>
      <c r="E258" s="54"/>
      <c r="F258" s="54"/>
      <c r="G258" s="188">
        <v>1</v>
      </c>
      <c r="H258" s="54">
        <f>ROUNDUP(H257*1.1,0)</f>
        <v>33493</v>
      </c>
      <c r="I258" s="54">
        <f>IF($D258&lt;&gt;"",H258*$D258,"")</f>
        <v>33493</v>
      </c>
      <c r="J258" s="68"/>
      <c r="K258" s="54">
        <f>ROUNDUP(K257*1.1,0)</f>
        <v>25122</v>
      </c>
      <c r="L258" s="54">
        <f>IF($D258&lt;&gt;"",K258*$D258,"")</f>
        <v>25122</v>
      </c>
      <c r="M258" s="68"/>
      <c r="N258" s="54">
        <f>ROUNDUP(N257*1.1,0)</f>
        <v>26794</v>
      </c>
      <c r="O258" s="54">
        <f t="shared" si="78"/>
        <v>26794</v>
      </c>
      <c r="P258" s="68"/>
      <c r="Q258" s="54">
        <f>ROUNDUP(Q257*1.1,0)</f>
        <v>35255</v>
      </c>
      <c r="R258" s="54">
        <f>IF($D258&lt;&gt;"",Q258*$D258,"")</f>
        <v>35255</v>
      </c>
      <c r="S258" s="68"/>
      <c r="T258" s="54">
        <f>ROUNDUP(T257*1.1,0)</f>
        <v>28208</v>
      </c>
      <c r="U258" s="54">
        <f>IF($D258&lt;&gt;"",T258*$D258,"")</f>
        <v>28208</v>
      </c>
    </row>
    <row r="259" spans="1:21" x14ac:dyDescent="0.25">
      <c r="E259" s="122"/>
      <c r="F259" s="123"/>
      <c r="G259" s="187"/>
      <c r="H259" s="122"/>
      <c r="I259" s="123"/>
      <c r="K259" s="122"/>
      <c r="L259" s="123"/>
      <c r="N259" s="122"/>
      <c r="O259" s="123"/>
      <c r="Q259" s="122"/>
      <c r="R259" s="123"/>
      <c r="T259" s="122"/>
      <c r="U259" s="123"/>
    </row>
    <row r="260" spans="1:21" x14ac:dyDescent="0.25">
      <c r="E260" s="124" t="s">
        <v>350</v>
      </c>
      <c r="F260" s="125"/>
      <c r="H260" s="124" t="s">
        <v>227</v>
      </c>
      <c r="I260" s="125">
        <f>SUM(I225:I259)</f>
        <v>1390209</v>
      </c>
      <c r="K260" s="124" t="s">
        <v>227</v>
      </c>
      <c r="L260" s="125">
        <f>SUM(L225:L259)</f>
        <v>1042680</v>
      </c>
      <c r="N260" s="124" t="s">
        <v>227</v>
      </c>
      <c r="O260" s="125">
        <f>SUM(O225:O259)</f>
        <v>1112184</v>
      </c>
      <c r="Q260" s="124" t="s">
        <v>227</v>
      </c>
      <c r="R260" s="125">
        <f>SUM(R225:R259)</f>
        <v>1463398</v>
      </c>
      <c r="T260" s="124" t="s">
        <v>227</v>
      </c>
      <c r="U260" s="125">
        <f>SUM(U225:U259)</f>
        <v>1170743</v>
      </c>
    </row>
    <row r="261" spans="1:21" s="160" customFormat="1" ht="8.25" x14ac:dyDescent="0.25">
      <c r="A261" s="158"/>
      <c r="B261" s="159"/>
      <c r="D261" s="161"/>
      <c r="E261" s="162"/>
      <c r="F261" s="163"/>
      <c r="G261" s="187"/>
      <c r="H261" s="162"/>
      <c r="I261" s="163"/>
      <c r="J261" s="164"/>
      <c r="K261" s="162"/>
      <c r="L261" s="163"/>
      <c r="M261" s="164"/>
      <c r="N261" s="162"/>
      <c r="O261" s="163"/>
      <c r="P261" s="164"/>
      <c r="Q261" s="162"/>
      <c r="R261" s="163"/>
      <c r="S261" s="164"/>
      <c r="T261" s="162"/>
      <c r="U261" s="163"/>
    </row>
    <row r="262" spans="1:21" x14ac:dyDescent="0.25">
      <c r="D262" s="105">
        <v>1</v>
      </c>
      <c r="E262" s="54"/>
      <c r="F262" s="54"/>
      <c r="G262" s="188">
        <v>1</v>
      </c>
      <c r="H262" s="140" t="s">
        <v>216</v>
      </c>
      <c r="I262" s="141">
        <f>-(I260-(SUM($D$225:$D$228)*H$58)-(SUM($D$230:$D$233)*H$68)-(SUM($D$235:$D$238)*H$78)-(SUM($D$240:$D$243)*H$115)-(SUM($D$245:$D$248)*H$143)-(SUM($D$250:$D$253)*H$155)-(SUM($D$255:$D$258)*H$169))</f>
        <v>-300957</v>
      </c>
      <c r="K262" s="140" t="s">
        <v>216</v>
      </c>
      <c r="L262" s="141">
        <f>-(L260-(SUM($D$225:$D$228)*K$58)-(SUM($D$230:$D$233)*K$68)-(SUM($D$235:$D$238)*K$78)-(SUM($D$240:$D$243)*K$115)-(SUM($D$245:$D$248)*K$143)-(SUM($D$250:$D$253)*K$155)-(SUM($D$255:$D$258)*K$169))</f>
        <v>-225736</v>
      </c>
      <c r="N262" s="140" t="s">
        <v>216</v>
      </c>
      <c r="O262" s="141" t="e">
        <f>IF($D262&lt;&gt;"",IF(#REF!=1,ROUNDUP(#REF!*(1-O$3),0),IF(#REF!=2,ROUNDUP(#REF!*(1-O$4),0),"")),"")</f>
        <v>#REF!</v>
      </c>
      <c r="Q262" s="140" t="s">
        <v>216</v>
      </c>
      <c r="R262" s="141">
        <f>-(R260-(SUM($D$225:$D$228)*Q$58)-(SUM($D$230:$D$233)*Q$68)-(SUM($D$235:$D$238)*Q$78)-(SUM($D$240:$D$243)*Q$115)-(SUM($D$245:$D$248)*Q$143)-(SUM($D$250:$D$253)*Q$155)-(SUM($D$255:$D$258)*Q$169))</f>
        <v>-316806</v>
      </c>
      <c r="T262" s="140" t="s">
        <v>216</v>
      </c>
      <c r="U262" s="141">
        <f>-(U260-(SUM($D$225:$D$228)*T$58)-(SUM($D$230:$D$233)*T$68)-(SUM($D$235:$D$238)*T$78)-(SUM($D$240:$D$243)*T$115)-(SUM($D$245:$D$248)*T$143)-(SUM($D$250:$D$253)*T$155)-(SUM($D$255:$D$258)*T$169))</f>
        <v>-253459</v>
      </c>
    </row>
    <row r="263" spans="1:21" s="160" customFormat="1" ht="8.25" x14ac:dyDescent="0.25">
      <c r="A263" s="158"/>
      <c r="B263" s="159"/>
      <c r="D263" s="161"/>
      <c r="E263" s="162"/>
      <c r="F263" s="163"/>
      <c r="G263" s="187"/>
      <c r="H263" s="162"/>
      <c r="I263" s="163"/>
      <c r="J263" s="164"/>
      <c r="K263" s="162"/>
      <c r="L263" s="163"/>
      <c r="M263" s="164"/>
      <c r="N263" s="162"/>
      <c r="O263" s="163"/>
      <c r="P263" s="164"/>
      <c r="Q263" s="162"/>
      <c r="R263" s="163"/>
      <c r="S263" s="164"/>
      <c r="T263" s="162"/>
      <c r="U263" s="163"/>
    </row>
    <row r="264" spans="1:21" x14ac:dyDescent="0.25">
      <c r="E264" s="124"/>
      <c r="F264" s="125"/>
      <c r="H264" s="124" t="s">
        <v>230</v>
      </c>
      <c r="I264" s="125">
        <f>SUM(I260:I262)</f>
        <v>1089252</v>
      </c>
      <c r="K264" s="124" t="s">
        <v>230</v>
      </c>
      <c r="L264" s="125">
        <f>SUM(L260:L262)</f>
        <v>816944</v>
      </c>
      <c r="N264" s="124" t="s">
        <v>230</v>
      </c>
      <c r="O264" s="125" t="e">
        <f>SUM(O260:O262)</f>
        <v>#REF!</v>
      </c>
      <c r="Q264" s="124" t="s">
        <v>230</v>
      </c>
      <c r="R264" s="125">
        <f>SUM(R260:R262)</f>
        <v>1146592</v>
      </c>
      <c r="T264" s="124" t="s">
        <v>230</v>
      </c>
      <c r="U264" s="125">
        <f>SUM(U260:U262)</f>
        <v>917284</v>
      </c>
    </row>
    <row r="266" spans="1:21" x14ac:dyDescent="0.25">
      <c r="A266" s="1" t="s">
        <v>180</v>
      </c>
      <c r="B266" s="2" t="s">
        <v>181</v>
      </c>
    </row>
    <row r="267" spans="1:21" x14ac:dyDescent="0.25">
      <c r="B267" s="2" t="s">
        <v>182</v>
      </c>
    </row>
  </sheetData>
  <customSheetViews>
    <customSheetView guid="{D0104F2C-E642-465D-9EB2-1C6B4AE81D3E}" showPageBreaks="1" fitToPage="1" printArea="1" hiddenRows="1" view="pageBreakPreview">
      <pane xSplit="2" ySplit="6" topLeftCell="C10" activePane="bottomRight" state="frozenSplit"/>
      <selection pane="bottomRight" activeCell="B15" sqref="B15"/>
      <pageMargins left="0.7" right="0.7" top="0.75" bottom="0.75" header="0.3" footer="0.3"/>
      <headerFooter>
        <oddHeader>&amp;L&amp;"-,Bold"&amp;12FinFisher Pricing 2H 2009</oddHeader>
        <oddFooter>&amp;L&amp;B Confidential&amp;B&amp;C&amp;D&amp;RPage &amp;P</oddFooter>
      </headerFooter>
    </customSheetView>
  </customSheetViews>
  <mergeCells count="40">
    <mergeCell ref="B32:C32"/>
    <mergeCell ref="B33:C33"/>
    <mergeCell ref="B35:C35"/>
    <mergeCell ref="B27:C27"/>
    <mergeCell ref="B28:C28"/>
    <mergeCell ref="B29:C29"/>
    <mergeCell ref="B30:C30"/>
    <mergeCell ref="B31:C31"/>
    <mergeCell ref="B34:C34"/>
    <mergeCell ref="B22:C22"/>
    <mergeCell ref="B23:C23"/>
    <mergeCell ref="B24:C24"/>
    <mergeCell ref="B25:C25"/>
    <mergeCell ref="B26:C26"/>
    <mergeCell ref="B5:B6"/>
    <mergeCell ref="C5:C6"/>
    <mergeCell ref="E1:F1"/>
    <mergeCell ref="D5:D6"/>
    <mergeCell ref="B21:C21"/>
    <mergeCell ref="A222:A223"/>
    <mergeCell ref="B222:B223"/>
    <mergeCell ref="C222:C223"/>
    <mergeCell ref="D222:D223"/>
    <mergeCell ref="A5:A6"/>
    <mergeCell ref="B10:C10"/>
    <mergeCell ref="B11:C11"/>
    <mergeCell ref="B12:C12"/>
    <mergeCell ref="B13:C13"/>
    <mergeCell ref="B14:C14"/>
    <mergeCell ref="B15:C15"/>
    <mergeCell ref="B17:C17"/>
    <mergeCell ref="B16:C16"/>
    <mergeCell ref="B18:C18"/>
    <mergeCell ref="B19:C19"/>
    <mergeCell ref="B20:C20"/>
    <mergeCell ref="H1:I1"/>
    <mergeCell ref="Q1:R1"/>
    <mergeCell ref="T1:U1"/>
    <mergeCell ref="K1:L1"/>
    <mergeCell ref="N1:O1"/>
  </mergeCells>
  <phoneticPr fontId="19" type="noConversion"/>
  <conditionalFormatting sqref="O135 B58:F61 B68:F70 C72:F73 F62:F65 B9 D67:F71 B126:F126 B149:F151 D8:D9 O65 L65 B75:F75 C142:F145 D139:F140 C55 D52:F55 C53 C57:C63 B65:C65 B134:B139 B131:F132 C136:F138 D133:F134 C134 L62:L63 O62:O63 O124 B124:F124 L124 B84:F84 B52:B63 B67:C73 B78:F80 B146:B151 B158:B160 B163:C165 D255 D257:E258 B255 B257:B258 C155:F157 B142 O139:O141 B234 B229 B189:E189 B191:E191 B194:D194 C160:F160 C148:F151 D57:F61 D56:E56 D66:E66 B76:E76 B127:E127 D135:E135 C147:E147 C159:E159 E174:F174 E173 B184:E187 D141 B154:F154 D162:F162 E170:F172 E169 E168:F168 B166:E167 E165:F165 E163:E164">
    <cfRule type="cellIs" dxfId="2107" priority="5390" stopIfTrue="1" operator="equal">
      <formula>0</formula>
    </cfRule>
  </conditionalFormatting>
  <conditionalFormatting sqref="E196:F196 F195 F197 E204 F84 F131:F132 F137:F138 F149:F150 F52:F53 F72:F73 F62:F65 L184:L187 O184:O187 O189 L189 L191 O191 L199 O199 F199 L126:L127 O126:O127 L135:L136 O135:O136 L79:L80 O79:O80 O55:O57 L55:L57 F55 L65:L67 O65:O67 O75:O77 L75:L77 F75 F134 L59:L63 O59:O63 L69:L73 O70:O73 O124 L124 F124 L52:L53 O52:O53 L151 O151 L84 O84 O162:O174 L162:L174 O255 L255 F255 F257:F258 L257:L258 O257:O258 O154:O160 L154:L160 L195:L197 O195:O197 L139:L148 O139:O148 F203:F204 L201:L204 O201:O204 F201">
    <cfRule type="cellIs" dxfId="2106" priority="5389" stopIfTrue="1" operator="equal">
      <formula>0</formula>
    </cfRule>
  </conditionalFormatting>
  <conditionalFormatting sqref="E196 F195:F197 E204 F84 F131:F132 F137:F138 F149:F150 F52:F53 F72:F73 F62:F65 L184:L187 O184:O187 O189 L189 L191 O191 L199 O199 F199 L126:L127 O126:O127 L135:L136 O135:O136 L79:L80 O79:O80 O55:O57 L55:L57 F55 O65:O67 L65:L67 O75:O77 L75:L77 F75 F134 L59:L63 O59:O63 L69:L73 O70:O73 O124 L124 F124 L52:L53 O52:O53 L151 O151 L84 O84 O162:O174 L162:L174 O255 L255 F255 F257:F258 L257:L258 O257:O258 O154:O160 L154:L160 L195:L197 O195:O197 L139:L148 O139:O148 F203:F204 L201:L204 O201:O204 F201">
    <cfRule type="cellIs" dxfId="2105" priority="5388" stopIfTrue="1" operator="equal">
      <formula>0</formula>
    </cfRule>
  </conditionalFormatting>
  <conditionalFormatting sqref="O135 O124 L124 O139:O141">
    <cfRule type="cellIs" dxfId="2104" priority="5216" stopIfTrue="1" operator="equal">
      <formula>0</formula>
    </cfRule>
  </conditionalFormatting>
  <conditionalFormatting sqref="O135 O124 L124 O139:O141">
    <cfRule type="cellIs" dxfId="2103" priority="5215" stopIfTrue="1" operator="equal">
      <formula>0</formula>
    </cfRule>
  </conditionalFormatting>
  <conditionalFormatting sqref="O135 O124 L124 O139:O141">
    <cfRule type="cellIs" dxfId="2102" priority="5214" stopIfTrue="1" operator="equal">
      <formula>0</formula>
    </cfRule>
  </conditionalFormatting>
  <conditionalFormatting sqref="L194">
    <cfRule type="cellIs" dxfId="2101" priority="4689" stopIfTrue="1" operator="equal">
      <formula>0</formula>
    </cfRule>
  </conditionalFormatting>
  <conditionalFormatting sqref="O194">
    <cfRule type="cellIs" dxfId="2100" priority="4688" stopIfTrue="1" operator="equal">
      <formula>0</formula>
    </cfRule>
  </conditionalFormatting>
  <conditionalFormatting sqref="B188:D188">
    <cfRule type="cellIs" dxfId="2099" priority="4685" stopIfTrue="1" operator="equal">
      <formula>0</formula>
    </cfRule>
  </conditionalFormatting>
  <conditionalFormatting sqref="L188 O188">
    <cfRule type="cellIs" dxfId="2098" priority="4684" stopIfTrue="1" operator="equal">
      <formula>0</formula>
    </cfRule>
  </conditionalFormatting>
  <conditionalFormatting sqref="L188 O188">
    <cfRule type="cellIs" dxfId="2097" priority="4683" stopIfTrue="1" operator="equal">
      <formula>0</formula>
    </cfRule>
  </conditionalFormatting>
  <conditionalFormatting sqref="B190:D190">
    <cfRule type="cellIs" dxfId="2096" priority="4678" stopIfTrue="1" operator="equal">
      <formula>0</formula>
    </cfRule>
  </conditionalFormatting>
  <conditionalFormatting sqref="O190 L190">
    <cfRule type="cellIs" dxfId="2095" priority="4677" stopIfTrue="1" operator="equal">
      <formula>0</formula>
    </cfRule>
  </conditionalFormatting>
  <conditionalFormatting sqref="O190 L190">
    <cfRule type="cellIs" dxfId="2094" priority="4676" stopIfTrue="1" operator="equal">
      <formula>0</formula>
    </cfRule>
  </conditionalFormatting>
  <conditionalFormatting sqref="B192:D192">
    <cfRule type="cellIs" dxfId="2093" priority="4671" stopIfTrue="1" operator="equal">
      <formula>0</formula>
    </cfRule>
  </conditionalFormatting>
  <conditionalFormatting sqref="L192 O192">
    <cfRule type="cellIs" dxfId="2092" priority="4670" stopIfTrue="1" operator="equal">
      <formula>0</formula>
    </cfRule>
  </conditionalFormatting>
  <conditionalFormatting sqref="L192 O192">
    <cfRule type="cellIs" dxfId="2091" priority="4669" stopIfTrue="1" operator="equal">
      <formula>0</formula>
    </cfRule>
  </conditionalFormatting>
  <conditionalFormatting sqref="B66">
    <cfRule type="cellIs" dxfId="2090" priority="4664" stopIfTrue="1" operator="equal">
      <formula>0</formula>
    </cfRule>
  </conditionalFormatting>
  <conditionalFormatting sqref="K196 K202 K204">
    <cfRule type="cellIs" dxfId="2089" priority="4633" stopIfTrue="1" operator="equal">
      <formula>0</formula>
    </cfRule>
  </conditionalFormatting>
  <conditionalFormatting sqref="K200">
    <cfRule type="cellIs" dxfId="2088" priority="4629" stopIfTrue="1" operator="equal">
      <formula>0</formula>
    </cfRule>
  </conditionalFormatting>
  <conditionalFormatting sqref="A8 B45 C8:E8">
    <cfRule type="cellIs" dxfId="2087" priority="4651" stopIfTrue="1" operator="equal">
      <formula>0</formula>
    </cfRule>
  </conditionalFormatting>
  <conditionalFormatting sqref="B8">
    <cfRule type="cellIs" dxfId="2086" priority="4645" stopIfTrue="1" operator="equal">
      <formula>0</formula>
    </cfRule>
  </conditionalFormatting>
  <conditionalFormatting sqref="L198 O198 E198:F198">
    <cfRule type="cellIs" dxfId="2085" priority="4640" stopIfTrue="1" operator="equal">
      <formula>0</formula>
    </cfRule>
  </conditionalFormatting>
  <conditionalFormatting sqref="L198 O198 E198:F198">
    <cfRule type="cellIs" dxfId="2084" priority="4639" stopIfTrue="1" operator="equal">
      <formula>0</formula>
    </cfRule>
  </conditionalFormatting>
  <conditionalFormatting sqref="L200 O200 E200:F200">
    <cfRule type="cellIs" dxfId="2083" priority="4637" stopIfTrue="1" operator="equal">
      <formula>0</formula>
    </cfRule>
  </conditionalFormatting>
  <conditionalFormatting sqref="L200 O200 E200:F200">
    <cfRule type="cellIs" dxfId="2082" priority="4636" stopIfTrue="1" operator="equal">
      <formula>0</formula>
    </cfRule>
  </conditionalFormatting>
  <conditionalFormatting sqref="K196 K202 K204">
    <cfRule type="cellIs" dxfId="2081" priority="4634" stopIfTrue="1" operator="equal">
      <formula>0</formula>
    </cfRule>
  </conditionalFormatting>
  <conditionalFormatting sqref="K198">
    <cfRule type="cellIs" dxfId="2080" priority="4632" stopIfTrue="1" operator="equal">
      <formula>0</formula>
    </cfRule>
  </conditionalFormatting>
  <conditionalFormatting sqref="K198">
    <cfRule type="cellIs" dxfId="2079" priority="4631" stopIfTrue="1" operator="equal">
      <formula>0</formula>
    </cfRule>
  </conditionalFormatting>
  <conditionalFormatting sqref="K200">
    <cfRule type="cellIs" dxfId="2078" priority="4630" stopIfTrue="1" operator="equal">
      <formula>0</formula>
    </cfRule>
  </conditionalFormatting>
  <conditionalFormatting sqref="N196 N202 N204">
    <cfRule type="cellIs" dxfId="2077" priority="4628" stopIfTrue="1" operator="equal">
      <formula>0</formula>
    </cfRule>
  </conditionalFormatting>
  <conditionalFormatting sqref="N196 N202 N204">
    <cfRule type="cellIs" dxfId="2076" priority="4627" stopIfTrue="1" operator="equal">
      <formula>0</formula>
    </cfRule>
  </conditionalFormatting>
  <conditionalFormatting sqref="N198">
    <cfRule type="cellIs" dxfId="2075" priority="4626" stopIfTrue="1" operator="equal">
      <formula>0</formula>
    </cfRule>
  </conditionalFormatting>
  <conditionalFormatting sqref="N198">
    <cfRule type="cellIs" dxfId="2074" priority="4625" stopIfTrue="1" operator="equal">
      <formula>0</formula>
    </cfRule>
  </conditionalFormatting>
  <conditionalFormatting sqref="N200">
    <cfRule type="cellIs" dxfId="2073" priority="4624" stopIfTrue="1" operator="equal">
      <formula>0</formula>
    </cfRule>
  </conditionalFormatting>
  <conditionalFormatting sqref="N200">
    <cfRule type="cellIs" dxfId="2072" priority="4623" stopIfTrue="1" operator="equal">
      <formula>0</formula>
    </cfRule>
  </conditionalFormatting>
  <conditionalFormatting sqref="F125">
    <cfRule type="cellIs" dxfId="2071" priority="4571" stopIfTrue="1" operator="equal">
      <formula>0</formula>
    </cfRule>
  </conditionalFormatting>
  <conditionalFormatting sqref="F125">
    <cfRule type="cellIs" dxfId="2070" priority="4570" stopIfTrue="1" operator="equal">
      <formula>0</formula>
    </cfRule>
  </conditionalFormatting>
  <conditionalFormatting sqref="B125:F125">
    <cfRule type="cellIs" dxfId="2069" priority="4572" stopIfTrue="1" operator="equal">
      <formula>0</formula>
    </cfRule>
  </conditionalFormatting>
  <conditionalFormatting sqref="O137:O138 L137:L138">
    <cfRule type="cellIs" dxfId="2068" priority="4531" stopIfTrue="1" operator="equal">
      <formula>0</formula>
    </cfRule>
  </conditionalFormatting>
  <conditionalFormatting sqref="O137:O138 L137:L138">
    <cfRule type="cellIs" dxfId="2067" priority="4530" stopIfTrue="1" operator="equal">
      <formula>0</formula>
    </cfRule>
  </conditionalFormatting>
  <conditionalFormatting sqref="O52:O53 L52:L53 L55 O55">
    <cfRule type="cellIs" dxfId="2066" priority="4540" stopIfTrue="1" operator="equal">
      <formula>0</formula>
    </cfRule>
  </conditionalFormatting>
  <conditionalFormatting sqref="O150 L150">
    <cfRule type="cellIs" dxfId="2065" priority="4528" stopIfTrue="1" operator="equal">
      <formula>0</formula>
    </cfRule>
  </conditionalFormatting>
  <conditionalFormatting sqref="O150 L150">
    <cfRule type="cellIs" dxfId="2064" priority="4527" stopIfTrue="1" operator="equal">
      <formula>0</formula>
    </cfRule>
  </conditionalFormatting>
  <conditionalFormatting sqref="O72:O73 L72:L73 L75 O75">
    <cfRule type="cellIs" dxfId="2063" priority="4541" stopIfTrue="1" operator="equal">
      <formula>0</formula>
    </cfRule>
  </conditionalFormatting>
  <conditionalFormatting sqref="O137:O138 L137:L138">
    <cfRule type="cellIs" dxfId="2062" priority="4529" stopIfTrue="1" operator="equal">
      <formula>0</formula>
    </cfRule>
  </conditionalFormatting>
  <conditionalFormatting sqref="O84 L84">
    <cfRule type="cellIs" dxfId="2061" priority="4539" stopIfTrue="1" operator="equal">
      <formula>0</formula>
    </cfRule>
  </conditionalFormatting>
  <conditionalFormatting sqref="O125 L125">
    <cfRule type="cellIs" dxfId="2060" priority="4537" stopIfTrue="1" operator="equal">
      <formula>0</formula>
    </cfRule>
  </conditionalFormatting>
  <conditionalFormatting sqref="O125 L125">
    <cfRule type="cellIs" dxfId="2059" priority="4536" stopIfTrue="1" operator="equal">
      <formula>0</formula>
    </cfRule>
  </conditionalFormatting>
  <conditionalFormatting sqref="O125 L125">
    <cfRule type="cellIs" dxfId="2058" priority="4535" stopIfTrue="1" operator="equal">
      <formula>0</formula>
    </cfRule>
  </conditionalFormatting>
  <conditionalFormatting sqref="L131:L132 L134 O134 O131:O132">
    <cfRule type="cellIs" dxfId="2057" priority="4534" stopIfTrue="1" operator="equal">
      <formula>0</formula>
    </cfRule>
  </conditionalFormatting>
  <conditionalFormatting sqref="L131:L132 L134 O134 O131:O132">
    <cfRule type="cellIs" dxfId="2056" priority="4533" stopIfTrue="1" operator="equal">
      <formula>0</formula>
    </cfRule>
  </conditionalFormatting>
  <conditionalFormatting sqref="L131:L132 L134 O134 O131:O132">
    <cfRule type="cellIs" dxfId="2055" priority="4532" stopIfTrue="1" operator="equal">
      <formula>0</formula>
    </cfRule>
  </conditionalFormatting>
  <conditionalFormatting sqref="O150 L150">
    <cfRule type="cellIs" dxfId="2054" priority="4526" stopIfTrue="1" operator="equal">
      <formula>0</formula>
    </cfRule>
  </conditionalFormatting>
  <conditionalFormatting sqref="L84">
    <cfRule type="cellIs" dxfId="2053" priority="4501" stopIfTrue="1" operator="equal">
      <formula>0</formula>
    </cfRule>
  </conditionalFormatting>
  <conditionalFormatting sqref="O84">
    <cfRule type="cellIs" dxfId="2052" priority="4500" stopIfTrue="1" operator="equal">
      <formula>0</formula>
    </cfRule>
  </conditionalFormatting>
  <conditionalFormatting sqref="K9">
    <cfRule type="cellIs" dxfId="2051" priority="4493" stopIfTrue="1" operator="equal">
      <formula>0</formula>
    </cfRule>
  </conditionalFormatting>
  <conditionalFormatting sqref="K37:K45">
    <cfRule type="cellIs" dxfId="2050" priority="4492" stopIfTrue="1" operator="equal">
      <formula>0</formula>
    </cfRule>
  </conditionalFormatting>
  <conditionalFormatting sqref="K37:K45">
    <cfRule type="cellIs" dxfId="2049" priority="4491" stopIfTrue="1" operator="equal">
      <formula>0</formula>
    </cfRule>
  </conditionalFormatting>
  <conditionalFormatting sqref="L9">
    <cfRule type="cellIs" dxfId="2048" priority="4490" stopIfTrue="1" operator="equal">
      <formula>0</formula>
    </cfRule>
  </conditionalFormatting>
  <conditionalFormatting sqref="N9">
    <cfRule type="cellIs" dxfId="2047" priority="4487" stopIfTrue="1" operator="equal">
      <formula>0</formula>
    </cfRule>
  </conditionalFormatting>
  <conditionalFormatting sqref="N37:N45">
    <cfRule type="cellIs" dxfId="2046" priority="4486" stopIfTrue="1" operator="equal">
      <formula>0</formula>
    </cfRule>
  </conditionalFormatting>
  <conditionalFormatting sqref="N37:N45">
    <cfRule type="cellIs" dxfId="2045" priority="4485" stopIfTrue="1" operator="equal">
      <formula>0</formula>
    </cfRule>
  </conditionalFormatting>
  <conditionalFormatting sqref="O9">
    <cfRule type="cellIs" dxfId="2044" priority="4484" stopIfTrue="1" operator="equal">
      <formula>0</formula>
    </cfRule>
  </conditionalFormatting>
  <conditionalFormatting sqref="L38:L40 L42 L44">
    <cfRule type="cellIs" dxfId="2043" priority="4448" stopIfTrue="1" operator="equal">
      <formula>0</formula>
    </cfRule>
  </conditionalFormatting>
  <conditionalFormatting sqref="L38:L40 L42 L44">
    <cfRule type="cellIs" dxfId="2042" priority="4447" stopIfTrue="1" operator="equal">
      <formula>0</formula>
    </cfRule>
  </conditionalFormatting>
  <conditionalFormatting sqref="O38:O40 O42 O44">
    <cfRule type="cellIs" dxfId="2041" priority="4446" stopIfTrue="1" operator="equal">
      <formula>0</formula>
    </cfRule>
  </conditionalFormatting>
  <conditionalFormatting sqref="O38:O40 O42 O44">
    <cfRule type="cellIs" dxfId="2040" priority="4445" stopIfTrue="1" operator="equal">
      <formula>0</formula>
    </cfRule>
  </conditionalFormatting>
  <conditionalFormatting sqref="D48">
    <cfRule type="cellIs" dxfId="2039" priority="4283" stopIfTrue="1" operator="equal">
      <formula>0</formula>
    </cfRule>
  </conditionalFormatting>
  <conditionalFormatting sqref="O84">
    <cfRule type="cellIs" dxfId="2038" priority="4256" stopIfTrue="1" operator="equal">
      <formula>0</formula>
    </cfRule>
  </conditionalFormatting>
  <conditionalFormatting sqref="A48 C48:E48">
    <cfRule type="cellIs" dxfId="2037" priority="4282" stopIfTrue="1" operator="equal">
      <formula>0</formula>
    </cfRule>
  </conditionalFormatting>
  <conditionalFormatting sqref="B48">
    <cfRule type="cellIs" dxfId="2036" priority="4281" stopIfTrue="1" operator="equal">
      <formula>0</formula>
    </cfRule>
  </conditionalFormatting>
  <conditionalFormatting sqref="B64">
    <cfRule type="cellIs" dxfId="2035" priority="4236" stopIfTrue="1" operator="equal">
      <formula>0</formula>
    </cfRule>
  </conditionalFormatting>
  <conditionalFormatting sqref="L84">
    <cfRule type="cellIs" dxfId="2034" priority="4257" stopIfTrue="1" operator="equal">
      <formula>0</formula>
    </cfRule>
  </conditionalFormatting>
  <conditionalFormatting sqref="O54 L54">
    <cfRule type="cellIs" dxfId="2033" priority="4239" stopIfTrue="1" operator="equal">
      <formula>0</formula>
    </cfRule>
  </conditionalFormatting>
  <conditionalFormatting sqref="O54 L54">
    <cfRule type="cellIs" dxfId="2032" priority="4238" stopIfTrue="1" operator="equal">
      <formula>0</formula>
    </cfRule>
  </conditionalFormatting>
  <conditionalFormatting sqref="B74:F74">
    <cfRule type="cellIs" dxfId="2031" priority="4232" stopIfTrue="1" operator="equal">
      <formula>0</formula>
    </cfRule>
  </conditionalFormatting>
  <conditionalFormatting sqref="O133">
    <cfRule type="cellIs" dxfId="2030" priority="4228" stopIfTrue="1" operator="equal">
      <formula>0</formula>
    </cfRule>
  </conditionalFormatting>
  <conditionalFormatting sqref="L64 O64">
    <cfRule type="cellIs" dxfId="2029" priority="4234" stopIfTrue="1" operator="equal">
      <formula>0</formula>
    </cfRule>
  </conditionalFormatting>
  <conditionalFormatting sqref="O64 L64">
    <cfRule type="cellIs" dxfId="2028" priority="4233" stopIfTrue="1" operator="equal">
      <formula>0</formula>
    </cfRule>
  </conditionalFormatting>
  <conditionalFormatting sqref="O74 L74">
    <cfRule type="cellIs" dxfId="2027" priority="4231" stopIfTrue="1" operator="equal">
      <formula>0</formula>
    </cfRule>
  </conditionalFormatting>
  <conditionalFormatting sqref="O74 L74">
    <cfRule type="cellIs" dxfId="2026" priority="4230" stopIfTrue="1" operator="equal">
      <formula>0</formula>
    </cfRule>
  </conditionalFormatting>
  <conditionalFormatting sqref="L133 O133">
    <cfRule type="cellIs" dxfId="2025" priority="4227" stopIfTrue="1" operator="equal">
      <formula>0</formula>
    </cfRule>
  </conditionalFormatting>
  <conditionalFormatting sqref="L133 O133">
    <cfRule type="cellIs" dxfId="2024" priority="4226" stopIfTrue="1" operator="equal">
      <formula>0</formula>
    </cfRule>
  </conditionalFormatting>
  <conditionalFormatting sqref="O133">
    <cfRule type="cellIs" dxfId="2023" priority="4225" stopIfTrue="1" operator="equal">
      <formula>0</formula>
    </cfRule>
  </conditionalFormatting>
  <conditionalFormatting sqref="O133">
    <cfRule type="cellIs" dxfId="2022" priority="4224" stopIfTrue="1" operator="equal">
      <formula>0</formula>
    </cfRule>
  </conditionalFormatting>
  <conditionalFormatting sqref="O133">
    <cfRule type="cellIs" dxfId="2021" priority="4223" stopIfTrue="1" operator="equal">
      <formula>0</formula>
    </cfRule>
  </conditionalFormatting>
  <conditionalFormatting sqref="L5:L6">
    <cfRule type="cellIs" dxfId="2020" priority="4167" stopIfTrue="1" operator="equal">
      <formula>0</formula>
    </cfRule>
  </conditionalFormatting>
  <conditionalFormatting sqref="A5:D5 A6:C6">
    <cfRule type="cellIs" dxfId="2019" priority="4171" stopIfTrue="1" operator="equal">
      <formula>0</formula>
    </cfRule>
  </conditionalFormatting>
  <conditionalFormatting sqref="K5:K6">
    <cfRule type="cellIs" dxfId="2018" priority="4168" stopIfTrue="1" operator="equal">
      <formula>0</formula>
    </cfRule>
  </conditionalFormatting>
  <conditionalFormatting sqref="B133">
    <cfRule type="cellIs" dxfId="2017" priority="4198" stopIfTrue="1" operator="equal">
      <formula>0</formula>
    </cfRule>
  </conditionalFormatting>
  <conditionalFormatting sqref="L52">
    <cfRule type="cellIs" dxfId="2016" priority="4091" stopIfTrue="1" operator="equal">
      <formula>0</formula>
    </cfRule>
  </conditionalFormatting>
  <conditionalFormatting sqref="N5:N6">
    <cfRule type="cellIs" dxfId="2015" priority="4166" stopIfTrue="1" operator="equal">
      <formula>0</formula>
    </cfRule>
  </conditionalFormatting>
  <conditionalFormatting sqref="O5:O6">
    <cfRule type="cellIs" dxfId="2014" priority="4165" stopIfTrue="1" operator="equal">
      <formula>0</formula>
    </cfRule>
  </conditionalFormatting>
  <conditionalFormatting sqref="O72">
    <cfRule type="cellIs" dxfId="2013" priority="4129" stopIfTrue="1" operator="equal">
      <formula>0</formula>
    </cfRule>
  </conditionalFormatting>
  <conditionalFormatting sqref="O69">
    <cfRule type="cellIs" dxfId="2012" priority="4138" stopIfTrue="1" operator="equal">
      <formula>0</formula>
    </cfRule>
  </conditionalFormatting>
  <conditionalFormatting sqref="O69">
    <cfRule type="cellIs" dxfId="2011" priority="4137" stopIfTrue="1" operator="equal">
      <formula>0</formula>
    </cfRule>
  </conditionalFormatting>
  <conditionalFormatting sqref="L72">
    <cfRule type="cellIs" dxfId="2010" priority="4130" stopIfTrue="1" operator="equal">
      <formula>0</formula>
    </cfRule>
  </conditionalFormatting>
  <conditionalFormatting sqref="L92:L93 O92:O93 O95:O96 L95:L96">
    <cfRule type="cellIs" dxfId="2009" priority="4066" stopIfTrue="1" operator="equal">
      <formula>0</formula>
    </cfRule>
  </conditionalFormatting>
  <conditionalFormatting sqref="L92:L93 O92:O93 O95:O96 L95:L96">
    <cfRule type="cellIs" dxfId="2008" priority="4065" stopIfTrue="1" operator="equal">
      <formula>0</formula>
    </cfRule>
  </conditionalFormatting>
  <conditionalFormatting sqref="L93 O93 O95:O96 L95:L96">
    <cfRule type="cellIs" dxfId="2007" priority="4064" stopIfTrue="1" operator="equal">
      <formula>0</formula>
    </cfRule>
  </conditionalFormatting>
  <conditionalFormatting sqref="L93 O93 O95:O96 L95:L96">
    <cfRule type="cellIs" dxfId="2006" priority="4063" stopIfTrue="1" operator="equal">
      <formula>0</formula>
    </cfRule>
  </conditionalFormatting>
  <conditionalFormatting sqref="L93 O93 O95:O96 L95:L96">
    <cfRule type="cellIs" dxfId="2005" priority="4062" stopIfTrue="1" operator="equal">
      <formula>0</formula>
    </cfRule>
  </conditionalFormatting>
  <conditionalFormatting sqref="B161:D161 C174:D174 B168:D168 C162 B172:B174 D169:D171 D173">
    <cfRule type="cellIs" dxfId="2004" priority="4083" stopIfTrue="1" operator="equal">
      <formula>0</formula>
    </cfRule>
  </conditionalFormatting>
  <conditionalFormatting sqref="L84">
    <cfRule type="cellIs" dxfId="2003" priority="4095" stopIfTrue="1" operator="equal">
      <formula>0</formula>
    </cfRule>
  </conditionalFormatting>
  <conditionalFormatting sqref="O84">
    <cfRule type="cellIs" dxfId="2002" priority="4094" stopIfTrue="1" operator="equal">
      <formula>0</formula>
    </cfRule>
  </conditionalFormatting>
  <conditionalFormatting sqref="L93 L95:L96 O93 C92:F92 B93 D93:F93 D95:F96 B95 O95:O96">
    <cfRule type="cellIs" dxfId="2001" priority="4067" stopIfTrue="1" operator="equal">
      <formula>0</formula>
    </cfRule>
  </conditionalFormatting>
  <conditionalFormatting sqref="O52">
    <cfRule type="cellIs" dxfId="2000" priority="4090" stopIfTrue="1" operator="equal">
      <formula>0</formula>
    </cfRule>
  </conditionalFormatting>
  <conditionalFormatting sqref="D165">
    <cfRule type="cellIs" dxfId="1999" priority="4081" stopIfTrue="1" operator="equal">
      <formula>0</formula>
    </cfRule>
  </conditionalFormatting>
  <conditionalFormatting sqref="O105">
    <cfRule type="cellIs" dxfId="1998" priority="4034" stopIfTrue="1" operator="equal">
      <formula>0</formula>
    </cfRule>
  </conditionalFormatting>
  <conditionalFormatting sqref="C64">
    <cfRule type="cellIs" dxfId="1997" priority="4077" stopIfTrue="1" operator="equal">
      <formula>0</formula>
    </cfRule>
  </conditionalFormatting>
  <conditionalFormatting sqref="C66">
    <cfRule type="cellIs" dxfId="1996" priority="4076" stopIfTrue="1" operator="equal">
      <formula>0</formula>
    </cfRule>
  </conditionalFormatting>
  <conditionalFormatting sqref="C54">
    <cfRule type="cellIs" dxfId="1995" priority="4075" stopIfTrue="1" operator="equal">
      <formula>0</formula>
    </cfRule>
  </conditionalFormatting>
  <conditionalFormatting sqref="C56">
    <cfRule type="cellIs" dxfId="1994" priority="4074" stopIfTrue="1" operator="equal">
      <formula>0</formula>
    </cfRule>
  </conditionalFormatting>
  <conditionalFormatting sqref="L86 L88:L89 O86 B85:F86 O106 D106:F106 L106 B110:E110 C119:E119 C89:F89 O88:O89 B88:F88 O114:O119 B114:F114 L114:L119 B106:C107 B111:C113 B118:F118 C115:F115 F111:F113 C116:E117 B109:D109">
    <cfRule type="cellIs" dxfId="1993" priority="4073" stopIfTrue="1" operator="equal">
      <formula>0</formula>
    </cfRule>
  </conditionalFormatting>
  <conditionalFormatting sqref="F118 O88:O89 L88:L89 O114:O119 L114:L119 L109:L112 O106:O107 O109:O112 L85:L86 O85:O86 L106:L107">
    <cfRule type="cellIs" dxfId="1992" priority="4072" stopIfTrue="1" operator="equal">
      <formula>0</formula>
    </cfRule>
  </conditionalFormatting>
  <conditionalFormatting sqref="F118 O88:O89 L88:L89 O114:O119 L114:L119 L109:L112 O106:O107 O109:O112 L85:L86 O85:O86 L106:L107">
    <cfRule type="cellIs" dxfId="1991" priority="4071" stopIfTrue="1" operator="equal">
      <formula>0</formula>
    </cfRule>
  </conditionalFormatting>
  <conditionalFormatting sqref="L86 O86 O106 L106 L114:L119 O114:O119 O88:O89 L88:L89">
    <cfRule type="cellIs" dxfId="1990" priority="4070" stopIfTrue="1" operator="equal">
      <formula>0</formula>
    </cfRule>
  </conditionalFormatting>
  <conditionalFormatting sqref="L86 O86 O106 L106 L114:L119 O114:O119 O88:O89 L88:L89">
    <cfRule type="cellIs" dxfId="1989" priority="4069" stopIfTrue="1" operator="equal">
      <formula>0</formula>
    </cfRule>
  </conditionalFormatting>
  <conditionalFormatting sqref="L86 O86 O106 L106 L114:L119 O114:O119 O88:O89 L88:L89">
    <cfRule type="cellIs" dxfId="1988" priority="4068" stopIfTrue="1" operator="equal">
      <formula>0</formula>
    </cfRule>
  </conditionalFormatting>
  <conditionalFormatting sqref="L100 C99:F99 L102:L104 O100 B100 D100:F100 E104:F104 D102:F103 B102 O102:O104">
    <cfRule type="cellIs" dxfId="1987" priority="4061" stopIfTrue="1" operator="equal">
      <formula>0</formula>
    </cfRule>
  </conditionalFormatting>
  <conditionalFormatting sqref="L99:L100 O99:O100 O102:O104 L102:L104">
    <cfRule type="cellIs" dxfId="1986" priority="4060" stopIfTrue="1" operator="equal">
      <formula>0</formula>
    </cfRule>
  </conditionalFormatting>
  <conditionalFormatting sqref="L99:L100 O99:O100 O102:O104 L102:L104">
    <cfRule type="cellIs" dxfId="1985" priority="4059" stopIfTrue="1" operator="equal">
      <formula>0</formula>
    </cfRule>
  </conditionalFormatting>
  <conditionalFormatting sqref="L100 O100 O102:O104 L102:L104">
    <cfRule type="cellIs" dxfId="1984" priority="4058" stopIfTrue="1" operator="equal">
      <formula>0</formula>
    </cfRule>
  </conditionalFormatting>
  <conditionalFormatting sqref="L100 O100 O102:O104 L102:L104">
    <cfRule type="cellIs" dxfId="1983" priority="4057" stopIfTrue="1" operator="equal">
      <formula>0</formula>
    </cfRule>
  </conditionalFormatting>
  <conditionalFormatting sqref="L100 O100 O102:O104 L102:L104">
    <cfRule type="cellIs" dxfId="1982" priority="4056" stopIfTrue="1" operator="equal">
      <formula>0</formula>
    </cfRule>
  </conditionalFormatting>
  <conditionalFormatting sqref="C90 L90 O90 E90:F90">
    <cfRule type="cellIs" dxfId="1981" priority="4049" stopIfTrue="1" operator="equal">
      <formula>0</formula>
    </cfRule>
  </conditionalFormatting>
  <conditionalFormatting sqref="L97 O97 E97:F97">
    <cfRule type="cellIs" dxfId="1980" priority="4055" stopIfTrue="1" operator="equal">
      <formula>0</formula>
    </cfRule>
  </conditionalFormatting>
  <conditionalFormatting sqref="L97 O97">
    <cfRule type="cellIs" dxfId="1979" priority="4054" stopIfTrue="1" operator="equal">
      <formula>0</formula>
    </cfRule>
  </conditionalFormatting>
  <conditionalFormatting sqref="L97 O97">
    <cfRule type="cellIs" dxfId="1978" priority="4053" stopIfTrue="1" operator="equal">
      <formula>0</formula>
    </cfRule>
  </conditionalFormatting>
  <conditionalFormatting sqref="L97 O97">
    <cfRule type="cellIs" dxfId="1977" priority="4052" stopIfTrue="1" operator="equal">
      <formula>0</formula>
    </cfRule>
  </conditionalFormatting>
  <conditionalFormatting sqref="L97 O97">
    <cfRule type="cellIs" dxfId="1976" priority="4051" stopIfTrue="1" operator="equal">
      <formula>0</formula>
    </cfRule>
  </conditionalFormatting>
  <conditionalFormatting sqref="L97 O97">
    <cfRule type="cellIs" dxfId="1975" priority="4050" stopIfTrue="1" operator="equal">
      <formula>0</formula>
    </cfRule>
  </conditionalFormatting>
  <conditionalFormatting sqref="L90 O90">
    <cfRule type="cellIs" dxfId="1974" priority="4048" stopIfTrue="1" operator="equal">
      <formula>0</formula>
    </cfRule>
  </conditionalFormatting>
  <conditionalFormatting sqref="L90 O90">
    <cfRule type="cellIs" dxfId="1973" priority="4047" stopIfTrue="1" operator="equal">
      <formula>0</formula>
    </cfRule>
  </conditionalFormatting>
  <conditionalFormatting sqref="L90 O90">
    <cfRule type="cellIs" dxfId="1972" priority="4046" stopIfTrue="1" operator="equal">
      <formula>0</formula>
    </cfRule>
  </conditionalFormatting>
  <conditionalFormatting sqref="L90 O90">
    <cfRule type="cellIs" dxfId="1971" priority="4045" stopIfTrue="1" operator="equal">
      <formula>0</formula>
    </cfRule>
  </conditionalFormatting>
  <conditionalFormatting sqref="L90 O90">
    <cfRule type="cellIs" dxfId="1970" priority="4044" stopIfTrue="1" operator="equal">
      <formula>0</formula>
    </cfRule>
  </conditionalFormatting>
  <conditionalFormatting sqref="E105:F105">
    <cfRule type="cellIs" dxfId="1969" priority="4043" stopIfTrue="1" operator="equal">
      <formula>0</formula>
    </cfRule>
  </conditionalFormatting>
  <conditionalFormatting sqref="L105">
    <cfRule type="cellIs" dxfId="1968" priority="4040" stopIfTrue="1" operator="equal">
      <formula>0</formula>
    </cfRule>
  </conditionalFormatting>
  <conditionalFormatting sqref="L105">
    <cfRule type="cellIs" dxfId="1967" priority="4039" stopIfTrue="1" operator="equal">
      <formula>0</formula>
    </cfRule>
  </conditionalFormatting>
  <conditionalFormatting sqref="L105">
    <cfRule type="cellIs" dxfId="1966" priority="4038" stopIfTrue="1" operator="equal">
      <formula>0</formula>
    </cfRule>
  </conditionalFormatting>
  <conditionalFormatting sqref="L105">
    <cfRule type="cellIs" dxfId="1965" priority="4037" stopIfTrue="1" operator="equal">
      <formula>0</formula>
    </cfRule>
  </conditionalFormatting>
  <conditionalFormatting sqref="L105">
    <cfRule type="cellIs" dxfId="1964" priority="4036" stopIfTrue="1" operator="equal">
      <formula>0</formula>
    </cfRule>
  </conditionalFormatting>
  <conditionalFormatting sqref="L105">
    <cfRule type="cellIs" dxfId="1963" priority="4035" stopIfTrue="1" operator="equal">
      <formula>0</formula>
    </cfRule>
  </conditionalFormatting>
  <conditionalFormatting sqref="O105">
    <cfRule type="cellIs" dxfId="1962" priority="4033" stopIfTrue="1" operator="equal">
      <formula>0</formula>
    </cfRule>
  </conditionalFormatting>
  <conditionalFormatting sqref="O105">
    <cfRule type="cellIs" dxfId="1961" priority="4032" stopIfTrue="1" operator="equal">
      <formula>0</formula>
    </cfRule>
  </conditionalFormatting>
  <conditionalFormatting sqref="O105">
    <cfRule type="cellIs" dxfId="1960" priority="4031" stopIfTrue="1" operator="equal">
      <formula>0</formula>
    </cfRule>
  </conditionalFormatting>
  <conditionalFormatting sqref="O105">
    <cfRule type="cellIs" dxfId="1959" priority="4030" stopIfTrue="1" operator="equal">
      <formula>0</formula>
    </cfRule>
  </conditionalFormatting>
  <conditionalFormatting sqref="O105">
    <cfRule type="cellIs" dxfId="1958" priority="4029" stopIfTrue="1" operator="equal">
      <formula>0</formula>
    </cfRule>
  </conditionalFormatting>
  <conditionalFormatting sqref="E98:F98">
    <cfRule type="cellIs" dxfId="1957" priority="4028" stopIfTrue="1" operator="equal">
      <formula>0</formula>
    </cfRule>
  </conditionalFormatting>
  <conditionalFormatting sqref="L98">
    <cfRule type="cellIs" dxfId="1956" priority="4025" stopIfTrue="1" operator="equal">
      <formula>0</formula>
    </cfRule>
  </conditionalFormatting>
  <conditionalFormatting sqref="L98">
    <cfRule type="cellIs" dxfId="1955" priority="4024" stopIfTrue="1" operator="equal">
      <formula>0</formula>
    </cfRule>
  </conditionalFormatting>
  <conditionalFormatting sqref="L98">
    <cfRule type="cellIs" dxfId="1954" priority="4023" stopIfTrue="1" operator="equal">
      <formula>0</formula>
    </cfRule>
  </conditionalFormatting>
  <conditionalFormatting sqref="L98">
    <cfRule type="cellIs" dxfId="1953" priority="4022" stopIfTrue="1" operator="equal">
      <formula>0</formula>
    </cfRule>
  </conditionalFormatting>
  <conditionalFormatting sqref="L98">
    <cfRule type="cellIs" dxfId="1952" priority="4021" stopIfTrue="1" operator="equal">
      <formula>0</formula>
    </cfRule>
  </conditionalFormatting>
  <conditionalFormatting sqref="L98">
    <cfRule type="cellIs" dxfId="1951" priority="4020" stopIfTrue="1" operator="equal">
      <formula>0</formula>
    </cfRule>
  </conditionalFormatting>
  <conditionalFormatting sqref="O98">
    <cfRule type="cellIs" dxfId="1950" priority="4019" stopIfTrue="1" operator="equal">
      <formula>0</formula>
    </cfRule>
  </conditionalFormatting>
  <conditionalFormatting sqref="O98">
    <cfRule type="cellIs" dxfId="1949" priority="4018" stopIfTrue="1" operator="equal">
      <formula>0</formula>
    </cfRule>
  </conditionalFormatting>
  <conditionalFormatting sqref="O98">
    <cfRule type="cellIs" dxfId="1948" priority="4017" stopIfTrue="1" operator="equal">
      <formula>0</formula>
    </cfRule>
  </conditionalFormatting>
  <conditionalFormatting sqref="O98">
    <cfRule type="cellIs" dxfId="1947" priority="4016" stopIfTrue="1" operator="equal">
      <formula>0</formula>
    </cfRule>
  </conditionalFormatting>
  <conditionalFormatting sqref="O98">
    <cfRule type="cellIs" dxfId="1946" priority="4015" stopIfTrue="1" operator="equal">
      <formula>0</formula>
    </cfRule>
  </conditionalFormatting>
  <conditionalFormatting sqref="O98">
    <cfRule type="cellIs" dxfId="1945" priority="4014" stopIfTrue="1" operator="equal">
      <formula>0</formula>
    </cfRule>
  </conditionalFormatting>
  <conditionalFormatting sqref="E91:F91">
    <cfRule type="cellIs" dxfId="1944" priority="4013" stopIfTrue="1" operator="equal">
      <formula>0</formula>
    </cfRule>
  </conditionalFormatting>
  <conditionalFormatting sqref="L91">
    <cfRule type="cellIs" dxfId="1943" priority="4010" stopIfTrue="1" operator="equal">
      <formula>0</formula>
    </cfRule>
  </conditionalFormatting>
  <conditionalFormatting sqref="L91">
    <cfRule type="cellIs" dxfId="1942" priority="4009" stopIfTrue="1" operator="equal">
      <formula>0</formula>
    </cfRule>
  </conditionalFormatting>
  <conditionalFormatting sqref="L91">
    <cfRule type="cellIs" dxfId="1941" priority="4008" stopIfTrue="1" operator="equal">
      <formula>0</formula>
    </cfRule>
  </conditionalFormatting>
  <conditionalFormatting sqref="L91">
    <cfRule type="cellIs" dxfId="1940" priority="4007" stopIfTrue="1" operator="equal">
      <formula>0</formula>
    </cfRule>
  </conditionalFormatting>
  <conditionalFormatting sqref="L91">
    <cfRule type="cellIs" dxfId="1939" priority="4006" stopIfTrue="1" operator="equal">
      <formula>0</formula>
    </cfRule>
  </conditionalFormatting>
  <conditionalFormatting sqref="L91">
    <cfRule type="cellIs" dxfId="1938" priority="4005" stopIfTrue="1" operator="equal">
      <formula>0</formula>
    </cfRule>
  </conditionalFormatting>
  <conditionalFormatting sqref="O91">
    <cfRule type="cellIs" dxfId="1937" priority="4004" stopIfTrue="1" operator="equal">
      <formula>0</formula>
    </cfRule>
  </conditionalFormatting>
  <conditionalFormatting sqref="O91">
    <cfRule type="cellIs" dxfId="1936" priority="4003" stopIfTrue="1" operator="equal">
      <formula>0</formula>
    </cfRule>
  </conditionalFormatting>
  <conditionalFormatting sqref="O91">
    <cfRule type="cellIs" dxfId="1935" priority="4002" stopIfTrue="1" operator="equal">
      <formula>0</formula>
    </cfRule>
  </conditionalFormatting>
  <conditionalFormatting sqref="O91">
    <cfRule type="cellIs" dxfId="1934" priority="4001" stopIfTrue="1" operator="equal">
      <formula>0</formula>
    </cfRule>
  </conditionalFormatting>
  <conditionalFormatting sqref="O91">
    <cfRule type="cellIs" dxfId="1933" priority="4000" stopIfTrue="1" operator="equal">
      <formula>0</formula>
    </cfRule>
  </conditionalFormatting>
  <conditionalFormatting sqref="O91">
    <cfRule type="cellIs" dxfId="1932" priority="3999" stopIfTrue="1" operator="equal">
      <formula>0</formula>
    </cfRule>
  </conditionalFormatting>
  <conditionalFormatting sqref="L113">
    <cfRule type="cellIs" dxfId="1931" priority="5391" stopIfTrue="1" operator="equal">
      <formula>0</formula>
    </cfRule>
  </conditionalFormatting>
  <conditionalFormatting sqref="L113">
    <cfRule type="cellIs" dxfId="1930" priority="3994" stopIfTrue="1" operator="equal">
      <formula>0</formula>
    </cfRule>
  </conditionalFormatting>
  <conditionalFormatting sqref="L113">
    <cfRule type="cellIs" dxfId="1929" priority="3993" stopIfTrue="1" operator="equal">
      <formula>0</formula>
    </cfRule>
  </conditionalFormatting>
  <conditionalFormatting sqref="L113">
    <cfRule type="cellIs" dxfId="1928" priority="3992" stopIfTrue="1" operator="equal">
      <formula>0</formula>
    </cfRule>
  </conditionalFormatting>
  <conditionalFormatting sqref="L113">
    <cfRule type="cellIs" dxfId="1927" priority="3991" stopIfTrue="1" operator="equal">
      <formula>0</formula>
    </cfRule>
  </conditionalFormatting>
  <conditionalFormatting sqref="L113">
    <cfRule type="cellIs" dxfId="1926" priority="3990" stopIfTrue="1" operator="equal">
      <formula>0</formula>
    </cfRule>
  </conditionalFormatting>
  <conditionalFormatting sqref="O113">
    <cfRule type="cellIs" dxfId="1925" priority="3989" stopIfTrue="1" operator="equal">
      <formula>0</formula>
    </cfRule>
  </conditionalFormatting>
  <conditionalFormatting sqref="O113">
    <cfRule type="cellIs" dxfId="1924" priority="3988" stopIfTrue="1" operator="equal">
      <formula>0</formula>
    </cfRule>
  </conditionalFormatting>
  <conditionalFormatting sqref="O113">
    <cfRule type="cellIs" dxfId="1923" priority="3987" stopIfTrue="1" operator="equal">
      <formula>0</formula>
    </cfRule>
  </conditionalFormatting>
  <conditionalFormatting sqref="O113">
    <cfRule type="cellIs" dxfId="1922" priority="3986" stopIfTrue="1" operator="equal">
      <formula>0</formula>
    </cfRule>
  </conditionalFormatting>
  <conditionalFormatting sqref="O113">
    <cfRule type="cellIs" dxfId="1921" priority="3985" stopIfTrue="1" operator="equal">
      <formula>0</formula>
    </cfRule>
  </conditionalFormatting>
  <conditionalFormatting sqref="O113">
    <cfRule type="cellIs" dxfId="1920" priority="3984" stopIfTrue="1" operator="equal">
      <formula>0</formula>
    </cfRule>
  </conditionalFormatting>
  <conditionalFormatting sqref="C100 C102:C103">
    <cfRule type="cellIs" dxfId="1919" priority="3981" stopIfTrue="1" operator="equal">
      <formula>0</formula>
    </cfRule>
  </conditionalFormatting>
  <conditionalFormatting sqref="C93 C95:C96">
    <cfRule type="cellIs" dxfId="1918" priority="3983" stopIfTrue="1" operator="equal">
      <formula>0</formula>
    </cfRule>
  </conditionalFormatting>
  <conditionalFormatting sqref="C97">
    <cfRule type="cellIs" dxfId="1917" priority="3982" stopIfTrue="1" operator="equal">
      <formula>0</formula>
    </cfRule>
  </conditionalFormatting>
  <conditionalFormatting sqref="C104">
    <cfRule type="cellIs" dxfId="1916" priority="3980" stopIfTrue="1" operator="equal">
      <formula>0</formula>
    </cfRule>
  </conditionalFormatting>
  <conditionalFormatting sqref="B103">
    <cfRule type="cellIs" dxfId="1915" priority="3979" stopIfTrue="1" operator="equal">
      <formula>0</formula>
    </cfRule>
  </conditionalFormatting>
  <conditionalFormatting sqref="B96">
    <cfRule type="cellIs" dxfId="1914" priority="3978" stopIfTrue="1" operator="equal">
      <formula>0</formula>
    </cfRule>
  </conditionalFormatting>
  <conditionalFormatting sqref="B108:E108">
    <cfRule type="cellIs" dxfId="1913" priority="3977" stopIfTrue="1" operator="equal">
      <formula>0</formula>
    </cfRule>
  </conditionalFormatting>
  <conditionalFormatting sqref="L108 O108">
    <cfRule type="cellIs" dxfId="1912" priority="3976" stopIfTrue="1" operator="equal">
      <formula>0</formula>
    </cfRule>
  </conditionalFormatting>
  <conditionalFormatting sqref="L108 O108">
    <cfRule type="cellIs" dxfId="1911" priority="3975" stopIfTrue="1" operator="equal">
      <formula>0</formula>
    </cfRule>
  </conditionalFormatting>
  <conditionalFormatting sqref="L120:L121 O120:O121 B121:F121 B120:E120">
    <cfRule type="cellIs" dxfId="1910" priority="3966" stopIfTrue="1" operator="equal">
      <formula>0</formula>
    </cfRule>
  </conditionalFormatting>
  <conditionalFormatting sqref="B99">
    <cfRule type="cellIs" dxfId="1909" priority="3967" stopIfTrue="1" operator="equal">
      <formula>0</formula>
    </cfRule>
  </conditionalFormatting>
  <conditionalFormatting sqref="B92">
    <cfRule type="cellIs" dxfId="1908" priority="3968" stopIfTrue="1" operator="equal">
      <formula>0</formula>
    </cfRule>
  </conditionalFormatting>
  <conditionalFormatting sqref="B119">
    <cfRule type="cellIs" dxfId="1907" priority="3959" stopIfTrue="1" operator="equal">
      <formula>0</formula>
    </cfRule>
  </conditionalFormatting>
  <conditionalFormatting sqref="L87 O87 C87:F87">
    <cfRule type="cellIs" dxfId="1906" priority="3957" stopIfTrue="1" operator="equal">
      <formula>0</formula>
    </cfRule>
  </conditionalFormatting>
  <conditionalFormatting sqref="L87 O87">
    <cfRule type="cellIs" dxfId="1905" priority="3956" stopIfTrue="1" operator="equal">
      <formula>0</formula>
    </cfRule>
  </conditionalFormatting>
  <conditionalFormatting sqref="F121 O120:O121 L120:L121">
    <cfRule type="cellIs" dxfId="1904" priority="3965" stopIfTrue="1" operator="equal">
      <formula>0</formula>
    </cfRule>
  </conditionalFormatting>
  <conditionalFormatting sqref="F121 O120:O121 L120:L121">
    <cfRule type="cellIs" dxfId="1903" priority="3964" stopIfTrue="1" operator="equal">
      <formula>0</formula>
    </cfRule>
  </conditionalFormatting>
  <conditionalFormatting sqref="L120:L121 O120:O121">
    <cfRule type="cellIs" dxfId="1902" priority="3963" stopIfTrue="1" operator="equal">
      <formula>0</formula>
    </cfRule>
  </conditionalFormatting>
  <conditionalFormatting sqref="L120:L121 O120:O121">
    <cfRule type="cellIs" dxfId="1901" priority="3962" stopIfTrue="1" operator="equal">
      <formula>0</formula>
    </cfRule>
  </conditionalFormatting>
  <conditionalFormatting sqref="L120:L121 O120:O121">
    <cfRule type="cellIs" dxfId="1900" priority="3961" stopIfTrue="1" operator="equal">
      <formula>0</formula>
    </cfRule>
  </conditionalFormatting>
  <conditionalFormatting sqref="B89">
    <cfRule type="cellIs" dxfId="1899" priority="3958" stopIfTrue="1" operator="equal">
      <formula>0</formula>
    </cfRule>
  </conditionalFormatting>
  <conditionalFormatting sqref="L94 O94 D94:F94">
    <cfRule type="cellIs" dxfId="1898" priority="3951" stopIfTrue="1" operator="equal">
      <formula>0</formula>
    </cfRule>
  </conditionalFormatting>
  <conditionalFormatting sqref="L94 O94">
    <cfRule type="cellIs" dxfId="1897" priority="3950" stopIfTrue="1" operator="equal">
      <formula>0</formula>
    </cfRule>
  </conditionalFormatting>
  <conditionalFormatting sqref="L87 O87">
    <cfRule type="cellIs" dxfId="1896" priority="3955" stopIfTrue="1" operator="equal">
      <formula>0</formula>
    </cfRule>
  </conditionalFormatting>
  <conditionalFormatting sqref="L87 O87">
    <cfRule type="cellIs" dxfId="1895" priority="3954" stopIfTrue="1" operator="equal">
      <formula>0</formula>
    </cfRule>
  </conditionalFormatting>
  <conditionalFormatting sqref="L87 O87">
    <cfRule type="cellIs" dxfId="1894" priority="3953" stopIfTrue="1" operator="equal">
      <formula>0</formula>
    </cfRule>
  </conditionalFormatting>
  <conditionalFormatting sqref="L87 O87">
    <cfRule type="cellIs" dxfId="1893" priority="3952" stopIfTrue="1" operator="equal">
      <formula>0</formula>
    </cfRule>
  </conditionalFormatting>
  <conditionalFormatting sqref="L94 O94">
    <cfRule type="cellIs" dxfId="1892" priority="3949" stopIfTrue="1" operator="equal">
      <formula>0</formula>
    </cfRule>
  </conditionalFormatting>
  <conditionalFormatting sqref="L94 O94">
    <cfRule type="cellIs" dxfId="1891" priority="3948" stopIfTrue="1" operator="equal">
      <formula>0</formula>
    </cfRule>
  </conditionalFormatting>
  <conditionalFormatting sqref="L94 O94">
    <cfRule type="cellIs" dxfId="1890" priority="3947" stopIfTrue="1" operator="equal">
      <formula>0</formula>
    </cfRule>
  </conditionalFormatting>
  <conditionalFormatting sqref="L94 O94">
    <cfRule type="cellIs" dxfId="1889" priority="3946" stopIfTrue="1" operator="equal">
      <formula>0</formula>
    </cfRule>
  </conditionalFormatting>
  <conditionalFormatting sqref="L101 O101 B101 D101:F101">
    <cfRule type="cellIs" dxfId="1888" priority="3945" stopIfTrue="1" operator="equal">
      <formula>0</formula>
    </cfRule>
  </conditionalFormatting>
  <conditionalFormatting sqref="L101 O101">
    <cfRule type="cellIs" dxfId="1887" priority="3944" stopIfTrue="1" operator="equal">
      <formula>0</formula>
    </cfRule>
  </conditionalFormatting>
  <conditionalFormatting sqref="L101 O101">
    <cfRule type="cellIs" dxfId="1886" priority="3943" stopIfTrue="1" operator="equal">
      <formula>0</formula>
    </cfRule>
  </conditionalFormatting>
  <conditionalFormatting sqref="L101 O101">
    <cfRule type="cellIs" dxfId="1885" priority="3942" stopIfTrue="1" operator="equal">
      <formula>0</formula>
    </cfRule>
  </conditionalFormatting>
  <conditionalFormatting sqref="L101 O101">
    <cfRule type="cellIs" dxfId="1884" priority="3941" stopIfTrue="1" operator="equal">
      <formula>0</formula>
    </cfRule>
  </conditionalFormatting>
  <conditionalFormatting sqref="L101 O101">
    <cfRule type="cellIs" dxfId="1883" priority="3940" stopIfTrue="1" operator="equal">
      <formula>0</formula>
    </cfRule>
  </conditionalFormatting>
  <conditionalFormatting sqref="B94">
    <cfRule type="cellIs" dxfId="1882" priority="3914" stopIfTrue="1" operator="equal">
      <formula>0</formula>
    </cfRule>
  </conditionalFormatting>
  <conditionalFormatting sqref="C94">
    <cfRule type="cellIs" dxfId="1881" priority="3937" stopIfTrue="1" operator="equal">
      <formula>0</formula>
    </cfRule>
  </conditionalFormatting>
  <conditionalFormatting sqref="C101">
    <cfRule type="cellIs" dxfId="1880" priority="3936" stopIfTrue="1" operator="equal">
      <formula>0</formula>
    </cfRule>
  </conditionalFormatting>
  <conditionalFormatting sqref="C91">
    <cfRule type="cellIs" dxfId="1879" priority="3934" stopIfTrue="1" operator="equal">
      <formula>0</formula>
    </cfRule>
  </conditionalFormatting>
  <conditionalFormatting sqref="C98">
    <cfRule type="cellIs" dxfId="1878" priority="3933" stopIfTrue="1" operator="equal">
      <formula>0</formula>
    </cfRule>
  </conditionalFormatting>
  <conditionalFormatting sqref="C105">
    <cfRule type="cellIs" dxfId="1877" priority="3932" stopIfTrue="1" operator="equal">
      <formula>0</formula>
    </cfRule>
  </conditionalFormatting>
  <conditionalFormatting sqref="C237">
    <cfRule type="cellIs" dxfId="1876" priority="3886" stopIfTrue="1" operator="equal">
      <formula>0</formula>
    </cfRule>
  </conditionalFormatting>
  <conditionalFormatting sqref="C133">
    <cfRule type="cellIs" dxfId="1875" priority="3927" stopIfTrue="1" operator="equal">
      <formula>0</formula>
    </cfRule>
  </conditionalFormatting>
  <conditionalFormatting sqref="C135">
    <cfRule type="cellIs" dxfId="1874" priority="3926" stopIfTrue="1" operator="equal">
      <formula>0</formula>
    </cfRule>
  </conditionalFormatting>
  <conditionalFormatting sqref="L161">
    <cfRule type="cellIs" dxfId="1873" priority="3924" stopIfTrue="1" operator="equal">
      <formula>0</formula>
    </cfRule>
  </conditionalFormatting>
  <conditionalFormatting sqref="L161">
    <cfRule type="cellIs" dxfId="1872" priority="3923" stopIfTrue="1" operator="equal">
      <formula>0</formula>
    </cfRule>
  </conditionalFormatting>
  <conditionalFormatting sqref="L161">
    <cfRule type="cellIs" dxfId="1871" priority="3922" stopIfTrue="1" operator="equal">
      <formula>0</formula>
    </cfRule>
  </conditionalFormatting>
  <conditionalFormatting sqref="O161">
    <cfRule type="cellIs" dxfId="1870" priority="3920" stopIfTrue="1" operator="equal">
      <formula>0</formula>
    </cfRule>
  </conditionalFormatting>
  <conditionalFormatting sqref="O161">
    <cfRule type="cellIs" dxfId="1869" priority="3919" stopIfTrue="1" operator="equal">
      <formula>0</formula>
    </cfRule>
  </conditionalFormatting>
  <conditionalFormatting sqref="O161">
    <cfRule type="cellIs" dxfId="1868" priority="3918" stopIfTrue="1" operator="equal">
      <formula>0</formula>
    </cfRule>
  </conditionalFormatting>
  <conditionalFormatting sqref="B239">
    <cfRule type="cellIs" dxfId="1867" priority="3870" stopIfTrue="1" operator="equal">
      <formula>0</formula>
    </cfRule>
  </conditionalFormatting>
  <conditionalFormatting sqref="B87">
    <cfRule type="cellIs" dxfId="1866" priority="3913" stopIfTrue="1" operator="equal">
      <formula>0</formula>
    </cfRule>
  </conditionalFormatting>
  <conditionalFormatting sqref="C240:C241">
    <cfRule type="cellIs" dxfId="1865" priority="3845" stopIfTrue="1" operator="equal">
      <formula>0</formula>
    </cfRule>
  </conditionalFormatting>
  <conditionalFormatting sqref="K220:L221 N220:O221 D224:D228 C235:D236 B224 C225:C228 C230:D233">
    <cfRule type="cellIs" dxfId="1864" priority="3910" stopIfTrue="1" operator="equal">
      <formula>0</formula>
    </cfRule>
  </conditionalFormatting>
  <conditionalFormatting sqref="E264 K264 N264 E260:F260 F259 F261 F263:F264 L259 O259 K260 N260 N220:O221 K220:L221 K262 N262">
    <cfRule type="cellIs" dxfId="1863" priority="3909" stopIfTrue="1" operator="equal">
      <formula>0</formula>
    </cfRule>
  </conditionalFormatting>
  <conditionalFormatting sqref="E264 K264 N264 E260 F259:F261 F263:F264 L259 O259 K260 N260 N220:O221 K220:L221 K262 N262">
    <cfRule type="cellIs" dxfId="1862" priority="3908" stopIfTrue="1" operator="equal">
      <formula>0</formula>
    </cfRule>
  </conditionalFormatting>
  <conditionalFormatting sqref="C225:C228">
    <cfRule type="cellIs" dxfId="1861" priority="3906" stopIfTrue="1" operator="equal">
      <formula>0</formula>
    </cfRule>
  </conditionalFormatting>
  <conditionalFormatting sqref="C230:C233">
    <cfRule type="cellIs" dxfId="1860" priority="3905" stopIfTrue="1" operator="equal">
      <formula>0</formula>
    </cfRule>
  </conditionalFormatting>
  <conditionalFormatting sqref="C235:C236">
    <cfRule type="cellIs" dxfId="1859" priority="3904" stopIfTrue="1" operator="equal">
      <formula>0</formula>
    </cfRule>
  </conditionalFormatting>
  <conditionalFormatting sqref="A222:D222 A223:C223">
    <cfRule type="cellIs" dxfId="1858" priority="3901" stopIfTrue="1" operator="equal">
      <formula>0</formula>
    </cfRule>
  </conditionalFormatting>
  <conditionalFormatting sqref="C238">
    <cfRule type="cellIs" dxfId="1857" priority="3884" stopIfTrue="1" operator="equal">
      <formula>0</formula>
    </cfRule>
  </conditionalFormatting>
  <conditionalFormatting sqref="C258">
    <cfRule type="cellIs" dxfId="1856" priority="3805" stopIfTrue="1" operator="equal">
      <formula>0</formula>
    </cfRule>
  </conditionalFormatting>
  <conditionalFormatting sqref="C237">
    <cfRule type="cellIs" dxfId="1855" priority="3887" stopIfTrue="1" operator="equal">
      <formula>0</formula>
    </cfRule>
  </conditionalFormatting>
  <conditionalFormatting sqref="C238">
    <cfRule type="cellIs" dxfId="1854" priority="3885" stopIfTrue="1" operator="equal">
      <formula>0</formula>
    </cfRule>
  </conditionalFormatting>
  <conditionalFormatting sqref="D237">
    <cfRule type="cellIs" dxfId="1853" priority="3881" stopIfTrue="1" operator="equal">
      <formula>0</formula>
    </cfRule>
  </conditionalFormatting>
  <conditionalFormatting sqref="D238 D240:D243 D245:D248 D250:D253">
    <cfRule type="cellIs" dxfId="1852" priority="3880" stopIfTrue="1" operator="equal">
      <formula>0</formula>
    </cfRule>
  </conditionalFormatting>
  <conditionalFormatting sqref="C169">
    <cfRule type="cellIs" dxfId="1851" priority="3878" stopIfTrue="1" operator="equal">
      <formula>0</formula>
    </cfRule>
  </conditionalFormatting>
  <conditionalFormatting sqref="C170">
    <cfRule type="cellIs" dxfId="1850" priority="3877" stopIfTrue="1" operator="equal">
      <formula>0</formula>
    </cfRule>
  </conditionalFormatting>
  <conditionalFormatting sqref="C171">
    <cfRule type="cellIs" dxfId="1849" priority="3876" stopIfTrue="1" operator="equal">
      <formula>0</formula>
    </cfRule>
  </conditionalFormatting>
  <conditionalFormatting sqref="B244">
    <cfRule type="cellIs" dxfId="1848" priority="3866" stopIfTrue="1" operator="equal">
      <formula>0</formula>
    </cfRule>
  </conditionalFormatting>
  <conditionalFormatting sqref="B249">
    <cfRule type="cellIs" dxfId="1847" priority="3862" stopIfTrue="1" operator="equal">
      <formula>0</formula>
    </cfRule>
  </conditionalFormatting>
  <conditionalFormatting sqref="B254">
    <cfRule type="cellIs" dxfId="1846" priority="3858" stopIfTrue="1" operator="equal">
      <formula>0</formula>
    </cfRule>
  </conditionalFormatting>
  <conditionalFormatting sqref="C255">
    <cfRule type="cellIs" dxfId="1845" priority="3809" stopIfTrue="1" operator="equal">
      <formula>0</formula>
    </cfRule>
  </conditionalFormatting>
  <conditionalFormatting sqref="C242:C243">
    <cfRule type="cellIs" dxfId="1844" priority="3844" stopIfTrue="1" operator="equal">
      <formula>0</formula>
    </cfRule>
  </conditionalFormatting>
  <conditionalFormatting sqref="C245:C246">
    <cfRule type="cellIs" dxfId="1843" priority="3843" stopIfTrue="1" operator="equal">
      <formula>0</formula>
    </cfRule>
  </conditionalFormatting>
  <conditionalFormatting sqref="C247:C248">
    <cfRule type="cellIs" dxfId="1842" priority="3842" stopIfTrue="1" operator="equal">
      <formula>0</formula>
    </cfRule>
  </conditionalFormatting>
  <conditionalFormatting sqref="C250:C251">
    <cfRule type="cellIs" dxfId="1841" priority="3812" stopIfTrue="1" operator="equal">
      <formula>0</formula>
    </cfRule>
  </conditionalFormatting>
  <conditionalFormatting sqref="C252:C253">
    <cfRule type="cellIs" dxfId="1840" priority="3811" stopIfTrue="1" operator="equal">
      <formula>0</formula>
    </cfRule>
  </conditionalFormatting>
  <conditionalFormatting sqref="C257">
    <cfRule type="cellIs" dxfId="1839" priority="3806" stopIfTrue="1" operator="equal">
      <formula>0</formula>
    </cfRule>
  </conditionalFormatting>
  <conditionalFormatting sqref="L224">
    <cfRule type="cellIs" dxfId="1838" priority="3804" stopIfTrue="1" operator="equal">
      <formula>0</formula>
    </cfRule>
  </conditionalFormatting>
  <conditionalFormatting sqref="L224:L228">
    <cfRule type="cellIs" dxfId="1837" priority="3803" stopIfTrue="1" operator="equal">
      <formula>0</formula>
    </cfRule>
  </conditionalFormatting>
  <conditionalFormatting sqref="L224:L228">
    <cfRule type="cellIs" dxfId="1836" priority="3802" stopIfTrue="1" operator="equal">
      <formula>0</formula>
    </cfRule>
  </conditionalFormatting>
  <conditionalFormatting sqref="K222:K223">
    <cfRule type="cellIs" dxfId="1835" priority="3801" stopIfTrue="1" operator="equal">
      <formula>0</formula>
    </cfRule>
  </conditionalFormatting>
  <conditionalFormatting sqref="L222:L223">
    <cfRule type="cellIs" dxfId="1834" priority="3800" stopIfTrue="1" operator="equal">
      <formula>0</formula>
    </cfRule>
  </conditionalFormatting>
  <conditionalFormatting sqref="O224">
    <cfRule type="cellIs" dxfId="1833" priority="3764" stopIfTrue="1" operator="equal">
      <formula>0</formula>
    </cfRule>
  </conditionalFormatting>
  <conditionalFormatting sqref="O224:O228 O250:O253 O245:O248 O240:O243 O235:O238 O230:O233">
    <cfRule type="cellIs" dxfId="1832" priority="3763" stopIfTrue="1" operator="equal">
      <formula>0</formula>
    </cfRule>
  </conditionalFormatting>
  <conditionalFormatting sqref="O224:O228 O250:O253 O245:O248 O240:O243 O235:O238 O230:O233">
    <cfRule type="cellIs" dxfId="1831" priority="3762" stopIfTrue="1" operator="equal">
      <formula>0</formula>
    </cfRule>
  </conditionalFormatting>
  <conditionalFormatting sqref="N222:N223">
    <cfRule type="cellIs" dxfId="1830" priority="3761" stopIfTrue="1" operator="equal">
      <formula>0</formula>
    </cfRule>
  </conditionalFormatting>
  <conditionalFormatting sqref="O222:O223">
    <cfRule type="cellIs" dxfId="1829" priority="3760" stopIfTrue="1" operator="equal">
      <formula>0</formula>
    </cfRule>
  </conditionalFormatting>
  <conditionalFormatting sqref="O237:O238">
    <cfRule type="cellIs" dxfId="1828" priority="3758" stopIfTrue="1" operator="equal">
      <formula>0</formula>
    </cfRule>
  </conditionalFormatting>
  <conditionalFormatting sqref="O237:O238">
    <cfRule type="cellIs" dxfId="1827" priority="3757" stopIfTrue="1" operator="equal">
      <formula>0</formula>
    </cfRule>
  </conditionalFormatting>
  <conditionalFormatting sqref="O240:O243">
    <cfRule type="cellIs" dxfId="1826" priority="3748" stopIfTrue="1" operator="equal">
      <formula>0</formula>
    </cfRule>
  </conditionalFormatting>
  <conditionalFormatting sqref="O240:O243">
    <cfRule type="cellIs" dxfId="1825" priority="3747" stopIfTrue="1" operator="equal">
      <formula>0</formula>
    </cfRule>
  </conditionalFormatting>
  <conditionalFormatting sqref="O242:O243">
    <cfRule type="cellIs" dxfId="1824" priority="3746" stopIfTrue="1" operator="equal">
      <formula>0</formula>
    </cfRule>
  </conditionalFormatting>
  <conditionalFormatting sqref="O242:O243">
    <cfRule type="cellIs" dxfId="1823" priority="3745" stopIfTrue="1" operator="equal">
      <formula>0</formula>
    </cfRule>
  </conditionalFormatting>
  <conditionalFormatting sqref="O245:O248">
    <cfRule type="cellIs" dxfId="1822" priority="3742" stopIfTrue="1" operator="equal">
      <formula>0</formula>
    </cfRule>
  </conditionalFormatting>
  <conditionalFormatting sqref="O245:O248">
    <cfRule type="cellIs" dxfId="1821" priority="3741" stopIfTrue="1" operator="equal">
      <formula>0</formula>
    </cfRule>
  </conditionalFormatting>
  <conditionalFormatting sqref="O247:O248">
    <cfRule type="cellIs" dxfId="1820" priority="3740" stopIfTrue="1" operator="equal">
      <formula>0</formula>
    </cfRule>
  </conditionalFormatting>
  <conditionalFormatting sqref="O247:O248">
    <cfRule type="cellIs" dxfId="1819" priority="3739" stopIfTrue="1" operator="equal">
      <formula>0</formula>
    </cfRule>
  </conditionalFormatting>
  <conditionalFormatting sqref="O250:O253">
    <cfRule type="cellIs" dxfId="1818" priority="3736" stopIfTrue="1" operator="equal">
      <formula>0</formula>
    </cfRule>
  </conditionalFormatting>
  <conditionalFormatting sqref="O250:O253">
    <cfRule type="cellIs" dxfId="1817" priority="3735" stopIfTrue="1" operator="equal">
      <formula>0</formula>
    </cfRule>
  </conditionalFormatting>
  <conditionalFormatting sqref="O252:O253">
    <cfRule type="cellIs" dxfId="1816" priority="3734" stopIfTrue="1" operator="equal">
      <formula>0</formula>
    </cfRule>
  </conditionalFormatting>
  <conditionalFormatting sqref="O252:O253">
    <cfRule type="cellIs" dxfId="1815" priority="3733" stopIfTrue="1" operator="equal">
      <formula>0</formula>
    </cfRule>
  </conditionalFormatting>
  <conditionalFormatting sqref="O257:O258">
    <cfRule type="cellIs" dxfId="1814" priority="3729" stopIfTrue="1" operator="equal">
      <formula>0</formula>
    </cfRule>
  </conditionalFormatting>
  <conditionalFormatting sqref="O257:O258">
    <cfRule type="cellIs" dxfId="1813" priority="3728" stopIfTrue="1" operator="equal">
      <formula>0</formula>
    </cfRule>
  </conditionalFormatting>
  <conditionalFormatting sqref="L230:L233">
    <cfRule type="cellIs" dxfId="1812" priority="3724" stopIfTrue="1" operator="equal">
      <formula>0</formula>
    </cfRule>
  </conditionalFormatting>
  <conditionalFormatting sqref="L230:L233">
    <cfRule type="cellIs" dxfId="1811" priority="3723" stopIfTrue="1" operator="equal">
      <formula>0</formula>
    </cfRule>
  </conditionalFormatting>
  <conditionalFormatting sqref="L235:L238">
    <cfRule type="cellIs" dxfId="1810" priority="3721" stopIfTrue="1" operator="equal">
      <formula>0</formula>
    </cfRule>
  </conditionalFormatting>
  <conditionalFormatting sqref="L235:L238">
    <cfRule type="cellIs" dxfId="1809" priority="3720" stopIfTrue="1" operator="equal">
      <formula>0</formula>
    </cfRule>
  </conditionalFormatting>
  <conditionalFormatting sqref="L240:L243">
    <cfRule type="cellIs" dxfId="1808" priority="3718" stopIfTrue="1" operator="equal">
      <formula>0</formula>
    </cfRule>
  </conditionalFormatting>
  <conditionalFormatting sqref="L240:L243">
    <cfRule type="cellIs" dxfId="1807" priority="3717" stopIfTrue="1" operator="equal">
      <formula>0</formula>
    </cfRule>
  </conditionalFormatting>
  <conditionalFormatting sqref="L245:L248">
    <cfRule type="cellIs" dxfId="1806" priority="3706" stopIfTrue="1" operator="equal">
      <formula>0</formula>
    </cfRule>
  </conditionalFormatting>
  <conditionalFormatting sqref="L245:L248">
    <cfRule type="cellIs" dxfId="1805" priority="3705" stopIfTrue="1" operator="equal">
      <formula>0</formula>
    </cfRule>
  </conditionalFormatting>
  <conditionalFormatting sqref="L250:L253">
    <cfRule type="cellIs" dxfId="1804" priority="3703" stopIfTrue="1" operator="equal">
      <formula>0</formula>
    </cfRule>
  </conditionalFormatting>
  <conditionalFormatting sqref="L250:L253">
    <cfRule type="cellIs" dxfId="1803" priority="3702" stopIfTrue="1" operator="equal">
      <formula>0</formula>
    </cfRule>
  </conditionalFormatting>
  <conditionalFormatting sqref="L261 L263:L264">
    <cfRule type="cellIs" dxfId="1802" priority="3697" stopIfTrue="1" operator="equal">
      <formula>0</formula>
    </cfRule>
  </conditionalFormatting>
  <conditionalFormatting sqref="L261 L263:L264">
    <cfRule type="cellIs" dxfId="1801" priority="3696" stopIfTrue="1" operator="equal">
      <formula>0</formula>
    </cfRule>
  </conditionalFormatting>
  <conditionalFormatting sqref="O261 O263:O264">
    <cfRule type="cellIs" dxfId="1800" priority="3695" stopIfTrue="1" operator="equal">
      <formula>0</formula>
    </cfRule>
  </conditionalFormatting>
  <conditionalFormatting sqref="O261 O263:O264">
    <cfRule type="cellIs" dxfId="1799" priority="3694" stopIfTrue="1" operator="equal">
      <formula>0</formula>
    </cfRule>
  </conditionalFormatting>
  <conditionalFormatting sqref="B175:F175 B177:E177">
    <cfRule type="cellIs" dxfId="1798" priority="3693" stopIfTrue="1" operator="equal">
      <formula>0</formula>
    </cfRule>
  </conditionalFormatting>
  <conditionalFormatting sqref="F175 L177">
    <cfRule type="cellIs" dxfId="1797" priority="3692" stopIfTrue="1" operator="equal">
      <formula>0</formula>
    </cfRule>
  </conditionalFormatting>
  <conditionalFormatting sqref="F175 L177">
    <cfRule type="cellIs" dxfId="1796" priority="3691" stopIfTrue="1" operator="equal">
      <formula>0</formula>
    </cfRule>
  </conditionalFormatting>
  <conditionalFormatting sqref="O177">
    <cfRule type="cellIs" dxfId="1795" priority="3677" stopIfTrue="1" operator="equal">
      <formula>0</formula>
    </cfRule>
  </conditionalFormatting>
  <conditionalFormatting sqref="O177">
    <cfRule type="cellIs" dxfId="1794" priority="3676" stopIfTrue="1" operator="equal">
      <formula>0</formula>
    </cfRule>
  </conditionalFormatting>
  <conditionalFormatting sqref="E5:E6">
    <cfRule type="cellIs" dxfId="1793" priority="3672" stopIfTrue="1" operator="equal">
      <formula>0</formula>
    </cfRule>
  </conditionalFormatting>
  <conditionalFormatting sqref="F5:F6">
    <cfRule type="cellIs" dxfId="1792" priority="3671" stopIfTrue="1" operator="equal">
      <formula>0</formula>
    </cfRule>
  </conditionalFormatting>
  <conditionalFormatting sqref="B82 D82:F82">
    <cfRule type="cellIs" dxfId="1791" priority="3665" stopIfTrue="1" operator="equal">
      <formula>0</formula>
    </cfRule>
  </conditionalFormatting>
  <conditionalFormatting sqref="F82">
    <cfRule type="cellIs" dxfId="1790" priority="3664" stopIfTrue="1" operator="equal">
      <formula>0</formula>
    </cfRule>
  </conditionalFormatting>
  <conditionalFormatting sqref="F82">
    <cfRule type="cellIs" dxfId="1789" priority="3663" stopIfTrue="1" operator="equal">
      <formula>0</formula>
    </cfRule>
  </conditionalFormatting>
  <conditionalFormatting sqref="B83 D83:F83">
    <cfRule type="cellIs" dxfId="1788" priority="3662" stopIfTrue="1" operator="equal">
      <formula>0</formula>
    </cfRule>
  </conditionalFormatting>
  <conditionalFormatting sqref="C83">
    <cfRule type="cellIs" dxfId="1787" priority="3661" stopIfTrue="1" operator="equal">
      <formula>0</formula>
    </cfRule>
  </conditionalFormatting>
  <conditionalFormatting sqref="B143:B145">
    <cfRule type="cellIs" dxfId="1786" priority="3468" stopIfTrue="1" operator="equal">
      <formula>0</formula>
    </cfRule>
  </conditionalFormatting>
  <conditionalFormatting sqref="B81 D81:F81">
    <cfRule type="cellIs" dxfId="1785" priority="3657" stopIfTrue="1" operator="equal">
      <formula>0</formula>
    </cfRule>
  </conditionalFormatting>
  <conditionalFormatting sqref="C81">
    <cfRule type="cellIs" dxfId="1784" priority="3656" stopIfTrue="1" operator="equal">
      <formula>0</formula>
    </cfRule>
  </conditionalFormatting>
  <conditionalFormatting sqref="L82">
    <cfRule type="cellIs" dxfId="1783" priority="3640" stopIfTrue="1" operator="equal">
      <formula>0</formula>
    </cfRule>
  </conditionalFormatting>
  <conditionalFormatting sqref="L82">
    <cfRule type="cellIs" dxfId="1782" priority="3639" stopIfTrue="1" operator="equal">
      <formula>0</formula>
    </cfRule>
  </conditionalFormatting>
  <conditionalFormatting sqref="L82">
    <cfRule type="cellIs" dxfId="1781" priority="3638" stopIfTrue="1" operator="equal">
      <formula>0</formula>
    </cfRule>
  </conditionalFormatting>
  <conditionalFormatting sqref="L83">
    <cfRule type="cellIs" dxfId="1780" priority="3637" stopIfTrue="1" operator="equal">
      <formula>0</formula>
    </cfRule>
  </conditionalFormatting>
  <conditionalFormatting sqref="L81">
    <cfRule type="cellIs" dxfId="1779" priority="3636" stopIfTrue="1" operator="equal">
      <formula>0</formula>
    </cfRule>
  </conditionalFormatting>
  <conditionalFormatting sqref="O82">
    <cfRule type="cellIs" dxfId="1778" priority="3630" stopIfTrue="1" operator="equal">
      <formula>0</formula>
    </cfRule>
  </conditionalFormatting>
  <conditionalFormatting sqref="O82">
    <cfRule type="cellIs" dxfId="1777" priority="3629" stopIfTrue="1" operator="equal">
      <formula>0</formula>
    </cfRule>
  </conditionalFormatting>
  <conditionalFormatting sqref="O82">
    <cfRule type="cellIs" dxfId="1776" priority="3628" stopIfTrue="1" operator="equal">
      <formula>0</formula>
    </cfRule>
  </conditionalFormatting>
  <conditionalFormatting sqref="O83">
    <cfRule type="cellIs" dxfId="1775" priority="3627" stopIfTrue="1" operator="equal">
      <formula>0</formula>
    </cfRule>
  </conditionalFormatting>
  <conditionalFormatting sqref="O81">
    <cfRule type="cellIs" dxfId="1774" priority="3626" stopIfTrue="1" operator="equal">
      <formula>0</formula>
    </cfRule>
  </conditionalFormatting>
  <conditionalFormatting sqref="L84">
    <cfRule type="cellIs" dxfId="1773" priority="3625" stopIfTrue="1" operator="equal">
      <formula>0</formula>
    </cfRule>
  </conditionalFormatting>
  <conditionalFormatting sqref="L84">
    <cfRule type="cellIs" dxfId="1772" priority="3624" stopIfTrue="1" operator="equal">
      <formula>0</formula>
    </cfRule>
  </conditionalFormatting>
  <conditionalFormatting sqref="O84">
    <cfRule type="cellIs" dxfId="1771" priority="3623" stopIfTrue="1" operator="equal">
      <formula>0</formula>
    </cfRule>
  </conditionalFormatting>
  <conditionalFormatting sqref="O84">
    <cfRule type="cellIs" dxfId="1770" priority="3622" stopIfTrue="1" operator="equal">
      <formula>0</formula>
    </cfRule>
  </conditionalFormatting>
  <conditionalFormatting sqref="B50 D50:F50">
    <cfRule type="cellIs" dxfId="1769" priority="3621" stopIfTrue="1" operator="equal">
      <formula>0</formula>
    </cfRule>
  </conditionalFormatting>
  <conditionalFormatting sqref="F50">
    <cfRule type="cellIs" dxfId="1768" priority="3620" stopIfTrue="1" operator="equal">
      <formula>0</formula>
    </cfRule>
  </conditionalFormatting>
  <conditionalFormatting sqref="F50">
    <cfRule type="cellIs" dxfId="1767" priority="3619" stopIfTrue="1" operator="equal">
      <formula>0</formula>
    </cfRule>
  </conditionalFormatting>
  <conditionalFormatting sqref="B51 D51:F51">
    <cfRule type="cellIs" dxfId="1766" priority="3618" stopIfTrue="1" operator="equal">
      <formula>0</formula>
    </cfRule>
  </conditionalFormatting>
  <conditionalFormatting sqref="C51">
    <cfRule type="cellIs" dxfId="1765" priority="3617" stopIfTrue="1" operator="equal">
      <formula>0</formula>
    </cfRule>
  </conditionalFormatting>
  <conditionalFormatting sqref="B49 D49:F49">
    <cfRule type="cellIs" dxfId="1764" priority="3616" stopIfTrue="1" operator="equal">
      <formula>0</formula>
    </cfRule>
  </conditionalFormatting>
  <conditionalFormatting sqref="C49">
    <cfRule type="cellIs" dxfId="1763" priority="3615" stopIfTrue="1" operator="equal">
      <formula>0</formula>
    </cfRule>
  </conditionalFormatting>
  <conditionalFormatting sqref="L50">
    <cfRule type="cellIs" dxfId="1762" priority="3599" stopIfTrue="1" operator="equal">
      <formula>0</formula>
    </cfRule>
  </conditionalFormatting>
  <conditionalFormatting sqref="L50">
    <cfRule type="cellIs" dxfId="1761" priority="3598" stopIfTrue="1" operator="equal">
      <formula>0</formula>
    </cfRule>
  </conditionalFormatting>
  <conditionalFormatting sqref="L50">
    <cfRule type="cellIs" dxfId="1760" priority="3597" stopIfTrue="1" operator="equal">
      <formula>0</formula>
    </cfRule>
  </conditionalFormatting>
  <conditionalFormatting sqref="L51">
    <cfRule type="cellIs" dxfId="1759" priority="3596" stopIfTrue="1" operator="equal">
      <formula>0</formula>
    </cfRule>
  </conditionalFormatting>
  <conditionalFormatting sqref="L49">
    <cfRule type="cellIs" dxfId="1758" priority="3595" stopIfTrue="1" operator="equal">
      <formula>0</formula>
    </cfRule>
  </conditionalFormatting>
  <conditionalFormatting sqref="O50">
    <cfRule type="cellIs" dxfId="1757" priority="3589" stopIfTrue="1" operator="equal">
      <formula>0</formula>
    </cfRule>
  </conditionalFormatting>
  <conditionalFormatting sqref="O50">
    <cfRule type="cellIs" dxfId="1756" priority="3588" stopIfTrue="1" operator="equal">
      <formula>0</formula>
    </cfRule>
  </conditionalFormatting>
  <conditionalFormatting sqref="O50">
    <cfRule type="cellIs" dxfId="1755" priority="3587" stopIfTrue="1" operator="equal">
      <formula>0</formula>
    </cfRule>
  </conditionalFormatting>
  <conditionalFormatting sqref="O51">
    <cfRule type="cellIs" dxfId="1754" priority="3586" stopIfTrue="1" operator="equal">
      <formula>0</formula>
    </cfRule>
  </conditionalFormatting>
  <conditionalFormatting sqref="O49">
    <cfRule type="cellIs" dxfId="1753" priority="3585" stopIfTrue="1" operator="equal">
      <formula>0</formula>
    </cfRule>
  </conditionalFormatting>
  <conditionalFormatting sqref="B129 D129:F129">
    <cfRule type="cellIs" dxfId="1752" priority="3584" stopIfTrue="1" operator="equal">
      <formula>0</formula>
    </cfRule>
  </conditionalFormatting>
  <conditionalFormatting sqref="F129">
    <cfRule type="cellIs" dxfId="1751" priority="3583" stopIfTrue="1" operator="equal">
      <formula>0</formula>
    </cfRule>
  </conditionalFormatting>
  <conditionalFormatting sqref="F129">
    <cfRule type="cellIs" dxfId="1750" priority="3582" stopIfTrue="1" operator="equal">
      <formula>0</formula>
    </cfRule>
  </conditionalFormatting>
  <conditionalFormatting sqref="B130 D130:F130">
    <cfRule type="cellIs" dxfId="1749" priority="3581" stopIfTrue="1" operator="equal">
      <formula>0</formula>
    </cfRule>
  </conditionalFormatting>
  <conditionalFormatting sqref="C130">
    <cfRule type="cellIs" dxfId="1748" priority="3580" stopIfTrue="1" operator="equal">
      <formula>0</formula>
    </cfRule>
  </conditionalFormatting>
  <conditionalFormatting sqref="B128 D128:F128">
    <cfRule type="cellIs" dxfId="1747" priority="3579" stopIfTrue="1" operator="equal">
      <formula>0</formula>
    </cfRule>
  </conditionalFormatting>
  <conditionalFormatting sqref="C128">
    <cfRule type="cellIs" dxfId="1746" priority="3578" stopIfTrue="1" operator="equal">
      <formula>0</formula>
    </cfRule>
  </conditionalFormatting>
  <conditionalFormatting sqref="L129">
    <cfRule type="cellIs" dxfId="1745" priority="3562" stopIfTrue="1" operator="equal">
      <formula>0</formula>
    </cfRule>
  </conditionalFormatting>
  <conditionalFormatting sqref="L129">
    <cfRule type="cellIs" dxfId="1744" priority="3561" stopIfTrue="1" operator="equal">
      <formula>0</formula>
    </cfRule>
  </conditionalFormatting>
  <conditionalFormatting sqref="L129">
    <cfRule type="cellIs" dxfId="1743" priority="3560" stopIfTrue="1" operator="equal">
      <formula>0</formula>
    </cfRule>
  </conditionalFormatting>
  <conditionalFormatting sqref="L130">
    <cfRule type="cellIs" dxfId="1742" priority="3559" stopIfTrue="1" operator="equal">
      <formula>0</formula>
    </cfRule>
  </conditionalFormatting>
  <conditionalFormatting sqref="L128">
    <cfRule type="cellIs" dxfId="1741" priority="3558" stopIfTrue="1" operator="equal">
      <formula>0</formula>
    </cfRule>
  </conditionalFormatting>
  <conditionalFormatting sqref="O129">
    <cfRule type="cellIs" dxfId="1740" priority="3552" stopIfTrue="1" operator="equal">
      <formula>0</formula>
    </cfRule>
  </conditionalFormatting>
  <conditionalFormatting sqref="O129">
    <cfRule type="cellIs" dxfId="1739" priority="3551" stopIfTrue="1" operator="equal">
      <formula>0</formula>
    </cfRule>
  </conditionalFormatting>
  <conditionalFormatting sqref="O129">
    <cfRule type="cellIs" dxfId="1738" priority="3550" stopIfTrue="1" operator="equal">
      <formula>0</formula>
    </cfRule>
  </conditionalFormatting>
  <conditionalFormatting sqref="O130">
    <cfRule type="cellIs" dxfId="1737" priority="3549" stopIfTrue="1" operator="equal">
      <formula>0</formula>
    </cfRule>
  </conditionalFormatting>
  <conditionalFormatting sqref="O128">
    <cfRule type="cellIs" dxfId="1736" priority="3548" stopIfTrue="1" operator="equal">
      <formula>0</formula>
    </cfRule>
  </conditionalFormatting>
  <conditionalFormatting sqref="B182 D182:F182">
    <cfRule type="cellIs" dxfId="1735" priority="3547" stopIfTrue="1" operator="equal">
      <formula>0</formula>
    </cfRule>
  </conditionalFormatting>
  <conditionalFormatting sqref="F182">
    <cfRule type="cellIs" dxfId="1734" priority="3546" stopIfTrue="1" operator="equal">
      <formula>0</formula>
    </cfRule>
  </conditionalFormatting>
  <conditionalFormatting sqref="F182">
    <cfRule type="cellIs" dxfId="1733" priority="3545" stopIfTrue="1" operator="equal">
      <formula>0</formula>
    </cfRule>
  </conditionalFormatting>
  <conditionalFormatting sqref="B183 D183:F183">
    <cfRule type="cellIs" dxfId="1732" priority="3544" stopIfTrue="1" operator="equal">
      <formula>0</formula>
    </cfRule>
  </conditionalFormatting>
  <conditionalFormatting sqref="C183">
    <cfRule type="cellIs" dxfId="1731" priority="3543" stopIfTrue="1" operator="equal">
      <formula>0</formula>
    </cfRule>
  </conditionalFormatting>
  <conditionalFormatting sqref="B181 D181:F181">
    <cfRule type="cellIs" dxfId="1730" priority="3542" stopIfTrue="1" operator="equal">
      <formula>0</formula>
    </cfRule>
  </conditionalFormatting>
  <conditionalFormatting sqref="C181">
    <cfRule type="cellIs" dxfId="1729" priority="3541" stopIfTrue="1" operator="equal">
      <formula>0</formula>
    </cfRule>
  </conditionalFormatting>
  <conditionalFormatting sqref="L182">
    <cfRule type="cellIs" dxfId="1728" priority="3525" stopIfTrue="1" operator="equal">
      <formula>0</formula>
    </cfRule>
  </conditionalFormatting>
  <conditionalFormatting sqref="L182">
    <cfRule type="cellIs" dxfId="1727" priority="3524" stopIfTrue="1" operator="equal">
      <formula>0</formula>
    </cfRule>
  </conditionalFormatting>
  <conditionalFormatting sqref="L182">
    <cfRule type="cellIs" dxfId="1726" priority="3523" stopIfTrue="1" operator="equal">
      <formula>0</formula>
    </cfRule>
  </conditionalFormatting>
  <conditionalFormatting sqref="L183">
    <cfRule type="cellIs" dxfId="1725" priority="3522" stopIfTrue="1" operator="equal">
      <formula>0</formula>
    </cfRule>
  </conditionalFormatting>
  <conditionalFormatting sqref="L181">
    <cfRule type="cellIs" dxfId="1724" priority="3521" stopIfTrue="1" operator="equal">
      <formula>0</formula>
    </cfRule>
  </conditionalFormatting>
  <conditionalFormatting sqref="O182">
    <cfRule type="cellIs" dxfId="1723" priority="3515" stopIfTrue="1" operator="equal">
      <formula>0</formula>
    </cfRule>
  </conditionalFormatting>
  <conditionalFormatting sqref="O182">
    <cfRule type="cellIs" dxfId="1722" priority="3514" stopIfTrue="1" operator="equal">
      <formula>0</formula>
    </cfRule>
  </conditionalFormatting>
  <conditionalFormatting sqref="O182">
    <cfRule type="cellIs" dxfId="1721" priority="3513" stopIfTrue="1" operator="equal">
      <formula>0</formula>
    </cfRule>
  </conditionalFormatting>
  <conditionalFormatting sqref="O183">
    <cfRule type="cellIs" dxfId="1720" priority="3512" stopIfTrue="1" operator="equal">
      <formula>0</formula>
    </cfRule>
  </conditionalFormatting>
  <conditionalFormatting sqref="O181">
    <cfRule type="cellIs" dxfId="1719" priority="3511" stopIfTrue="1" operator="equal">
      <formula>0</formula>
    </cfRule>
  </conditionalFormatting>
  <conditionalFormatting sqref="E161:F161">
    <cfRule type="cellIs" dxfId="1718" priority="3510" stopIfTrue="1" operator="equal">
      <formula>0</formula>
    </cfRule>
  </conditionalFormatting>
  <conditionalFormatting sqref="E225">
    <cfRule type="cellIs" dxfId="1717" priority="3501" stopIfTrue="1" operator="equal">
      <formula>0</formula>
    </cfRule>
  </conditionalFormatting>
  <conditionalFormatting sqref="E224:F224">
    <cfRule type="cellIs" dxfId="1716" priority="3509" stopIfTrue="1" operator="equal">
      <formula>0</formula>
    </cfRule>
  </conditionalFormatting>
  <conditionalFormatting sqref="F224:F228 F230:F233 F235:F238">
    <cfRule type="cellIs" dxfId="1715" priority="3508" stopIfTrue="1" operator="equal">
      <formula>0</formula>
    </cfRule>
  </conditionalFormatting>
  <conditionalFormatting sqref="F224:F228 F230:F233 F235:F238">
    <cfRule type="cellIs" dxfId="1714" priority="3507" stopIfTrue="1" operator="equal">
      <formula>0</formula>
    </cfRule>
  </conditionalFormatting>
  <conditionalFormatting sqref="E222:E223">
    <cfRule type="cellIs" dxfId="1713" priority="3506" stopIfTrue="1" operator="equal">
      <formula>0</formula>
    </cfRule>
  </conditionalFormatting>
  <conditionalFormatting sqref="F222:F223">
    <cfRule type="cellIs" dxfId="1712" priority="3505" stopIfTrue="1" operator="equal">
      <formula>0</formula>
    </cfRule>
  </conditionalFormatting>
  <conditionalFormatting sqref="F237:F238">
    <cfRule type="cellIs" dxfId="1711" priority="3503" stopIfTrue="1" operator="equal">
      <formula>0</formula>
    </cfRule>
  </conditionalFormatting>
  <conditionalFormatting sqref="F237:F238">
    <cfRule type="cellIs" dxfId="1710" priority="3502" stopIfTrue="1" operator="equal">
      <formula>0</formula>
    </cfRule>
  </conditionalFormatting>
  <conditionalFormatting sqref="E226">
    <cfRule type="cellIs" dxfId="1709" priority="3500" stopIfTrue="1" operator="equal">
      <formula>0</formula>
    </cfRule>
  </conditionalFormatting>
  <conditionalFormatting sqref="E227">
    <cfRule type="cellIs" dxfId="1708" priority="3499" stopIfTrue="1" operator="equal">
      <formula>0</formula>
    </cfRule>
  </conditionalFormatting>
  <conditionalFormatting sqref="E228">
    <cfRule type="cellIs" dxfId="1707" priority="3498" stopIfTrue="1" operator="equal">
      <formula>0</formula>
    </cfRule>
  </conditionalFormatting>
  <conditionalFormatting sqref="E250">
    <cfRule type="cellIs" dxfId="1706" priority="3470" stopIfTrue="1" operator="equal">
      <formula>0</formula>
    </cfRule>
  </conditionalFormatting>
  <conditionalFormatting sqref="E230">
    <cfRule type="cellIs" dxfId="1705" priority="3497" stopIfTrue="1" operator="equal">
      <formula>0</formula>
    </cfRule>
  </conditionalFormatting>
  <conditionalFormatting sqref="E231:E233">
    <cfRule type="cellIs" dxfId="1704" priority="3496" stopIfTrue="1" operator="equal">
      <formula>0</formula>
    </cfRule>
  </conditionalFormatting>
  <conditionalFormatting sqref="E235">
    <cfRule type="cellIs" dxfId="1703" priority="3495" stopIfTrue="1" operator="equal">
      <formula>0</formula>
    </cfRule>
  </conditionalFormatting>
  <conditionalFormatting sqref="E236:E238">
    <cfRule type="cellIs" dxfId="1702" priority="3494" stopIfTrue="1" operator="equal">
      <formula>0</formula>
    </cfRule>
  </conditionalFormatting>
  <conditionalFormatting sqref="F240:F243">
    <cfRule type="cellIs" dxfId="1701" priority="3493" stopIfTrue="1" operator="equal">
      <formula>0</formula>
    </cfRule>
  </conditionalFormatting>
  <conditionalFormatting sqref="F240:F243">
    <cfRule type="cellIs" dxfId="1700" priority="3492" stopIfTrue="1" operator="equal">
      <formula>0</formula>
    </cfRule>
  </conditionalFormatting>
  <conditionalFormatting sqref="F242:F243">
    <cfRule type="cellIs" dxfId="1699" priority="3491" stopIfTrue="1" operator="equal">
      <formula>0</formula>
    </cfRule>
  </conditionalFormatting>
  <conditionalFormatting sqref="F242:F243">
    <cfRule type="cellIs" dxfId="1698" priority="3490" stopIfTrue="1" operator="equal">
      <formula>0</formula>
    </cfRule>
  </conditionalFormatting>
  <conditionalFormatting sqref="E240">
    <cfRule type="cellIs" dxfId="1697" priority="3489" stopIfTrue="1" operator="equal">
      <formula>0</formula>
    </cfRule>
  </conditionalFormatting>
  <conditionalFormatting sqref="E241:E243">
    <cfRule type="cellIs" dxfId="1696" priority="3488" stopIfTrue="1" operator="equal">
      <formula>0</formula>
    </cfRule>
  </conditionalFormatting>
  <conditionalFormatting sqref="F245:F248">
    <cfRule type="cellIs" dxfId="1695" priority="3487" stopIfTrue="1" operator="equal">
      <formula>0</formula>
    </cfRule>
  </conditionalFormatting>
  <conditionalFormatting sqref="F245:F248">
    <cfRule type="cellIs" dxfId="1694" priority="3486" stopIfTrue="1" operator="equal">
      <formula>0</formula>
    </cfRule>
  </conditionalFormatting>
  <conditionalFormatting sqref="F247:F248">
    <cfRule type="cellIs" dxfId="1693" priority="3485" stopIfTrue="1" operator="equal">
      <formula>0</formula>
    </cfRule>
  </conditionalFormatting>
  <conditionalFormatting sqref="F247:F248">
    <cfRule type="cellIs" dxfId="1692" priority="3484" stopIfTrue="1" operator="equal">
      <formula>0</formula>
    </cfRule>
  </conditionalFormatting>
  <conditionalFormatting sqref="E245">
    <cfRule type="cellIs" dxfId="1691" priority="3483" stopIfTrue="1" operator="equal">
      <formula>0</formula>
    </cfRule>
  </conditionalFormatting>
  <conditionalFormatting sqref="E246:E248">
    <cfRule type="cellIs" dxfId="1690" priority="3482" stopIfTrue="1" operator="equal">
      <formula>0</formula>
    </cfRule>
  </conditionalFormatting>
  <conditionalFormatting sqref="F250:F253">
    <cfRule type="cellIs" dxfId="1689" priority="3481" stopIfTrue="1" operator="equal">
      <formula>0</formula>
    </cfRule>
  </conditionalFormatting>
  <conditionalFormatting sqref="F250:F253">
    <cfRule type="cellIs" dxfId="1688" priority="3480" stopIfTrue="1" operator="equal">
      <formula>0</formula>
    </cfRule>
  </conditionalFormatting>
  <conditionalFormatting sqref="F252:F253">
    <cfRule type="cellIs" dxfId="1687" priority="3479" stopIfTrue="1" operator="equal">
      <formula>0</formula>
    </cfRule>
  </conditionalFormatting>
  <conditionalFormatting sqref="F252:F253">
    <cfRule type="cellIs" dxfId="1686" priority="3478" stopIfTrue="1" operator="equal">
      <formula>0</formula>
    </cfRule>
  </conditionalFormatting>
  <conditionalFormatting sqref="E251:E253">
    <cfRule type="cellIs" dxfId="1685" priority="3477" stopIfTrue="1" operator="equal">
      <formula>0</formula>
    </cfRule>
  </conditionalFormatting>
  <conditionalFormatting sqref="F257:F258">
    <cfRule type="cellIs" dxfId="1684" priority="3474" stopIfTrue="1" operator="equal">
      <formula>0</formula>
    </cfRule>
  </conditionalFormatting>
  <conditionalFormatting sqref="F257:F258">
    <cfRule type="cellIs" dxfId="1683" priority="3473" stopIfTrue="1" operator="equal">
      <formula>0</formula>
    </cfRule>
  </conditionalFormatting>
  <conditionalFormatting sqref="E255">
    <cfRule type="cellIs" dxfId="1682" priority="3472" stopIfTrue="1" operator="equal">
      <formula>0</formula>
    </cfRule>
  </conditionalFormatting>
  <conditionalFormatting sqref="B115:B117">
    <cfRule type="cellIs" dxfId="1681" priority="3469" stopIfTrue="1" operator="equal">
      <formula>0</formula>
    </cfRule>
  </conditionalFormatting>
  <conditionalFormatting sqref="B155:B157">
    <cfRule type="cellIs" dxfId="1680" priority="3467" stopIfTrue="1" operator="equal">
      <formula>0</formula>
    </cfRule>
  </conditionalFormatting>
  <conditionalFormatting sqref="B169:B171">
    <cfRule type="cellIs" dxfId="1679" priority="3466" stopIfTrue="1" operator="equal">
      <formula>0</formula>
    </cfRule>
  </conditionalFormatting>
  <conditionalFormatting sqref="B225:B228">
    <cfRule type="cellIs" dxfId="1678" priority="3465" stopIfTrue="1" operator="equal">
      <formula>0</formula>
    </cfRule>
  </conditionalFormatting>
  <conditionalFormatting sqref="B230:B233">
    <cfRule type="cellIs" dxfId="1677" priority="3464" stopIfTrue="1" operator="equal">
      <formula>0</formula>
    </cfRule>
  </conditionalFormatting>
  <conditionalFormatting sqref="B235:B238">
    <cfRule type="cellIs" dxfId="1676" priority="3463" stopIfTrue="1" operator="equal">
      <formula>0</formula>
    </cfRule>
  </conditionalFormatting>
  <conditionalFormatting sqref="B240:B243">
    <cfRule type="cellIs" dxfId="1675" priority="3462" stopIfTrue="1" operator="equal">
      <formula>0</formula>
    </cfRule>
  </conditionalFormatting>
  <conditionalFormatting sqref="B245:B248">
    <cfRule type="cellIs" dxfId="1674" priority="3461" stopIfTrue="1" operator="equal">
      <formula>0</formula>
    </cfRule>
  </conditionalFormatting>
  <conditionalFormatting sqref="B250:B253">
    <cfRule type="cellIs" dxfId="1673" priority="3460" stopIfTrue="1" operator="equal">
      <formula>0</formula>
    </cfRule>
  </conditionalFormatting>
  <conditionalFormatting sqref="B162">
    <cfRule type="cellIs" dxfId="1672" priority="3458" stopIfTrue="1" operator="equal">
      <formula>0</formula>
    </cfRule>
  </conditionalFormatting>
  <conditionalFormatting sqref="D256 B256">
    <cfRule type="cellIs" dxfId="1671" priority="3457" stopIfTrue="1" operator="equal">
      <formula>0</formula>
    </cfRule>
  </conditionalFormatting>
  <conditionalFormatting sqref="O256 L256 F256">
    <cfRule type="cellIs" dxfId="1670" priority="3456" stopIfTrue="1" operator="equal">
      <formula>0</formula>
    </cfRule>
  </conditionalFormatting>
  <conditionalFormatting sqref="O256 L256 F256">
    <cfRule type="cellIs" dxfId="1669" priority="3455" stopIfTrue="1" operator="equal">
      <formula>0</formula>
    </cfRule>
  </conditionalFormatting>
  <conditionalFormatting sqref="C256">
    <cfRule type="cellIs" dxfId="1668" priority="3452" stopIfTrue="1" operator="equal">
      <formula>0</formula>
    </cfRule>
  </conditionalFormatting>
  <conditionalFormatting sqref="E256">
    <cfRule type="cellIs" dxfId="1667" priority="3450" stopIfTrue="1" operator="equal">
      <formula>0</formula>
    </cfRule>
  </conditionalFormatting>
  <conditionalFormatting sqref="D262:E262">
    <cfRule type="cellIs" dxfId="1666" priority="3447" stopIfTrue="1" operator="equal">
      <formula>0</formula>
    </cfRule>
  </conditionalFormatting>
  <conditionalFormatting sqref="F262">
    <cfRule type="cellIs" dxfId="1665" priority="3446" stopIfTrue="1" operator="equal">
      <formula>0</formula>
    </cfRule>
  </conditionalFormatting>
  <conditionalFormatting sqref="F262">
    <cfRule type="cellIs" dxfId="1664" priority="3445" stopIfTrue="1" operator="equal">
      <formula>0</formula>
    </cfRule>
  </conditionalFormatting>
  <conditionalFormatting sqref="F262">
    <cfRule type="cellIs" dxfId="1663" priority="3443" stopIfTrue="1" operator="equal">
      <formula>0</formula>
    </cfRule>
  </conditionalFormatting>
  <conditionalFormatting sqref="F262">
    <cfRule type="cellIs" dxfId="1662" priority="3442" stopIfTrue="1" operator="equal">
      <formula>0</formula>
    </cfRule>
  </conditionalFormatting>
  <conditionalFormatting sqref="O262">
    <cfRule type="cellIs" dxfId="1661" priority="3438" stopIfTrue="1" operator="equal">
      <formula>0</formula>
    </cfRule>
  </conditionalFormatting>
  <conditionalFormatting sqref="O262">
    <cfRule type="cellIs" dxfId="1660" priority="3437" stopIfTrue="1" operator="equal">
      <formula>0</formula>
    </cfRule>
  </conditionalFormatting>
  <conditionalFormatting sqref="B105">
    <cfRule type="cellIs" dxfId="1659" priority="3433" stopIfTrue="1" operator="equal">
      <formula>0</formula>
    </cfRule>
  </conditionalFormatting>
  <conditionalFormatting sqref="C173">
    <cfRule type="cellIs" dxfId="1658" priority="3432" stopIfTrue="1" operator="equal">
      <formula>0</formula>
    </cfRule>
  </conditionalFormatting>
  <conditionalFormatting sqref="L149">
    <cfRule type="cellIs" dxfId="1657" priority="3431" stopIfTrue="1" operator="equal">
      <formula>0</formula>
    </cfRule>
  </conditionalFormatting>
  <conditionalFormatting sqref="L149">
    <cfRule type="cellIs" dxfId="1656" priority="3430" stopIfTrue="1" operator="equal">
      <formula>0</formula>
    </cfRule>
  </conditionalFormatting>
  <conditionalFormatting sqref="L149">
    <cfRule type="cellIs" dxfId="1655" priority="3429" stopIfTrue="1" operator="equal">
      <formula>0</formula>
    </cfRule>
  </conditionalFormatting>
  <conditionalFormatting sqref="O149">
    <cfRule type="cellIs" dxfId="1654" priority="3428" stopIfTrue="1" operator="equal">
      <formula>0</formula>
    </cfRule>
  </conditionalFormatting>
  <conditionalFormatting sqref="O149">
    <cfRule type="cellIs" dxfId="1653" priority="3427" stopIfTrue="1" operator="equal">
      <formula>0</formula>
    </cfRule>
  </conditionalFormatting>
  <conditionalFormatting sqref="O149">
    <cfRule type="cellIs" dxfId="1652" priority="3426" stopIfTrue="1" operator="equal">
      <formula>0</formula>
    </cfRule>
  </conditionalFormatting>
  <conditionalFormatting sqref="L58">
    <cfRule type="cellIs" dxfId="1651" priority="3416" stopIfTrue="1" operator="equal">
      <formula>0</formula>
    </cfRule>
  </conditionalFormatting>
  <conditionalFormatting sqref="L58">
    <cfRule type="cellIs" dxfId="1650" priority="3415" stopIfTrue="1" operator="equal">
      <formula>0</formula>
    </cfRule>
  </conditionalFormatting>
  <conditionalFormatting sqref="O58">
    <cfRule type="cellIs" dxfId="1649" priority="3414" stopIfTrue="1" operator="equal">
      <formula>0</formula>
    </cfRule>
  </conditionalFormatting>
  <conditionalFormatting sqref="O58">
    <cfRule type="cellIs" dxfId="1648" priority="3413" stopIfTrue="1" operator="equal">
      <formula>0</formula>
    </cfRule>
  </conditionalFormatting>
  <conditionalFormatting sqref="L68">
    <cfRule type="cellIs" dxfId="1647" priority="3412" stopIfTrue="1" operator="equal">
      <formula>0</formula>
    </cfRule>
  </conditionalFormatting>
  <conditionalFormatting sqref="L68">
    <cfRule type="cellIs" dxfId="1646" priority="3411" stopIfTrue="1" operator="equal">
      <formula>0</formula>
    </cfRule>
  </conditionalFormatting>
  <conditionalFormatting sqref="O68">
    <cfRule type="cellIs" dxfId="1645" priority="3410" stopIfTrue="1" operator="equal">
      <formula>0</formula>
    </cfRule>
  </conditionalFormatting>
  <conditionalFormatting sqref="O68">
    <cfRule type="cellIs" dxfId="1644" priority="3409" stopIfTrue="1" operator="equal">
      <formula>0</formula>
    </cfRule>
  </conditionalFormatting>
  <conditionalFormatting sqref="L78">
    <cfRule type="cellIs" dxfId="1643" priority="3408" stopIfTrue="1" operator="equal">
      <formula>0</formula>
    </cfRule>
  </conditionalFormatting>
  <conditionalFormatting sqref="L78">
    <cfRule type="cellIs" dxfId="1642" priority="3407" stopIfTrue="1" operator="equal">
      <formula>0</formula>
    </cfRule>
  </conditionalFormatting>
  <conditionalFormatting sqref="O78">
    <cfRule type="cellIs" dxfId="1641" priority="3406" stopIfTrue="1" operator="equal">
      <formula>0</formula>
    </cfRule>
  </conditionalFormatting>
  <conditionalFormatting sqref="O78">
    <cfRule type="cellIs" dxfId="1640" priority="3405" stopIfTrue="1" operator="equal">
      <formula>0</formula>
    </cfRule>
  </conditionalFormatting>
  <conditionalFormatting sqref="F122">
    <cfRule type="cellIs" dxfId="1639" priority="3401" stopIfTrue="1" operator="equal">
      <formula>0</formula>
    </cfRule>
  </conditionalFormatting>
  <conditionalFormatting sqref="F122">
    <cfRule type="cellIs" dxfId="1638" priority="3400" stopIfTrue="1" operator="equal">
      <formula>0</formula>
    </cfRule>
  </conditionalFormatting>
  <conditionalFormatting sqref="B122:F122">
    <cfRule type="cellIs" dxfId="1637" priority="3402" stopIfTrue="1" operator="equal">
      <formula>0</formula>
    </cfRule>
  </conditionalFormatting>
  <conditionalFormatting sqref="O122 L122">
    <cfRule type="cellIs" dxfId="1636" priority="3393" stopIfTrue="1" operator="equal">
      <formula>0</formula>
    </cfRule>
  </conditionalFormatting>
  <conditionalFormatting sqref="O122 L122">
    <cfRule type="cellIs" dxfId="1635" priority="3392" stopIfTrue="1" operator="equal">
      <formula>0</formula>
    </cfRule>
  </conditionalFormatting>
  <conditionalFormatting sqref="O122 L122">
    <cfRule type="cellIs" dxfId="1634" priority="3391" stopIfTrue="1" operator="equal">
      <formula>0</formula>
    </cfRule>
  </conditionalFormatting>
  <conditionalFormatting sqref="D123:F123">
    <cfRule type="cellIs" dxfId="1633" priority="3390" stopIfTrue="1" operator="equal">
      <formula>0</formula>
    </cfRule>
  </conditionalFormatting>
  <conditionalFormatting sqref="F123">
    <cfRule type="cellIs" dxfId="1632" priority="3389" stopIfTrue="1" operator="equal">
      <formula>0</formula>
    </cfRule>
  </conditionalFormatting>
  <conditionalFormatting sqref="F123">
    <cfRule type="cellIs" dxfId="1631" priority="3388" stopIfTrue="1" operator="equal">
      <formula>0</formula>
    </cfRule>
  </conditionalFormatting>
  <conditionalFormatting sqref="B123:C123">
    <cfRule type="cellIs" dxfId="1630" priority="3384" stopIfTrue="1" operator="equal">
      <formula>0</formula>
    </cfRule>
  </conditionalFormatting>
  <conditionalFormatting sqref="B123">
    <cfRule type="cellIs" dxfId="1629" priority="3383" stopIfTrue="1" operator="equal">
      <formula>0</formula>
    </cfRule>
  </conditionalFormatting>
  <conditionalFormatting sqref="C123">
    <cfRule type="cellIs" dxfId="1628" priority="3382" stopIfTrue="1" operator="equal">
      <formula>0</formula>
    </cfRule>
  </conditionalFormatting>
  <conditionalFormatting sqref="L123 O123">
    <cfRule type="cellIs" dxfId="1627" priority="3381" stopIfTrue="1" operator="equal">
      <formula>0</formula>
    </cfRule>
  </conditionalFormatting>
  <conditionalFormatting sqref="O123 L123">
    <cfRule type="cellIs" dxfId="1626" priority="3380" stopIfTrue="1" operator="equal">
      <formula>0</formula>
    </cfRule>
  </conditionalFormatting>
  <conditionalFormatting sqref="O123 L123">
    <cfRule type="cellIs" dxfId="1625" priority="3379" stopIfTrue="1" operator="equal">
      <formula>0</formula>
    </cfRule>
  </conditionalFormatting>
  <conditionalFormatting sqref="L123 O123">
    <cfRule type="cellIs" dxfId="1624" priority="3378" stopIfTrue="1" operator="equal">
      <formula>0</formula>
    </cfRule>
  </conditionalFormatting>
  <conditionalFormatting sqref="L123 O123">
    <cfRule type="cellIs" dxfId="1623" priority="3377" stopIfTrue="1" operator="equal">
      <formula>0</formula>
    </cfRule>
  </conditionalFormatting>
  <conditionalFormatting sqref="L123 O123">
    <cfRule type="cellIs" dxfId="1622" priority="3376" stopIfTrue="1" operator="equal">
      <formula>0</formula>
    </cfRule>
  </conditionalFormatting>
  <conditionalFormatting sqref="B176 D176">
    <cfRule type="cellIs" dxfId="1621" priority="3373" stopIfTrue="1" operator="equal">
      <formula>0</formula>
    </cfRule>
  </conditionalFormatting>
  <conditionalFormatting sqref="C176">
    <cfRule type="cellIs" dxfId="1620" priority="3358" stopIfTrue="1" operator="equal">
      <formula>0</formula>
    </cfRule>
  </conditionalFormatting>
  <conditionalFormatting sqref="E176">
    <cfRule type="cellIs" dxfId="1619" priority="3357" stopIfTrue="1" operator="equal">
      <formula>0</formula>
    </cfRule>
  </conditionalFormatting>
  <conditionalFormatting sqref="L176">
    <cfRule type="cellIs" dxfId="1618" priority="3356" stopIfTrue="1" operator="equal">
      <formula>0</formula>
    </cfRule>
  </conditionalFormatting>
  <conditionalFormatting sqref="L176">
    <cfRule type="cellIs" dxfId="1617" priority="3355" stopIfTrue="1" operator="equal">
      <formula>0</formula>
    </cfRule>
  </conditionalFormatting>
  <conditionalFormatting sqref="O176">
    <cfRule type="cellIs" dxfId="1616" priority="3347" stopIfTrue="1" operator="equal">
      <formula>0</formula>
    </cfRule>
  </conditionalFormatting>
  <conditionalFormatting sqref="O176">
    <cfRule type="cellIs" dxfId="1615" priority="3346" stopIfTrue="1" operator="equal">
      <formula>0</formula>
    </cfRule>
  </conditionalFormatting>
  <conditionalFormatting sqref="B98">
    <cfRule type="cellIs" dxfId="1614" priority="3334" stopIfTrue="1" operator="equal">
      <formula>0</formula>
    </cfRule>
  </conditionalFormatting>
  <conditionalFormatting sqref="B91">
    <cfRule type="cellIs" dxfId="1613" priority="3333" stopIfTrue="1" operator="equal">
      <formula>0</formula>
    </cfRule>
  </conditionalFormatting>
  <conditionalFormatting sqref="R135 R65 R62:R63 R124 R139:R141">
    <cfRule type="cellIs" dxfId="1612" priority="3330" stopIfTrue="1" operator="equal">
      <formula>0</formula>
    </cfRule>
  </conditionalFormatting>
  <conditionalFormatting sqref="R184:R187 R189 R191 R199 R79:R80 R195 R75:R77 R59:R63 R124 R52:R53 R84 R255 R257:R258 R55:R57 R65:R67 R70:R73 R126:R127 R151 R162:R174 R154:R160 R197 R139:R148 R201:R204 R135:R136">
    <cfRule type="cellIs" dxfId="1611" priority="3329" stopIfTrue="1" operator="equal">
      <formula>0</formula>
    </cfRule>
  </conditionalFormatting>
  <conditionalFormatting sqref="R184:R187 R189 R191 R199 R79:R80 R195 R75:R77 R59:R63 R124 R52:R53 R84 R255 R257:R258 R55:R57 R65:R67 R70:R73 R126:R127 R151 R162:R174 R154:R160 R197 R139:R148 R201:R204 R135:R136">
    <cfRule type="cellIs" dxfId="1610" priority="3328" stopIfTrue="1" operator="equal">
      <formula>0</formula>
    </cfRule>
  </conditionalFormatting>
  <conditionalFormatting sqref="R135 R124 R139:R141">
    <cfRule type="cellIs" dxfId="1609" priority="3327" stopIfTrue="1" operator="equal">
      <formula>0</formula>
    </cfRule>
  </conditionalFormatting>
  <conditionalFormatting sqref="R135 R124 R139:R141">
    <cfRule type="cellIs" dxfId="1608" priority="3326" stopIfTrue="1" operator="equal">
      <formula>0</formula>
    </cfRule>
  </conditionalFormatting>
  <conditionalFormatting sqref="R135 R124 R139:R141">
    <cfRule type="cellIs" dxfId="1607" priority="3325" stopIfTrue="1" operator="equal">
      <formula>0</formula>
    </cfRule>
  </conditionalFormatting>
  <conditionalFormatting sqref="R194">
    <cfRule type="cellIs" dxfId="1606" priority="3324" stopIfTrue="1" operator="equal">
      <formula>0</formula>
    </cfRule>
  </conditionalFormatting>
  <conditionalFormatting sqref="R188">
    <cfRule type="cellIs" dxfId="1605" priority="3322" stopIfTrue="1" operator="equal">
      <formula>0</formula>
    </cfRule>
  </conditionalFormatting>
  <conditionalFormatting sqref="R188">
    <cfRule type="cellIs" dxfId="1604" priority="3321" stopIfTrue="1" operator="equal">
      <formula>0</formula>
    </cfRule>
  </conditionalFormatting>
  <conditionalFormatting sqref="R190">
    <cfRule type="cellIs" dxfId="1603" priority="3316" stopIfTrue="1" operator="equal">
      <formula>0</formula>
    </cfRule>
  </conditionalFormatting>
  <conditionalFormatting sqref="R190">
    <cfRule type="cellIs" dxfId="1602" priority="3315" stopIfTrue="1" operator="equal">
      <formula>0</formula>
    </cfRule>
  </conditionalFormatting>
  <conditionalFormatting sqref="R192">
    <cfRule type="cellIs" dxfId="1601" priority="3310" stopIfTrue="1" operator="equal">
      <formula>0</formula>
    </cfRule>
  </conditionalFormatting>
  <conditionalFormatting sqref="R192">
    <cfRule type="cellIs" dxfId="1600" priority="3309" stopIfTrue="1" operator="equal">
      <formula>0</formula>
    </cfRule>
  </conditionalFormatting>
  <conditionalFormatting sqref="R198">
    <cfRule type="cellIs" dxfId="1599" priority="3305" stopIfTrue="1" operator="equal">
      <formula>0</formula>
    </cfRule>
  </conditionalFormatting>
  <conditionalFormatting sqref="R198">
    <cfRule type="cellIs" dxfId="1598" priority="3304" stopIfTrue="1" operator="equal">
      <formula>0</formula>
    </cfRule>
  </conditionalFormatting>
  <conditionalFormatting sqref="R200">
    <cfRule type="cellIs" dxfId="1597" priority="3303" stopIfTrue="1" operator="equal">
      <formula>0</formula>
    </cfRule>
  </conditionalFormatting>
  <conditionalFormatting sqref="R200">
    <cfRule type="cellIs" dxfId="1596" priority="3302" stopIfTrue="1" operator="equal">
      <formula>0</formula>
    </cfRule>
  </conditionalFormatting>
  <conditionalFormatting sqref="Q196 Q202 Q204">
    <cfRule type="cellIs" dxfId="1595" priority="3301" stopIfTrue="1" operator="equal">
      <formula>0</formula>
    </cfRule>
  </conditionalFormatting>
  <conditionalFormatting sqref="Q196 Q202 Q204">
    <cfRule type="cellIs" dxfId="1594" priority="3300" stopIfTrue="1" operator="equal">
      <formula>0</formula>
    </cfRule>
  </conditionalFormatting>
  <conditionalFormatting sqref="Q198">
    <cfRule type="cellIs" dxfId="1593" priority="3299" stopIfTrue="1" operator="equal">
      <formula>0</formula>
    </cfRule>
  </conditionalFormatting>
  <conditionalFormatting sqref="Q198">
    <cfRule type="cellIs" dxfId="1592" priority="3298" stopIfTrue="1" operator="equal">
      <formula>0</formula>
    </cfRule>
  </conditionalFormatting>
  <conditionalFormatting sqref="Q200">
    <cfRule type="cellIs" dxfId="1591" priority="3297" stopIfTrue="1" operator="equal">
      <formula>0</formula>
    </cfRule>
  </conditionalFormatting>
  <conditionalFormatting sqref="Q200">
    <cfRule type="cellIs" dxfId="1590" priority="3296" stopIfTrue="1" operator="equal">
      <formula>0</formula>
    </cfRule>
  </conditionalFormatting>
  <conditionalFormatting sqref="R137:R138">
    <cfRule type="cellIs" dxfId="1589" priority="3280" stopIfTrue="1" operator="equal">
      <formula>0</formula>
    </cfRule>
  </conditionalFormatting>
  <conditionalFormatting sqref="R137:R138">
    <cfRule type="cellIs" dxfId="1588" priority="3279" stopIfTrue="1" operator="equal">
      <formula>0</formula>
    </cfRule>
  </conditionalFormatting>
  <conditionalFormatting sqref="R52:R53 R55">
    <cfRule type="cellIs" dxfId="1587" priority="3288" stopIfTrue="1" operator="equal">
      <formula>0</formula>
    </cfRule>
  </conditionalFormatting>
  <conditionalFormatting sqref="R150">
    <cfRule type="cellIs" dxfId="1586" priority="3277" stopIfTrue="1" operator="equal">
      <formula>0</formula>
    </cfRule>
  </conditionalFormatting>
  <conditionalFormatting sqref="R150">
    <cfRule type="cellIs" dxfId="1585" priority="3276" stopIfTrue="1" operator="equal">
      <formula>0</formula>
    </cfRule>
  </conditionalFormatting>
  <conditionalFormatting sqref="R72:R73 R75">
    <cfRule type="cellIs" dxfId="1584" priority="3289" stopIfTrue="1" operator="equal">
      <formula>0</formula>
    </cfRule>
  </conditionalFormatting>
  <conditionalFormatting sqref="R137:R138">
    <cfRule type="cellIs" dxfId="1583" priority="3278" stopIfTrue="1" operator="equal">
      <formula>0</formula>
    </cfRule>
  </conditionalFormatting>
  <conditionalFormatting sqref="R84">
    <cfRule type="cellIs" dxfId="1582" priority="3287" stopIfTrue="1" operator="equal">
      <formula>0</formula>
    </cfRule>
  </conditionalFormatting>
  <conditionalFormatting sqref="R125">
    <cfRule type="cellIs" dxfId="1581" priority="3286" stopIfTrue="1" operator="equal">
      <formula>0</formula>
    </cfRule>
  </conditionalFormatting>
  <conditionalFormatting sqref="R125">
    <cfRule type="cellIs" dxfId="1580" priority="3285" stopIfTrue="1" operator="equal">
      <formula>0</formula>
    </cfRule>
  </conditionalFormatting>
  <conditionalFormatting sqref="R125">
    <cfRule type="cellIs" dxfId="1579" priority="3284" stopIfTrue="1" operator="equal">
      <formula>0</formula>
    </cfRule>
  </conditionalFormatting>
  <conditionalFormatting sqref="R134 R131:R132">
    <cfRule type="cellIs" dxfId="1578" priority="3283" stopIfTrue="1" operator="equal">
      <formula>0</formula>
    </cfRule>
  </conditionalFormatting>
  <conditionalFormatting sqref="R134 R131:R132">
    <cfRule type="cellIs" dxfId="1577" priority="3282" stopIfTrue="1" operator="equal">
      <formula>0</formula>
    </cfRule>
  </conditionalFormatting>
  <conditionalFormatting sqref="R134 R131:R132">
    <cfRule type="cellIs" dxfId="1576" priority="3281" stopIfTrue="1" operator="equal">
      <formula>0</formula>
    </cfRule>
  </conditionalFormatting>
  <conditionalFormatting sqref="R150">
    <cfRule type="cellIs" dxfId="1575" priority="3275" stopIfTrue="1" operator="equal">
      <formula>0</formula>
    </cfRule>
  </conditionalFormatting>
  <conditionalFormatting sqref="R84">
    <cfRule type="cellIs" dxfId="1574" priority="3274" stopIfTrue="1" operator="equal">
      <formula>0</formula>
    </cfRule>
  </conditionalFormatting>
  <conditionalFormatting sqref="Q9">
    <cfRule type="cellIs" dxfId="1573" priority="3273" stopIfTrue="1" operator="equal">
      <formula>0</formula>
    </cfRule>
  </conditionalFormatting>
  <conditionalFormatting sqref="Q37:Q45">
    <cfRule type="cellIs" dxfId="1572" priority="3272" stopIfTrue="1" operator="equal">
      <formula>0</formula>
    </cfRule>
  </conditionalFormatting>
  <conditionalFormatting sqref="Q37:Q45">
    <cfRule type="cellIs" dxfId="1571" priority="3271" stopIfTrue="1" operator="equal">
      <formula>0</formula>
    </cfRule>
  </conditionalFormatting>
  <conditionalFormatting sqref="R9">
    <cfRule type="cellIs" dxfId="1570" priority="3270" stopIfTrue="1" operator="equal">
      <formula>0</formula>
    </cfRule>
  </conditionalFormatting>
  <conditionalFormatting sqref="R38:R40 R42 R44">
    <cfRule type="cellIs" dxfId="1569" priority="3269" stopIfTrue="1" operator="equal">
      <formula>0</formula>
    </cfRule>
  </conditionalFormatting>
  <conditionalFormatting sqref="R38:R40 R42 R44">
    <cfRule type="cellIs" dxfId="1568" priority="3268" stopIfTrue="1" operator="equal">
      <formula>0</formula>
    </cfRule>
  </conditionalFormatting>
  <conditionalFormatting sqref="R84">
    <cfRule type="cellIs" dxfId="1567" priority="3267" stopIfTrue="1" operator="equal">
      <formula>0</formula>
    </cfRule>
  </conditionalFormatting>
  <conditionalFormatting sqref="R54">
    <cfRule type="cellIs" dxfId="1566" priority="3265" stopIfTrue="1" operator="equal">
      <formula>0</formula>
    </cfRule>
  </conditionalFormatting>
  <conditionalFormatting sqref="R54">
    <cfRule type="cellIs" dxfId="1565" priority="3264" stopIfTrue="1" operator="equal">
      <formula>0</formula>
    </cfRule>
  </conditionalFormatting>
  <conditionalFormatting sqref="R133">
    <cfRule type="cellIs" dxfId="1564" priority="3257" stopIfTrue="1" operator="equal">
      <formula>0</formula>
    </cfRule>
  </conditionalFormatting>
  <conditionalFormatting sqref="R64">
    <cfRule type="cellIs" dxfId="1563" priority="3262" stopIfTrue="1" operator="equal">
      <formula>0</formula>
    </cfRule>
  </conditionalFormatting>
  <conditionalFormatting sqref="R64">
    <cfRule type="cellIs" dxfId="1562" priority="3261" stopIfTrue="1" operator="equal">
      <formula>0</formula>
    </cfRule>
  </conditionalFormatting>
  <conditionalFormatting sqref="R74">
    <cfRule type="cellIs" dxfId="1561" priority="3259" stopIfTrue="1" operator="equal">
      <formula>0</formula>
    </cfRule>
  </conditionalFormatting>
  <conditionalFormatting sqref="R74">
    <cfRule type="cellIs" dxfId="1560" priority="3258" stopIfTrue="1" operator="equal">
      <formula>0</formula>
    </cfRule>
  </conditionalFormatting>
  <conditionalFormatting sqref="R133">
    <cfRule type="cellIs" dxfId="1559" priority="3256" stopIfTrue="1" operator="equal">
      <formula>0</formula>
    </cfRule>
  </conditionalFormatting>
  <conditionalFormatting sqref="R133">
    <cfRule type="cellIs" dxfId="1558" priority="3255" stopIfTrue="1" operator="equal">
      <formula>0</formula>
    </cfRule>
  </conditionalFormatting>
  <conditionalFormatting sqref="R133">
    <cfRule type="cellIs" dxfId="1557" priority="3254" stopIfTrue="1" operator="equal">
      <formula>0</formula>
    </cfRule>
  </conditionalFormatting>
  <conditionalFormatting sqref="R133">
    <cfRule type="cellIs" dxfId="1556" priority="3253" stopIfTrue="1" operator="equal">
      <formula>0</formula>
    </cfRule>
  </conditionalFormatting>
  <conditionalFormatting sqref="R133">
    <cfRule type="cellIs" dxfId="1555" priority="3252" stopIfTrue="1" operator="equal">
      <formula>0</formula>
    </cfRule>
  </conditionalFormatting>
  <conditionalFormatting sqref="Q5:Q6">
    <cfRule type="cellIs" dxfId="1554" priority="3251" stopIfTrue="1" operator="equal">
      <formula>0</formula>
    </cfRule>
  </conditionalFormatting>
  <conditionalFormatting sqref="R5:R6">
    <cfRule type="cellIs" dxfId="1553" priority="3250" stopIfTrue="1" operator="equal">
      <formula>0</formula>
    </cfRule>
  </conditionalFormatting>
  <conditionalFormatting sqref="R72">
    <cfRule type="cellIs" dxfId="1552" priority="3237" stopIfTrue="1" operator="equal">
      <formula>0</formula>
    </cfRule>
  </conditionalFormatting>
  <conditionalFormatting sqref="R69">
    <cfRule type="cellIs" dxfId="1551" priority="3242" stopIfTrue="1" operator="equal">
      <formula>0</formula>
    </cfRule>
  </conditionalFormatting>
  <conditionalFormatting sqref="R69">
    <cfRule type="cellIs" dxfId="1550" priority="3241" stopIfTrue="1" operator="equal">
      <formula>0</formula>
    </cfRule>
  </conditionalFormatting>
  <conditionalFormatting sqref="R95:R96 R92:R93">
    <cfRule type="cellIs" dxfId="1549" priority="3227" stopIfTrue="1" operator="equal">
      <formula>0</formula>
    </cfRule>
  </conditionalFormatting>
  <conditionalFormatting sqref="R95:R96 R92:R93">
    <cfRule type="cellIs" dxfId="1548" priority="3226" stopIfTrue="1" operator="equal">
      <formula>0</formula>
    </cfRule>
  </conditionalFormatting>
  <conditionalFormatting sqref="R93 R95:R96">
    <cfRule type="cellIs" dxfId="1547" priority="3225" stopIfTrue="1" operator="equal">
      <formula>0</formula>
    </cfRule>
  </conditionalFormatting>
  <conditionalFormatting sqref="R93 R95:R96">
    <cfRule type="cellIs" dxfId="1546" priority="3224" stopIfTrue="1" operator="equal">
      <formula>0</formula>
    </cfRule>
  </conditionalFormatting>
  <conditionalFormatting sqref="R93 R95:R96">
    <cfRule type="cellIs" dxfId="1545" priority="3223" stopIfTrue="1" operator="equal">
      <formula>0</formula>
    </cfRule>
  </conditionalFormatting>
  <conditionalFormatting sqref="R84">
    <cfRule type="cellIs" dxfId="1544" priority="3236" stopIfTrue="1" operator="equal">
      <formula>0</formula>
    </cfRule>
  </conditionalFormatting>
  <conditionalFormatting sqref="R93 R95:R96">
    <cfRule type="cellIs" dxfId="1543" priority="3228" stopIfTrue="1" operator="equal">
      <formula>0</formula>
    </cfRule>
  </conditionalFormatting>
  <conditionalFormatting sqref="R52">
    <cfRule type="cellIs" dxfId="1542" priority="3235" stopIfTrue="1" operator="equal">
      <formula>0</formula>
    </cfRule>
  </conditionalFormatting>
  <conditionalFormatting sqref="R105">
    <cfRule type="cellIs" dxfId="1541" priority="3204" stopIfTrue="1" operator="equal">
      <formula>0</formula>
    </cfRule>
  </conditionalFormatting>
  <conditionalFormatting sqref="R86 R106 R88:R89 R114:R119">
    <cfRule type="cellIs" dxfId="1540" priority="3234" stopIfTrue="1" operator="equal">
      <formula>0</formula>
    </cfRule>
  </conditionalFormatting>
  <conditionalFormatting sqref="R88:R89 R109:R112 R85:R86 R106:R107 R114:R119">
    <cfRule type="cellIs" dxfId="1539" priority="3233" stopIfTrue="1" operator="equal">
      <formula>0</formula>
    </cfRule>
  </conditionalFormatting>
  <conditionalFormatting sqref="R88:R89 R109:R112 R85:R86 R106:R107 R114:R119">
    <cfRule type="cellIs" dxfId="1538" priority="3232" stopIfTrue="1" operator="equal">
      <formula>0</formula>
    </cfRule>
  </conditionalFormatting>
  <conditionalFormatting sqref="R86 R106 R88:R89 R114:R119">
    <cfRule type="cellIs" dxfId="1537" priority="3231" stopIfTrue="1" operator="equal">
      <formula>0</formula>
    </cfRule>
  </conditionalFormatting>
  <conditionalFormatting sqref="R86 R106 R88:R89 R114:R119">
    <cfRule type="cellIs" dxfId="1536" priority="3230" stopIfTrue="1" operator="equal">
      <formula>0</formula>
    </cfRule>
  </conditionalFormatting>
  <conditionalFormatting sqref="R86 R106 R88:R89 R114:R119">
    <cfRule type="cellIs" dxfId="1535" priority="3229" stopIfTrue="1" operator="equal">
      <formula>0</formula>
    </cfRule>
  </conditionalFormatting>
  <conditionalFormatting sqref="R100 R102:R104">
    <cfRule type="cellIs" dxfId="1534" priority="3222" stopIfTrue="1" operator="equal">
      <formula>0</formula>
    </cfRule>
  </conditionalFormatting>
  <conditionalFormatting sqref="R102:R104 R99:R100">
    <cfRule type="cellIs" dxfId="1533" priority="3221" stopIfTrue="1" operator="equal">
      <formula>0</formula>
    </cfRule>
  </conditionalFormatting>
  <conditionalFormatting sqref="R102:R104 R99:R100">
    <cfRule type="cellIs" dxfId="1532" priority="3220" stopIfTrue="1" operator="equal">
      <formula>0</formula>
    </cfRule>
  </conditionalFormatting>
  <conditionalFormatting sqref="R100 R102:R104">
    <cfRule type="cellIs" dxfId="1531" priority="3219" stopIfTrue="1" operator="equal">
      <formula>0</formula>
    </cfRule>
  </conditionalFormatting>
  <conditionalFormatting sqref="R100 R102:R104">
    <cfRule type="cellIs" dxfId="1530" priority="3218" stopIfTrue="1" operator="equal">
      <formula>0</formula>
    </cfRule>
  </conditionalFormatting>
  <conditionalFormatting sqref="R100 R102:R104">
    <cfRule type="cellIs" dxfId="1529" priority="3217" stopIfTrue="1" operator="equal">
      <formula>0</formula>
    </cfRule>
  </conditionalFormatting>
  <conditionalFormatting sqref="R90">
    <cfRule type="cellIs" dxfId="1528" priority="3210" stopIfTrue="1" operator="equal">
      <formula>0</formula>
    </cfRule>
  </conditionalFormatting>
  <conditionalFormatting sqref="R97">
    <cfRule type="cellIs" dxfId="1527" priority="3216" stopIfTrue="1" operator="equal">
      <formula>0</formula>
    </cfRule>
  </conditionalFormatting>
  <conditionalFormatting sqref="R97">
    <cfRule type="cellIs" dxfId="1526" priority="3215" stopIfTrue="1" operator="equal">
      <formula>0</formula>
    </cfRule>
  </conditionalFormatting>
  <conditionalFormatting sqref="R97">
    <cfRule type="cellIs" dxfId="1525" priority="3214" stopIfTrue="1" operator="equal">
      <formula>0</formula>
    </cfRule>
  </conditionalFormatting>
  <conditionalFormatting sqref="R97">
    <cfRule type="cellIs" dxfId="1524" priority="3213" stopIfTrue="1" operator="equal">
      <formula>0</formula>
    </cfRule>
  </conditionalFormatting>
  <conditionalFormatting sqref="R97">
    <cfRule type="cellIs" dxfId="1523" priority="3212" stopIfTrue="1" operator="equal">
      <formula>0</formula>
    </cfRule>
  </conditionalFormatting>
  <conditionalFormatting sqref="R97">
    <cfRule type="cellIs" dxfId="1522" priority="3211" stopIfTrue="1" operator="equal">
      <formula>0</formula>
    </cfRule>
  </conditionalFormatting>
  <conditionalFormatting sqref="R90">
    <cfRule type="cellIs" dxfId="1521" priority="3209" stopIfTrue="1" operator="equal">
      <formula>0</formula>
    </cfRule>
  </conditionalFormatting>
  <conditionalFormatting sqref="R90">
    <cfRule type="cellIs" dxfId="1520" priority="3208" stopIfTrue="1" operator="equal">
      <formula>0</formula>
    </cfRule>
  </conditionalFormatting>
  <conditionalFormatting sqref="R90">
    <cfRule type="cellIs" dxfId="1519" priority="3207" stopIfTrue="1" operator="equal">
      <formula>0</formula>
    </cfRule>
  </conditionalFormatting>
  <conditionalFormatting sqref="R90">
    <cfRule type="cellIs" dxfId="1518" priority="3206" stopIfTrue="1" operator="equal">
      <formula>0</formula>
    </cfRule>
  </conditionalFormatting>
  <conditionalFormatting sqref="R90">
    <cfRule type="cellIs" dxfId="1517" priority="3205" stopIfTrue="1" operator="equal">
      <formula>0</formula>
    </cfRule>
  </conditionalFormatting>
  <conditionalFormatting sqref="R105">
    <cfRule type="cellIs" dxfId="1516" priority="3203" stopIfTrue="1" operator="equal">
      <formula>0</formula>
    </cfRule>
  </conditionalFormatting>
  <conditionalFormatting sqref="R105">
    <cfRule type="cellIs" dxfId="1515" priority="3202" stopIfTrue="1" operator="equal">
      <formula>0</formula>
    </cfRule>
  </conditionalFormatting>
  <conditionalFormatting sqref="R105">
    <cfRule type="cellIs" dxfId="1514" priority="3201" stopIfTrue="1" operator="equal">
      <formula>0</formula>
    </cfRule>
  </conditionalFormatting>
  <conditionalFormatting sqref="R105">
    <cfRule type="cellIs" dxfId="1513" priority="3200" stopIfTrue="1" operator="equal">
      <formula>0</formula>
    </cfRule>
  </conditionalFormatting>
  <conditionalFormatting sqref="R105">
    <cfRule type="cellIs" dxfId="1512" priority="3199" stopIfTrue="1" operator="equal">
      <formula>0</formula>
    </cfRule>
  </conditionalFormatting>
  <conditionalFormatting sqref="R98">
    <cfRule type="cellIs" dxfId="1511" priority="3198" stopIfTrue="1" operator="equal">
      <formula>0</formula>
    </cfRule>
  </conditionalFormatting>
  <conditionalFormatting sqref="R98">
    <cfRule type="cellIs" dxfId="1510" priority="3197" stopIfTrue="1" operator="equal">
      <formula>0</formula>
    </cfRule>
  </conditionalFormatting>
  <conditionalFormatting sqref="R98">
    <cfRule type="cellIs" dxfId="1509" priority="3196" stopIfTrue="1" operator="equal">
      <formula>0</formula>
    </cfRule>
  </conditionalFormatting>
  <conditionalFormatting sqref="R98">
    <cfRule type="cellIs" dxfId="1508" priority="3195" stopIfTrue="1" operator="equal">
      <formula>0</formula>
    </cfRule>
  </conditionalFormatting>
  <conditionalFormatting sqref="R98">
    <cfRule type="cellIs" dxfId="1507" priority="3194" stopIfTrue="1" operator="equal">
      <formula>0</formula>
    </cfRule>
  </conditionalFormatting>
  <conditionalFormatting sqref="R98">
    <cfRule type="cellIs" dxfId="1506" priority="3193" stopIfTrue="1" operator="equal">
      <formula>0</formula>
    </cfRule>
  </conditionalFormatting>
  <conditionalFormatting sqref="R91">
    <cfRule type="cellIs" dxfId="1505" priority="3192" stopIfTrue="1" operator="equal">
      <formula>0</formula>
    </cfRule>
  </conditionalFormatting>
  <conditionalFormatting sqref="R91">
    <cfRule type="cellIs" dxfId="1504" priority="3191" stopIfTrue="1" operator="equal">
      <formula>0</formula>
    </cfRule>
  </conditionalFormatting>
  <conditionalFormatting sqref="R91">
    <cfRule type="cellIs" dxfId="1503" priority="3190" stopIfTrue="1" operator="equal">
      <formula>0</formula>
    </cfRule>
  </conditionalFormatting>
  <conditionalFormatting sqref="R91">
    <cfRule type="cellIs" dxfId="1502" priority="3189" stopIfTrue="1" operator="equal">
      <formula>0</formula>
    </cfRule>
  </conditionalFormatting>
  <conditionalFormatting sqref="R91">
    <cfRule type="cellIs" dxfId="1501" priority="3188" stopIfTrue="1" operator="equal">
      <formula>0</formula>
    </cfRule>
  </conditionalFormatting>
  <conditionalFormatting sqref="R91">
    <cfRule type="cellIs" dxfId="1500" priority="3187" stopIfTrue="1" operator="equal">
      <formula>0</formula>
    </cfRule>
  </conditionalFormatting>
  <conditionalFormatting sqref="R113">
    <cfRule type="cellIs" dxfId="1499" priority="3186" stopIfTrue="1" operator="equal">
      <formula>0</formula>
    </cfRule>
  </conditionalFormatting>
  <conditionalFormatting sqref="R113">
    <cfRule type="cellIs" dxfId="1498" priority="3185" stopIfTrue="1" operator="equal">
      <formula>0</formula>
    </cfRule>
  </conditionalFormatting>
  <conditionalFormatting sqref="R113">
    <cfRule type="cellIs" dxfId="1497" priority="3184" stopIfTrue="1" operator="equal">
      <formula>0</formula>
    </cfRule>
  </conditionalFormatting>
  <conditionalFormatting sqref="R113">
    <cfRule type="cellIs" dxfId="1496" priority="3183" stopIfTrue="1" operator="equal">
      <formula>0</formula>
    </cfRule>
  </conditionalFormatting>
  <conditionalFormatting sqref="R113">
    <cfRule type="cellIs" dxfId="1495" priority="3182" stopIfTrue="1" operator="equal">
      <formula>0</formula>
    </cfRule>
  </conditionalFormatting>
  <conditionalFormatting sqref="R113">
    <cfRule type="cellIs" dxfId="1494" priority="3181" stopIfTrue="1" operator="equal">
      <formula>0</formula>
    </cfRule>
  </conditionalFormatting>
  <conditionalFormatting sqref="R108">
    <cfRule type="cellIs" dxfId="1493" priority="3179" stopIfTrue="1" operator="equal">
      <formula>0</formula>
    </cfRule>
  </conditionalFormatting>
  <conditionalFormatting sqref="R108">
    <cfRule type="cellIs" dxfId="1492" priority="3178" stopIfTrue="1" operator="equal">
      <formula>0</formula>
    </cfRule>
  </conditionalFormatting>
  <conditionalFormatting sqref="R120:R121">
    <cfRule type="cellIs" dxfId="1491" priority="3174" stopIfTrue="1" operator="equal">
      <formula>0</formula>
    </cfRule>
  </conditionalFormatting>
  <conditionalFormatting sqref="R87">
    <cfRule type="cellIs" dxfId="1490" priority="3168" stopIfTrue="1" operator="equal">
      <formula>0</formula>
    </cfRule>
  </conditionalFormatting>
  <conditionalFormatting sqref="R87">
    <cfRule type="cellIs" dxfId="1489" priority="3167" stopIfTrue="1" operator="equal">
      <formula>0</formula>
    </cfRule>
  </conditionalFormatting>
  <conditionalFormatting sqref="R120:R121">
    <cfRule type="cellIs" dxfId="1488" priority="3173" stopIfTrue="1" operator="equal">
      <formula>0</formula>
    </cfRule>
  </conditionalFormatting>
  <conditionalFormatting sqref="R120:R121">
    <cfRule type="cellIs" dxfId="1487" priority="3172" stopIfTrue="1" operator="equal">
      <formula>0</formula>
    </cfRule>
  </conditionalFormatting>
  <conditionalFormatting sqref="R120:R121">
    <cfRule type="cellIs" dxfId="1486" priority="3171" stopIfTrue="1" operator="equal">
      <formula>0</formula>
    </cfRule>
  </conditionalFormatting>
  <conditionalFormatting sqref="R120:R121">
    <cfRule type="cellIs" dxfId="1485" priority="3170" stopIfTrue="1" operator="equal">
      <formula>0</formula>
    </cfRule>
  </conditionalFormatting>
  <conditionalFormatting sqref="R120:R121">
    <cfRule type="cellIs" dxfId="1484" priority="3169" stopIfTrue="1" operator="equal">
      <formula>0</formula>
    </cfRule>
  </conditionalFormatting>
  <conditionalFormatting sqref="R94">
    <cfRule type="cellIs" dxfId="1483" priority="3162" stopIfTrue="1" operator="equal">
      <formula>0</formula>
    </cfRule>
  </conditionalFormatting>
  <conditionalFormatting sqref="R94">
    <cfRule type="cellIs" dxfId="1482" priority="3161" stopIfTrue="1" operator="equal">
      <formula>0</formula>
    </cfRule>
  </conditionalFormatting>
  <conditionalFormatting sqref="R87">
    <cfRule type="cellIs" dxfId="1481" priority="3166" stopIfTrue="1" operator="equal">
      <formula>0</formula>
    </cfRule>
  </conditionalFormatting>
  <conditionalFormatting sqref="R87">
    <cfRule type="cellIs" dxfId="1480" priority="3165" stopIfTrue="1" operator="equal">
      <formula>0</formula>
    </cfRule>
  </conditionalFormatting>
  <conditionalFormatting sqref="R87">
    <cfRule type="cellIs" dxfId="1479" priority="3164" stopIfTrue="1" operator="equal">
      <formula>0</formula>
    </cfRule>
  </conditionalFormatting>
  <conditionalFormatting sqref="R87">
    <cfRule type="cellIs" dxfId="1478" priority="3163" stopIfTrue="1" operator="equal">
      <formula>0</formula>
    </cfRule>
  </conditionalFormatting>
  <conditionalFormatting sqref="R94">
    <cfRule type="cellIs" dxfId="1477" priority="3160" stopIfTrue="1" operator="equal">
      <formula>0</formula>
    </cfRule>
  </conditionalFormatting>
  <conditionalFormatting sqref="R94">
    <cfRule type="cellIs" dxfId="1476" priority="3159" stopIfTrue="1" operator="equal">
      <formula>0</formula>
    </cfRule>
  </conditionalFormatting>
  <conditionalFormatting sqref="R94">
    <cfRule type="cellIs" dxfId="1475" priority="3158" stopIfTrue="1" operator="equal">
      <formula>0</formula>
    </cfRule>
  </conditionalFormatting>
  <conditionalFormatting sqref="R94">
    <cfRule type="cellIs" dxfId="1474" priority="3157" stopIfTrue="1" operator="equal">
      <formula>0</formula>
    </cfRule>
  </conditionalFormatting>
  <conditionalFormatting sqref="R101">
    <cfRule type="cellIs" dxfId="1473" priority="3156" stopIfTrue="1" operator="equal">
      <formula>0</formula>
    </cfRule>
  </conditionalFormatting>
  <conditionalFormatting sqref="R101">
    <cfRule type="cellIs" dxfId="1472" priority="3155" stopIfTrue="1" operator="equal">
      <formula>0</formula>
    </cfRule>
  </conditionalFormatting>
  <conditionalFormatting sqref="R101">
    <cfRule type="cellIs" dxfId="1471" priority="3154" stopIfTrue="1" operator="equal">
      <formula>0</formula>
    </cfRule>
  </conditionalFormatting>
  <conditionalFormatting sqref="R101">
    <cfRule type="cellIs" dxfId="1470" priority="3153" stopIfTrue="1" operator="equal">
      <formula>0</formula>
    </cfRule>
  </conditionalFormatting>
  <conditionalFormatting sqref="R101">
    <cfRule type="cellIs" dxfId="1469" priority="3152" stopIfTrue="1" operator="equal">
      <formula>0</formula>
    </cfRule>
  </conditionalFormatting>
  <conditionalFormatting sqref="R101">
    <cfRule type="cellIs" dxfId="1468" priority="3151" stopIfTrue="1" operator="equal">
      <formula>0</formula>
    </cfRule>
  </conditionalFormatting>
  <conditionalFormatting sqref="R161">
    <cfRule type="cellIs" dxfId="1467" priority="3149" stopIfTrue="1" operator="equal">
      <formula>0</formula>
    </cfRule>
  </conditionalFormatting>
  <conditionalFormatting sqref="R161">
    <cfRule type="cellIs" dxfId="1466" priority="3148" stopIfTrue="1" operator="equal">
      <formula>0</formula>
    </cfRule>
  </conditionalFormatting>
  <conditionalFormatting sqref="R161">
    <cfRule type="cellIs" dxfId="1465" priority="3147" stopIfTrue="1" operator="equal">
      <formula>0</formula>
    </cfRule>
  </conditionalFormatting>
  <conditionalFormatting sqref="Q220:R221">
    <cfRule type="cellIs" dxfId="1464" priority="3146" stopIfTrue="1" operator="equal">
      <formula>0</formula>
    </cfRule>
  </conditionalFormatting>
  <conditionalFormatting sqref="Q264 R259 Q260 Q220:R221 Q262">
    <cfRule type="cellIs" dxfId="1463" priority="3145" stopIfTrue="1" operator="equal">
      <formula>0</formula>
    </cfRule>
  </conditionalFormatting>
  <conditionalFormatting sqref="Q264 R259 Q260 Q220:R221 Q262">
    <cfRule type="cellIs" dxfId="1462" priority="3144" stopIfTrue="1" operator="equal">
      <formula>0</formula>
    </cfRule>
  </conditionalFormatting>
  <conditionalFormatting sqref="R224">
    <cfRule type="cellIs" dxfId="1461" priority="3143" stopIfTrue="1" operator="equal">
      <formula>0</formula>
    </cfRule>
  </conditionalFormatting>
  <conditionalFormatting sqref="R224:R228 R250:R253 R245:R248 R240:R243 R235:R238 R230:R233">
    <cfRule type="cellIs" dxfId="1460" priority="3142" stopIfTrue="1" operator="equal">
      <formula>0</formula>
    </cfRule>
  </conditionalFormatting>
  <conditionalFormatting sqref="R224:R228 R250:R253 R245:R248 R240:R243 R235:R238 R230:R233">
    <cfRule type="cellIs" dxfId="1459" priority="3141" stopIfTrue="1" operator="equal">
      <formula>0</formula>
    </cfRule>
  </conditionalFormatting>
  <conditionalFormatting sqref="Q222:Q223">
    <cfRule type="cellIs" dxfId="1458" priority="3140" stopIfTrue="1" operator="equal">
      <formula>0</formula>
    </cfRule>
  </conditionalFormatting>
  <conditionalFormatting sqref="R222:R223">
    <cfRule type="cellIs" dxfId="1457" priority="3139" stopIfTrue="1" operator="equal">
      <formula>0</formula>
    </cfRule>
  </conditionalFormatting>
  <conditionalFormatting sqref="R237:R238">
    <cfRule type="cellIs" dxfId="1456" priority="3137" stopIfTrue="1" operator="equal">
      <formula>0</formula>
    </cfRule>
  </conditionalFormatting>
  <conditionalFormatting sqref="R237:R238">
    <cfRule type="cellIs" dxfId="1455" priority="3136" stopIfTrue="1" operator="equal">
      <formula>0</formula>
    </cfRule>
  </conditionalFormatting>
  <conditionalFormatting sqref="R240:R243">
    <cfRule type="cellIs" dxfId="1454" priority="3127" stopIfTrue="1" operator="equal">
      <formula>0</formula>
    </cfRule>
  </conditionalFormatting>
  <conditionalFormatting sqref="R240:R243">
    <cfRule type="cellIs" dxfId="1453" priority="3126" stopIfTrue="1" operator="equal">
      <formula>0</formula>
    </cfRule>
  </conditionalFormatting>
  <conditionalFormatting sqref="R242:R243">
    <cfRule type="cellIs" dxfId="1452" priority="3125" stopIfTrue="1" operator="equal">
      <formula>0</formula>
    </cfRule>
  </conditionalFormatting>
  <conditionalFormatting sqref="R242:R243">
    <cfRule type="cellIs" dxfId="1451" priority="3124" stopIfTrue="1" operator="equal">
      <formula>0</formula>
    </cfRule>
  </conditionalFormatting>
  <conditionalFormatting sqref="R245:R248">
    <cfRule type="cellIs" dxfId="1450" priority="3121" stopIfTrue="1" operator="equal">
      <formula>0</formula>
    </cfRule>
  </conditionalFormatting>
  <conditionalFormatting sqref="R245:R248">
    <cfRule type="cellIs" dxfId="1449" priority="3120" stopIfTrue="1" operator="equal">
      <formula>0</formula>
    </cfRule>
  </conditionalFormatting>
  <conditionalFormatting sqref="R247:R248">
    <cfRule type="cellIs" dxfId="1448" priority="3119" stopIfTrue="1" operator="equal">
      <formula>0</formula>
    </cfRule>
  </conditionalFormatting>
  <conditionalFormatting sqref="R247:R248">
    <cfRule type="cellIs" dxfId="1447" priority="3118" stopIfTrue="1" operator="equal">
      <formula>0</formula>
    </cfRule>
  </conditionalFormatting>
  <conditionalFormatting sqref="R250:R253">
    <cfRule type="cellIs" dxfId="1446" priority="3115" stopIfTrue="1" operator="equal">
      <formula>0</formula>
    </cfRule>
  </conditionalFormatting>
  <conditionalFormatting sqref="R250:R253">
    <cfRule type="cellIs" dxfId="1445" priority="3114" stopIfTrue="1" operator="equal">
      <formula>0</formula>
    </cfRule>
  </conditionalFormatting>
  <conditionalFormatting sqref="R252:R253">
    <cfRule type="cellIs" dxfId="1444" priority="3113" stopIfTrue="1" operator="equal">
      <formula>0</formula>
    </cfRule>
  </conditionalFormatting>
  <conditionalFormatting sqref="R252:R253">
    <cfRule type="cellIs" dxfId="1443" priority="3112" stopIfTrue="1" operator="equal">
      <formula>0</formula>
    </cfRule>
  </conditionalFormatting>
  <conditionalFormatting sqref="R257:R258">
    <cfRule type="cellIs" dxfId="1442" priority="3110" stopIfTrue="1" operator="equal">
      <formula>0</formula>
    </cfRule>
  </conditionalFormatting>
  <conditionalFormatting sqref="R257:R258">
    <cfRule type="cellIs" dxfId="1441" priority="3109" stopIfTrue="1" operator="equal">
      <formula>0</formula>
    </cfRule>
  </conditionalFormatting>
  <conditionalFormatting sqref="R261 R263:R264">
    <cfRule type="cellIs" dxfId="1440" priority="3106" stopIfTrue="1" operator="equal">
      <formula>0</formula>
    </cfRule>
  </conditionalFormatting>
  <conditionalFormatting sqref="R261 R263:R264">
    <cfRule type="cellIs" dxfId="1439" priority="3105" stopIfTrue="1" operator="equal">
      <formula>0</formula>
    </cfRule>
  </conditionalFormatting>
  <conditionalFormatting sqref="R177">
    <cfRule type="cellIs" dxfId="1438" priority="3103" stopIfTrue="1" operator="equal">
      <formula>0</formula>
    </cfRule>
  </conditionalFormatting>
  <conditionalFormatting sqref="R177">
    <cfRule type="cellIs" dxfId="1437" priority="3102" stopIfTrue="1" operator="equal">
      <formula>0</formula>
    </cfRule>
  </conditionalFormatting>
  <conditionalFormatting sqref="R82">
    <cfRule type="cellIs" dxfId="1436" priority="3093" stopIfTrue="1" operator="equal">
      <formula>0</formula>
    </cfRule>
  </conditionalFormatting>
  <conditionalFormatting sqref="R82">
    <cfRule type="cellIs" dxfId="1435" priority="3092" stopIfTrue="1" operator="equal">
      <formula>0</formula>
    </cfRule>
  </conditionalFormatting>
  <conditionalFormatting sqref="R82">
    <cfRule type="cellIs" dxfId="1434" priority="3091" stopIfTrue="1" operator="equal">
      <formula>0</formula>
    </cfRule>
  </conditionalFormatting>
  <conditionalFormatting sqref="R83">
    <cfRule type="cellIs" dxfId="1433" priority="3090" stopIfTrue="1" operator="equal">
      <formula>0</formula>
    </cfRule>
  </conditionalFormatting>
  <conditionalFormatting sqref="R81">
    <cfRule type="cellIs" dxfId="1432" priority="3089" stopIfTrue="1" operator="equal">
      <formula>0</formula>
    </cfRule>
  </conditionalFormatting>
  <conditionalFormatting sqref="R84">
    <cfRule type="cellIs" dxfId="1431" priority="3088" stopIfTrue="1" operator="equal">
      <formula>0</formula>
    </cfRule>
  </conditionalFormatting>
  <conditionalFormatting sqref="R84">
    <cfRule type="cellIs" dxfId="1430" priority="3087" stopIfTrue="1" operator="equal">
      <formula>0</formula>
    </cfRule>
  </conditionalFormatting>
  <conditionalFormatting sqref="R50">
    <cfRule type="cellIs" dxfId="1429" priority="3081" stopIfTrue="1" operator="equal">
      <formula>0</formula>
    </cfRule>
  </conditionalFormatting>
  <conditionalFormatting sqref="R50">
    <cfRule type="cellIs" dxfId="1428" priority="3080" stopIfTrue="1" operator="equal">
      <formula>0</formula>
    </cfRule>
  </conditionalFormatting>
  <conditionalFormatting sqref="R50">
    <cfRule type="cellIs" dxfId="1427" priority="3079" stopIfTrue="1" operator="equal">
      <formula>0</formula>
    </cfRule>
  </conditionalFormatting>
  <conditionalFormatting sqref="R51">
    <cfRule type="cellIs" dxfId="1426" priority="3078" stopIfTrue="1" operator="equal">
      <formula>0</formula>
    </cfRule>
  </conditionalFormatting>
  <conditionalFormatting sqref="R49">
    <cfRule type="cellIs" dxfId="1425" priority="3077" stopIfTrue="1" operator="equal">
      <formula>0</formula>
    </cfRule>
  </conditionalFormatting>
  <conditionalFormatting sqref="R129">
    <cfRule type="cellIs" dxfId="1424" priority="3071" stopIfTrue="1" operator="equal">
      <formula>0</formula>
    </cfRule>
  </conditionalFormatting>
  <conditionalFormatting sqref="R129">
    <cfRule type="cellIs" dxfId="1423" priority="3070" stopIfTrue="1" operator="equal">
      <formula>0</formula>
    </cfRule>
  </conditionalFormatting>
  <conditionalFormatting sqref="R129">
    <cfRule type="cellIs" dxfId="1422" priority="3069" stopIfTrue="1" operator="equal">
      <formula>0</formula>
    </cfRule>
  </conditionalFormatting>
  <conditionalFormatting sqref="R130">
    <cfRule type="cellIs" dxfId="1421" priority="3068" stopIfTrue="1" operator="equal">
      <formula>0</formula>
    </cfRule>
  </conditionalFormatting>
  <conditionalFormatting sqref="R128">
    <cfRule type="cellIs" dxfId="1420" priority="3067" stopIfTrue="1" operator="equal">
      <formula>0</formula>
    </cfRule>
  </conditionalFormatting>
  <conditionalFormatting sqref="R182">
    <cfRule type="cellIs" dxfId="1419" priority="3061" stopIfTrue="1" operator="equal">
      <formula>0</formula>
    </cfRule>
  </conditionalFormatting>
  <conditionalFormatting sqref="R182">
    <cfRule type="cellIs" dxfId="1418" priority="3060" stopIfTrue="1" operator="equal">
      <formula>0</formula>
    </cfRule>
  </conditionalFormatting>
  <conditionalFormatting sqref="R182">
    <cfRule type="cellIs" dxfId="1417" priority="3059" stopIfTrue="1" operator="equal">
      <formula>0</formula>
    </cfRule>
  </conditionalFormatting>
  <conditionalFormatting sqref="R183">
    <cfRule type="cellIs" dxfId="1416" priority="3058" stopIfTrue="1" operator="equal">
      <formula>0</formula>
    </cfRule>
  </conditionalFormatting>
  <conditionalFormatting sqref="R181">
    <cfRule type="cellIs" dxfId="1415" priority="3057" stopIfTrue="1" operator="equal">
      <formula>0</formula>
    </cfRule>
  </conditionalFormatting>
  <conditionalFormatting sqref="R256">
    <cfRule type="cellIs" dxfId="1414" priority="3055" stopIfTrue="1" operator="equal">
      <formula>0</formula>
    </cfRule>
  </conditionalFormatting>
  <conditionalFormatting sqref="R256">
    <cfRule type="cellIs" dxfId="1413" priority="3054" stopIfTrue="1" operator="equal">
      <formula>0</formula>
    </cfRule>
  </conditionalFormatting>
  <conditionalFormatting sqref="R149">
    <cfRule type="cellIs" dxfId="1412" priority="3050" stopIfTrue="1" operator="equal">
      <formula>0</formula>
    </cfRule>
  </conditionalFormatting>
  <conditionalFormatting sqref="R149">
    <cfRule type="cellIs" dxfId="1411" priority="3049" stopIfTrue="1" operator="equal">
      <formula>0</formula>
    </cfRule>
  </conditionalFormatting>
  <conditionalFormatting sqref="R149">
    <cfRule type="cellIs" dxfId="1410" priority="3048" stopIfTrue="1" operator="equal">
      <formula>0</formula>
    </cfRule>
  </conditionalFormatting>
  <conditionalFormatting sqref="R58">
    <cfRule type="cellIs" dxfId="1409" priority="3044" stopIfTrue="1" operator="equal">
      <formula>0</formula>
    </cfRule>
  </conditionalFormatting>
  <conditionalFormatting sqref="R58">
    <cfRule type="cellIs" dxfId="1408" priority="3043" stopIfTrue="1" operator="equal">
      <formula>0</formula>
    </cfRule>
  </conditionalFormatting>
  <conditionalFormatting sqref="R68">
    <cfRule type="cellIs" dxfId="1407" priority="3042" stopIfTrue="1" operator="equal">
      <formula>0</formula>
    </cfRule>
  </conditionalFormatting>
  <conditionalFormatting sqref="R68">
    <cfRule type="cellIs" dxfId="1406" priority="3041" stopIfTrue="1" operator="equal">
      <formula>0</formula>
    </cfRule>
  </conditionalFormatting>
  <conditionalFormatting sqref="R78">
    <cfRule type="cellIs" dxfId="1405" priority="3040" stopIfTrue="1" operator="equal">
      <formula>0</formula>
    </cfRule>
  </conditionalFormatting>
  <conditionalFormatting sqref="R78">
    <cfRule type="cellIs" dxfId="1404" priority="3039" stopIfTrue="1" operator="equal">
      <formula>0</formula>
    </cfRule>
  </conditionalFormatting>
  <conditionalFormatting sqref="R122">
    <cfRule type="cellIs" dxfId="1403" priority="3032" stopIfTrue="1" operator="equal">
      <formula>0</formula>
    </cfRule>
  </conditionalFormatting>
  <conditionalFormatting sqref="R122">
    <cfRule type="cellIs" dxfId="1402" priority="3031" stopIfTrue="1" operator="equal">
      <formula>0</formula>
    </cfRule>
  </conditionalFormatting>
  <conditionalFormatting sqref="R122">
    <cfRule type="cellIs" dxfId="1401" priority="3030" stopIfTrue="1" operator="equal">
      <formula>0</formula>
    </cfRule>
  </conditionalFormatting>
  <conditionalFormatting sqref="R123">
    <cfRule type="cellIs" dxfId="1400" priority="3029" stopIfTrue="1" operator="equal">
      <formula>0</formula>
    </cfRule>
  </conditionalFormatting>
  <conditionalFormatting sqref="R123">
    <cfRule type="cellIs" dxfId="1399" priority="3028" stopIfTrue="1" operator="equal">
      <formula>0</formula>
    </cfRule>
  </conditionalFormatting>
  <conditionalFormatting sqref="R123">
    <cfRule type="cellIs" dxfId="1398" priority="3027" stopIfTrue="1" operator="equal">
      <formula>0</formula>
    </cfRule>
  </conditionalFormatting>
  <conditionalFormatting sqref="R123">
    <cfRule type="cellIs" dxfId="1397" priority="3026" stopIfTrue="1" operator="equal">
      <formula>0</formula>
    </cfRule>
  </conditionalFormatting>
  <conditionalFormatting sqref="R123">
    <cfRule type="cellIs" dxfId="1396" priority="3025" stopIfTrue="1" operator="equal">
      <formula>0</formula>
    </cfRule>
  </conditionalFormatting>
  <conditionalFormatting sqref="R123">
    <cfRule type="cellIs" dxfId="1395" priority="3024" stopIfTrue="1" operator="equal">
      <formula>0</formula>
    </cfRule>
  </conditionalFormatting>
  <conditionalFormatting sqref="R176">
    <cfRule type="cellIs" dxfId="1394" priority="3022" stopIfTrue="1" operator="equal">
      <formula>0</formula>
    </cfRule>
  </conditionalFormatting>
  <conditionalFormatting sqref="R176">
    <cfRule type="cellIs" dxfId="1393" priority="3021" stopIfTrue="1" operator="equal">
      <formula>0</formula>
    </cfRule>
  </conditionalFormatting>
  <conditionalFormatting sqref="U135 U139:U140 U65 U62:U63 U124">
    <cfRule type="cellIs" dxfId="1392" priority="3014" stopIfTrue="1" operator="equal">
      <formula>0</formula>
    </cfRule>
  </conditionalFormatting>
  <conditionalFormatting sqref="U184:U187 U189 U191 U199 U126:U127 U79:U80 U195 U75:U77 U124 U52:U53 U84 U255 U257:U258 U55:U57 U59:U63 U65:U67 U70:U73 U135:U136 U139:U140 U142:U148 U151 U154:U160 U162:U174 U197 U201:U204">
    <cfRule type="cellIs" dxfId="1391" priority="3013" stopIfTrue="1" operator="equal">
      <formula>0</formula>
    </cfRule>
  </conditionalFormatting>
  <conditionalFormatting sqref="U184:U187 U189 U191 U199 U126:U127 U79:U80 U195 U75:U77 U124 U52:U53 U84 U255 U257:U258 U55:U57 U59:U63 U65:U67 U70:U73 U135:U136 U139:U140 U142:U148 U151 U154:U160 U162:U174 U197 U201:U204">
    <cfRule type="cellIs" dxfId="1390" priority="3012" stopIfTrue="1" operator="equal">
      <formula>0</formula>
    </cfRule>
  </conditionalFormatting>
  <conditionalFormatting sqref="U135 U139:U140 U124">
    <cfRule type="cellIs" dxfId="1389" priority="3011" stopIfTrue="1" operator="equal">
      <formula>0</formula>
    </cfRule>
  </conditionalFormatting>
  <conditionalFormatting sqref="U135 U139:U140 U124">
    <cfRule type="cellIs" dxfId="1388" priority="3010" stopIfTrue="1" operator="equal">
      <formula>0</formula>
    </cfRule>
  </conditionalFormatting>
  <conditionalFormatting sqref="U135 U139:U140 U124">
    <cfRule type="cellIs" dxfId="1387" priority="3009" stopIfTrue="1" operator="equal">
      <formula>0</formula>
    </cfRule>
  </conditionalFormatting>
  <conditionalFormatting sqref="U194">
    <cfRule type="cellIs" dxfId="1386" priority="3008" stopIfTrue="1" operator="equal">
      <formula>0</formula>
    </cfRule>
  </conditionalFormatting>
  <conditionalFormatting sqref="U188">
    <cfRule type="cellIs" dxfId="1385" priority="3006" stopIfTrue="1" operator="equal">
      <formula>0</formula>
    </cfRule>
  </conditionalFormatting>
  <conditionalFormatting sqref="U188">
    <cfRule type="cellIs" dxfId="1384" priority="3005" stopIfTrue="1" operator="equal">
      <formula>0</formula>
    </cfRule>
  </conditionalFormatting>
  <conditionalFormatting sqref="U190">
    <cfRule type="cellIs" dxfId="1383" priority="3000" stopIfTrue="1" operator="equal">
      <formula>0</formula>
    </cfRule>
  </conditionalFormatting>
  <conditionalFormatting sqref="U190">
    <cfRule type="cellIs" dxfId="1382" priority="2999" stopIfTrue="1" operator="equal">
      <formula>0</formula>
    </cfRule>
  </conditionalFormatting>
  <conditionalFormatting sqref="U192">
    <cfRule type="cellIs" dxfId="1381" priority="2994" stopIfTrue="1" operator="equal">
      <formula>0</formula>
    </cfRule>
  </conditionalFormatting>
  <conditionalFormatting sqref="U192">
    <cfRule type="cellIs" dxfId="1380" priority="2993" stopIfTrue="1" operator="equal">
      <formula>0</formula>
    </cfRule>
  </conditionalFormatting>
  <conditionalFormatting sqref="U198">
    <cfRule type="cellIs" dxfId="1379" priority="2989" stopIfTrue="1" operator="equal">
      <formula>0</formula>
    </cfRule>
  </conditionalFormatting>
  <conditionalFormatting sqref="U198">
    <cfRule type="cellIs" dxfId="1378" priority="2988" stopIfTrue="1" operator="equal">
      <formula>0</formula>
    </cfRule>
  </conditionalFormatting>
  <conditionalFormatting sqref="U200">
    <cfRule type="cellIs" dxfId="1377" priority="2987" stopIfTrue="1" operator="equal">
      <formula>0</formula>
    </cfRule>
  </conditionalFormatting>
  <conditionalFormatting sqref="U200">
    <cfRule type="cellIs" dxfId="1376" priority="2986" stopIfTrue="1" operator="equal">
      <formula>0</formula>
    </cfRule>
  </conditionalFormatting>
  <conditionalFormatting sqref="T196 T202 T204">
    <cfRule type="cellIs" dxfId="1375" priority="2985" stopIfTrue="1" operator="equal">
      <formula>0</formula>
    </cfRule>
  </conditionalFormatting>
  <conditionalFormatting sqref="T196 T202 T204">
    <cfRule type="cellIs" dxfId="1374" priority="2984" stopIfTrue="1" operator="equal">
      <formula>0</formula>
    </cfRule>
  </conditionalFormatting>
  <conditionalFormatting sqref="T198">
    <cfRule type="cellIs" dxfId="1373" priority="2983" stopIfTrue="1" operator="equal">
      <formula>0</formula>
    </cfRule>
  </conditionalFormatting>
  <conditionalFormatting sqref="T198">
    <cfRule type="cellIs" dxfId="1372" priority="2982" stopIfTrue="1" operator="equal">
      <formula>0</formula>
    </cfRule>
  </conditionalFormatting>
  <conditionalFormatting sqref="T200">
    <cfRule type="cellIs" dxfId="1371" priority="2981" stopIfTrue="1" operator="equal">
      <formula>0</formula>
    </cfRule>
  </conditionalFormatting>
  <conditionalFormatting sqref="T200">
    <cfRule type="cellIs" dxfId="1370" priority="2980" stopIfTrue="1" operator="equal">
      <formula>0</formula>
    </cfRule>
  </conditionalFormatting>
  <conditionalFormatting sqref="U137:U138">
    <cfRule type="cellIs" dxfId="1369" priority="2964" stopIfTrue="1" operator="equal">
      <formula>0</formula>
    </cfRule>
  </conditionalFormatting>
  <conditionalFormatting sqref="U137:U138">
    <cfRule type="cellIs" dxfId="1368" priority="2963" stopIfTrue="1" operator="equal">
      <formula>0</formula>
    </cfRule>
  </conditionalFormatting>
  <conditionalFormatting sqref="U52:U53 U55">
    <cfRule type="cellIs" dxfId="1367" priority="2972" stopIfTrue="1" operator="equal">
      <formula>0</formula>
    </cfRule>
  </conditionalFormatting>
  <conditionalFormatting sqref="U150">
    <cfRule type="cellIs" dxfId="1366" priority="2961" stopIfTrue="1" operator="equal">
      <formula>0</formula>
    </cfRule>
  </conditionalFormatting>
  <conditionalFormatting sqref="U150">
    <cfRule type="cellIs" dxfId="1365" priority="2960" stopIfTrue="1" operator="equal">
      <formula>0</formula>
    </cfRule>
  </conditionalFormatting>
  <conditionalFormatting sqref="U72:U73 U75">
    <cfRule type="cellIs" dxfId="1364" priority="2973" stopIfTrue="1" operator="equal">
      <formula>0</formula>
    </cfRule>
  </conditionalFormatting>
  <conditionalFormatting sqref="U137:U138">
    <cfRule type="cellIs" dxfId="1363" priority="2962" stopIfTrue="1" operator="equal">
      <formula>0</formula>
    </cfRule>
  </conditionalFormatting>
  <conditionalFormatting sqref="U84">
    <cfRule type="cellIs" dxfId="1362" priority="2971" stopIfTrue="1" operator="equal">
      <formula>0</formula>
    </cfRule>
  </conditionalFormatting>
  <conditionalFormatting sqref="U125">
    <cfRule type="cellIs" dxfId="1361" priority="2970" stopIfTrue="1" operator="equal">
      <formula>0</formula>
    </cfRule>
  </conditionalFormatting>
  <conditionalFormatting sqref="U125">
    <cfRule type="cellIs" dxfId="1360" priority="2969" stopIfTrue="1" operator="equal">
      <formula>0</formula>
    </cfRule>
  </conditionalFormatting>
  <conditionalFormatting sqref="U125">
    <cfRule type="cellIs" dxfId="1359" priority="2968" stopIfTrue="1" operator="equal">
      <formula>0</formula>
    </cfRule>
  </conditionalFormatting>
  <conditionalFormatting sqref="U134 U131:U132">
    <cfRule type="cellIs" dxfId="1358" priority="2967" stopIfTrue="1" operator="equal">
      <formula>0</formula>
    </cfRule>
  </conditionalFormatting>
  <conditionalFormatting sqref="U134 U131:U132">
    <cfRule type="cellIs" dxfId="1357" priority="2966" stopIfTrue="1" operator="equal">
      <formula>0</formula>
    </cfRule>
  </conditionalFormatting>
  <conditionalFormatting sqref="U134 U131:U132">
    <cfRule type="cellIs" dxfId="1356" priority="2965" stopIfTrue="1" operator="equal">
      <formula>0</formula>
    </cfRule>
  </conditionalFormatting>
  <conditionalFormatting sqref="U150">
    <cfRule type="cellIs" dxfId="1355" priority="2959" stopIfTrue="1" operator="equal">
      <formula>0</formula>
    </cfRule>
  </conditionalFormatting>
  <conditionalFormatting sqref="U84">
    <cfRule type="cellIs" dxfId="1354" priority="2958" stopIfTrue="1" operator="equal">
      <formula>0</formula>
    </cfRule>
  </conditionalFormatting>
  <conditionalFormatting sqref="T9">
    <cfRule type="cellIs" dxfId="1353" priority="2957" stopIfTrue="1" operator="equal">
      <formula>0</formula>
    </cfRule>
  </conditionalFormatting>
  <conditionalFormatting sqref="T37:T45">
    <cfRule type="cellIs" dxfId="1352" priority="2956" stopIfTrue="1" operator="equal">
      <formula>0</formula>
    </cfRule>
  </conditionalFormatting>
  <conditionalFormatting sqref="T37:T45">
    <cfRule type="cellIs" dxfId="1351" priority="2955" stopIfTrue="1" operator="equal">
      <formula>0</formula>
    </cfRule>
  </conditionalFormatting>
  <conditionalFormatting sqref="U9">
    <cfRule type="cellIs" dxfId="1350" priority="2954" stopIfTrue="1" operator="equal">
      <formula>0</formula>
    </cfRule>
  </conditionalFormatting>
  <conditionalFormatting sqref="U38:U40 U42 U44">
    <cfRule type="cellIs" dxfId="1349" priority="2953" stopIfTrue="1" operator="equal">
      <formula>0</formula>
    </cfRule>
  </conditionalFormatting>
  <conditionalFormatting sqref="U38:U40 U42 U44">
    <cfRule type="cellIs" dxfId="1348" priority="2952" stopIfTrue="1" operator="equal">
      <formula>0</formula>
    </cfRule>
  </conditionalFormatting>
  <conditionalFormatting sqref="U84">
    <cfRule type="cellIs" dxfId="1347" priority="2951" stopIfTrue="1" operator="equal">
      <formula>0</formula>
    </cfRule>
  </conditionalFormatting>
  <conditionalFormatting sqref="U54">
    <cfRule type="cellIs" dxfId="1346" priority="2949" stopIfTrue="1" operator="equal">
      <formula>0</formula>
    </cfRule>
  </conditionalFormatting>
  <conditionalFormatting sqref="U54">
    <cfRule type="cellIs" dxfId="1345" priority="2948" stopIfTrue="1" operator="equal">
      <formula>0</formula>
    </cfRule>
  </conditionalFormatting>
  <conditionalFormatting sqref="U133">
    <cfRule type="cellIs" dxfId="1344" priority="2941" stopIfTrue="1" operator="equal">
      <formula>0</formula>
    </cfRule>
  </conditionalFormatting>
  <conditionalFormatting sqref="U64">
    <cfRule type="cellIs" dxfId="1343" priority="2946" stopIfTrue="1" operator="equal">
      <formula>0</formula>
    </cfRule>
  </conditionalFormatting>
  <conditionalFormatting sqref="U64">
    <cfRule type="cellIs" dxfId="1342" priority="2945" stopIfTrue="1" operator="equal">
      <formula>0</formula>
    </cfRule>
  </conditionalFormatting>
  <conditionalFormatting sqref="U74">
    <cfRule type="cellIs" dxfId="1341" priority="2943" stopIfTrue="1" operator="equal">
      <formula>0</formula>
    </cfRule>
  </conditionalFormatting>
  <conditionalFormatting sqref="U74">
    <cfRule type="cellIs" dxfId="1340" priority="2942" stopIfTrue="1" operator="equal">
      <formula>0</formula>
    </cfRule>
  </conditionalFormatting>
  <conditionalFormatting sqref="U133">
    <cfRule type="cellIs" dxfId="1339" priority="2940" stopIfTrue="1" operator="equal">
      <formula>0</formula>
    </cfRule>
  </conditionalFormatting>
  <conditionalFormatting sqref="U133">
    <cfRule type="cellIs" dxfId="1338" priority="2939" stopIfTrue="1" operator="equal">
      <formula>0</formula>
    </cfRule>
  </conditionalFormatting>
  <conditionalFormatting sqref="U133">
    <cfRule type="cellIs" dxfId="1337" priority="2938" stopIfTrue="1" operator="equal">
      <formula>0</formula>
    </cfRule>
  </conditionalFormatting>
  <conditionalFormatting sqref="U133">
    <cfRule type="cellIs" dxfId="1336" priority="2937" stopIfTrue="1" operator="equal">
      <formula>0</formula>
    </cfRule>
  </conditionalFormatting>
  <conditionalFormatting sqref="U133">
    <cfRule type="cellIs" dxfId="1335" priority="2936" stopIfTrue="1" operator="equal">
      <formula>0</formula>
    </cfRule>
  </conditionalFormatting>
  <conditionalFormatting sqref="T5:T6">
    <cfRule type="cellIs" dxfId="1334" priority="2935" stopIfTrue="1" operator="equal">
      <formula>0</formula>
    </cfRule>
  </conditionalFormatting>
  <conditionalFormatting sqref="U5:U6">
    <cfRule type="cellIs" dxfId="1333" priority="2934" stopIfTrue="1" operator="equal">
      <formula>0</formula>
    </cfRule>
  </conditionalFormatting>
  <conditionalFormatting sqref="U72">
    <cfRule type="cellIs" dxfId="1332" priority="2921" stopIfTrue="1" operator="equal">
      <formula>0</formula>
    </cfRule>
  </conditionalFormatting>
  <conditionalFormatting sqref="U69">
    <cfRule type="cellIs" dxfId="1331" priority="2926" stopIfTrue="1" operator="equal">
      <formula>0</formula>
    </cfRule>
  </conditionalFormatting>
  <conditionalFormatting sqref="U69">
    <cfRule type="cellIs" dxfId="1330" priority="2925" stopIfTrue="1" operator="equal">
      <formula>0</formula>
    </cfRule>
  </conditionalFormatting>
  <conditionalFormatting sqref="U95:U96 U92:U93">
    <cfRule type="cellIs" dxfId="1329" priority="2911" stopIfTrue="1" operator="equal">
      <formula>0</formula>
    </cfRule>
  </conditionalFormatting>
  <conditionalFormatting sqref="U95:U96 U92:U93">
    <cfRule type="cellIs" dxfId="1328" priority="2910" stopIfTrue="1" operator="equal">
      <formula>0</formula>
    </cfRule>
  </conditionalFormatting>
  <conditionalFormatting sqref="U93 U95:U96">
    <cfRule type="cellIs" dxfId="1327" priority="2909" stopIfTrue="1" operator="equal">
      <formula>0</formula>
    </cfRule>
  </conditionalFormatting>
  <conditionalFormatting sqref="U93 U95:U96">
    <cfRule type="cellIs" dxfId="1326" priority="2908" stopIfTrue="1" operator="equal">
      <formula>0</formula>
    </cfRule>
  </conditionalFormatting>
  <conditionalFormatting sqref="U93 U95:U96">
    <cfRule type="cellIs" dxfId="1325" priority="2907" stopIfTrue="1" operator="equal">
      <formula>0</formula>
    </cfRule>
  </conditionalFormatting>
  <conditionalFormatting sqref="U84">
    <cfRule type="cellIs" dxfId="1324" priority="2920" stopIfTrue="1" operator="equal">
      <formula>0</formula>
    </cfRule>
  </conditionalFormatting>
  <conditionalFormatting sqref="U93 U95:U96">
    <cfRule type="cellIs" dxfId="1323" priority="2912" stopIfTrue="1" operator="equal">
      <formula>0</formula>
    </cfRule>
  </conditionalFormatting>
  <conditionalFormatting sqref="U52">
    <cfRule type="cellIs" dxfId="1322" priority="2919" stopIfTrue="1" operator="equal">
      <formula>0</formula>
    </cfRule>
  </conditionalFormatting>
  <conditionalFormatting sqref="U105">
    <cfRule type="cellIs" dxfId="1321" priority="2888" stopIfTrue="1" operator="equal">
      <formula>0</formula>
    </cfRule>
  </conditionalFormatting>
  <conditionalFormatting sqref="U86 U106 U88:U89 U114:U119">
    <cfRule type="cellIs" dxfId="1320" priority="2918" stopIfTrue="1" operator="equal">
      <formula>0</formula>
    </cfRule>
  </conditionalFormatting>
  <conditionalFormatting sqref="U88:U89 U109:U112 U85:U86 U106:U107 U114:U119">
    <cfRule type="cellIs" dxfId="1319" priority="2917" stopIfTrue="1" operator="equal">
      <formula>0</formula>
    </cfRule>
  </conditionalFormatting>
  <conditionalFormatting sqref="U88:U89 U109:U112 U85:U86 U106:U107 U114:U119">
    <cfRule type="cellIs" dxfId="1318" priority="2916" stopIfTrue="1" operator="equal">
      <formula>0</formula>
    </cfRule>
  </conditionalFormatting>
  <conditionalFormatting sqref="U86 U106 U88:U89 U114:U119">
    <cfRule type="cellIs" dxfId="1317" priority="2915" stopIfTrue="1" operator="equal">
      <formula>0</formula>
    </cfRule>
  </conditionalFormatting>
  <conditionalFormatting sqref="U86 U106 U88:U89 U114:U119">
    <cfRule type="cellIs" dxfId="1316" priority="2914" stopIfTrue="1" operator="equal">
      <formula>0</formula>
    </cfRule>
  </conditionalFormatting>
  <conditionalFormatting sqref="U86 U106 U88:U89 U114:U119">
    <cfRule type="cellIs" dxfId="1315" priority="2913" stopIfTrue="1" operator="equal">
      <formula>0</formula>
    </cfRule>
  </conditionalFormatting>
  <conditionalFormatting sqref="U100 U102:U104">
    <cfRule type="cellIs" dxfId="1314" priority="2906" stopIfTrue="1" operator="equal">
      <formula>0</formula>
    </cfRule>
  </conditionalFormatting>
  <conditionalFormatting sqref="U102:U104 U99:U100">
    <cfRule type="cellIs" dxfId="1313" priority="2905" stopIfTrue="1" operator="equal">
      <formula>0</formula>
    </cfRule>
  </conditionalFormatting>
  <conditionalFormatting sqref="U102:U104 U99:U100">
    <cfRule type="cellIs" dxfId="1312" priority="2904" stopIfTrue="1" operator="equal">
      <formula>0</formula>
    </cfRule>
  </conditionalFormatting>
  <conditionalFormatting sqref="U100 U102:U104">
    <cfRule type="cellIs" dxfId="1311" priority="2903" stopIfTrue="1" operator="equal">
      <formula>0</formula>
    </cfRule>
  </conditionalFormatting>
  <conditionalFormatting sqref="U100 U102:U104">
    <cfRule type="cellIs" dxfId="1310" priority="2902" stopIfTrue="1" operator="equal">
      <formula>0</formula>
    </cfRule>
  </conditionalFormatting>
  <conditionalFormatting sqref="U100 U102:U104">
    <cfRule type="cellIs" dxfId="1309" priority="2901" stopIfTrue="1" operator="equal">
      <formula>0</formula>
    </cfRule>
  </conditionalFormatting>
  <conditionalFormatting sqref="U90">
    <cfRule type="cellIs" dxfId="1308" priority="2894" stopIfTrue="1" operator="equal">
      <formula>0</formula>
    </cfRule>
  </conditionalFormatting>
  <conditionalFormatting sqref="U97">
    <cfRule type="cellIs" dxfId="1307" priority="2900" stopIfTrue="1" operator="equal">
      <formula>0</formula>
    </cfRule>
  </conditionalFormatting>
  <conditionalFormatting sqref="U97">
    <cfRule type="cellIs" dxfId="1306" priority="2899" stopIfTrue="1" operator="equal">
      <formula>0</formula>
    </cfRule>
  </conditionalFormatting>
  <conditionalFormatting sqref="U97">
    <cfRule type="cellIs" dxfId="1305" priority="2898" stopIfTrue="1" operator="equal">
      <formula>0</formula>
    </cfRule>
  </conditionalFormatting>
  <conditionalFormatting sqref="U97">
    <cfRule type="cellIs" dxfId="1304" priority="2897" stopIfTrue="1" operator="equal">
      <formula>0</formula>
    </cfRule>
  </conditionalFormatting>
  <conditionalFormatting sqref="U97">
    <cfRule type="cellIs" dxfId="1303" priority="2896" stopIfTrue="1" operator="equal">
      <formula>0</formula>
    </cfRule>
  </conditionalFormatting>
  <conditionalFormatting sqref="U97">
    <cfRule type="cellIs" dxfId="1302" priority="2895" stopIfTrue="1" operator="equal">
      <formula>0</formula>
    </cfRule>
  </conditionalFormatting>
  <conditionalFormatting sqref="U90">
    <cfRule type="cellIs" dxfId="1301" priority="2893" stopIfTrue="1" operator="equal">
      <formula>0</formula>
    </cfRule>
  </conditionalFormatting>
  <conditionalFormatting sqref="U90">
    <cfRule type="cellIs" dxfId="1300" priority="2892" stopIfTrue="1" operator="equal">
      <formula>0</formula>
    </cfRule>
  </conditionalFormatting>
  <conditionalFormatting sqref="U90">
    <cfRule type="cellIs" dxfId="1299" priority="2891" stopIfTrue="1" operator="equal">
      <formula>0</formula>
    </cfRule>
  </conditionalFormatting>
  <conditionalFormatting sqref="U90">
    <cfRule type="cellIs" dxfId="1298" priority="2890" stopIfTrue="1" operator="equal">
      <formula>0</formula>
    </cfRule>
  </conditionalFormatting>
  <conditionalFormatting sqref="U90">
    <cfRule type="cellIs" dxfId="1297" priority="2889" stopIfTrue="1" operator="equal">
      <formula>0</formula>
    </cfRule>
  </conditionalFormatting>
  <conditionalFormatting sqref="U105">
    <cfRule type="cellIs" dxfId="1296" priority="2887" stopIfTrue="1" operator="equal">
      <formula>0</formula>
    </cfRule>
  </conditionalFormatting>
  <conditionalFormatting sqref="U105">
    <cfRule type="cellIs" dxfId="1295" priority="2886" stopIfTrue="1" operator="equal">
      <formula>0</formula>
    </cfRule>
  </conditionalFormatting>
  <conditionalFormatting sqref="U105">
    <cfRule type="cellIs" dxfId="1294" priority="2885" stopIfTrue="1" operator="equal">
      <formula>0</formula>
    </cfRule>
  </conditionalFormatting>
  <conditionalFormatting sqref="U105">
    <cfRule type="cellIs" dxfId="1293" priority="2884" stopIfTrue="1" operator="equal">
      <formula>0</formula>
    </cfRule>
  </conditionalFormatting>
  <conditionalFormatting sqref="U105">
    <cfRule type="cellIs" dxfId="1292" priority="2883" stopIfTrue="1" operator="equal">
      <formula>0</formula>
    </cfRule>
  </conditionalFormatting>
  <conditionalFormatting sqref="U98">
    <cfRule type="cellIs" dxfId="1291" priority="2882" stopIfTrue="1" operator="equal">
      <formula>0</formula>
    </cfRule>
  </conditionalFormatting>
  <conditionalFormatting sqref="U98">
    <cfRule type="cellIs" dxfId="1290" priority="2881" stopIfTrue="1" operator="equal">
      <formula>0</formula>
    </cfRule>
  </conditionalFormatting>
  <conditionalFormatting sqref="U98">
    <cfRule type="cellIs" dxfId="1289" priority="2880" stopIfTrue="1" operator="equal">
      <formula>0</formula>
    </cfRule>
  </conditionalFormatting>
  <conditionalFormatting sqref="U98">
    <cfRule type="cellIs" dxfId="1288" priority="2879" stopIfTrue="1" operator="equal">
      <formula>0</formula>
    </cfRule>
  </conditionalFormatting>
  <conditionalFormatting sqref="U98">
    <cfRule type="cellIs" dxfId="1287" priority="2878" stopIfTrue="1" operator="equal">
      <formula>0</formula>
    </cfRule>
  </conditionalFormatting>
  <conditionalFormatting sqref="U98">
    <cfRule type="cellIs" dxfId="1286" priority="2877" stopIfTrue="1" operator="equal">
      <formula>0</formula>
    </cfRule>
  </conditionalFormatting>
  <conditionalFormatting sqref="U91">
    <cfRule type="cellIs" dxfId="1285" priority="2876" stopIfTrue="1" operator="equal">
      <formula>0</formula>
    </cfRule>
  </conditionalFormatting>
  <conditionalFormatting sqref="U91">
    <cfRule type="cellIs" dxfId="1284" priority="2875" stopIfTrue="1" operator="equal">
      <formula>0</formula>
    </cfRule>
  </conditionalFormatting>
  <conditionalFormatting sqref="U91">
    <cfRule type="cellIs" dxfId="1283" priority="2874" stopIfTrue="1" operator="equal">
      <formula>0</formula>
    </cfRule>
  </conditionalFormatting>
  <conditionalFormatting sqref="U91">
    <cfRule type="cellIs" dxfId="1282" priority="2873" stopIfTrue="1" operator="equal">
      <formula>0</formula>
    </cfRule>
  </conditionalFormatting>
  <conditionalFormatting sqref="U91">
    <cfRule type="cellIs" dxfId="1281" priority="2872" stopIfTrue="1" operator="equal">
      <formula>0</formula>
    </cfRule>
  </conditionalFormatting>
  <conditionalFormatting sqref="U91">
    <cfRule type="cellIs" dxfId="1280" priority="2871" stopIfTrue="1" operator="equal">
      <formula>0</formula>
    </cfRule>
  </conditionalFormatting>
  <conditionalFormatting sqref="U113">
    <cfRule type="cellIs" dxfId="1279" priority="2870" stopIfTrue="1" operator="equal">
      <formula>0</formula>
    </cfRule>
  </conditionalFormatting>
  <conditionalFormatting sqref="U113">
    <cfRule type="cellIs" dxfId="1278" priority="2869" stopIfTrue="1" operator="equal">
      <formula>0</formula>
    </cfRule>
  </conditionalFormatting>
  <conditionalFormatting sqref="U113">
    <cfRule type="cellIs" dxfId="1277" priority="2868" stopIfTrue="1" operator="equal">
      <formula>0</formula>
    </cfRule>
  </conditionalFormatting>
  <conditionalFormatting sqref="U113">
    <cfRule type="cellIs" dxfId="1276" priority="2867" stopIfTrue="1" operator="equal">
      <formula>0</formula>
    </cfRule>
  </conditionalFormatting>
  <conditionalFormatting sqref="U113">
    <cfRule type="cellIs" dxfId="1275" priority="2866" stopIfTrue="1" operator="equal">
      <formula>0</formula>
    </cfRule>
  </conditionalFormatting>
  <conditionalFormatting sqref="U113">
    <cfRule type="cellIs" dxfId="1274" priority="2865" stopIfTrue="1" operator="equal">
      <formula>0</formula>
    </cfRule>
  </conditionalFormatting>
  <conditionalFormatting sqref="U108">
    <cfRule type="cellIs" dxfId="1273" priority="2863" stopIfTrue="1" operator="equal">
      <formula>0</formula>
    </cfRule>
  </conditionalFormatting>
  <conditionalFormatting sqref="U108">
    <cfRule type="cellIs" dxfId="1272" priority="2862" stopIfTrue="1" operator="equal">
      <formula>0</formula>
    </cfRule>
  </conditionalFormatting>
  <conditionalFormatting sqref="U120:U121">
    <cfRule type="cellIs" dxfId="1271" priority="2858" stopIfTrue="1" operator="equal">
      <formula>0</formula>
    </cfRule>
  </conditionalFormatting>
  <conditionalFormatting sqref="U87">
    <cfRule type="cellIs" dxfId="1270" priority="2852" stopIfTrue="1" operator="equal">
      <formula>0</formula>
    </cfRule>
  </conditionalFormatting>
  <conditionalFormatting sqref="U87">
    <cfRule type="cellIs" dxfId="1269" priority="2851" stopIfTrue="1" operator="equal">
      <formula>0</formula>
    </cfRule>
  </conditionalFormatting>
  <conditionalFormatting sqref="U120:U121">
    <cfRule type="cellIs" dxfId="1268" priority="2857" stopIfTrue="1" operator="equal">
      <formula>0</formula>
    </cfRule>
  </conditionalFormatting>
  <conditionalFormatting sqref="U120:U121">
    <cfRule type="cellIs" dxfId="1267" priority="2856" stopIfTrue="1" operator="equal">
      <formula>0</formula>
    </cfRule>
  </conditionalFormatting>
  <conditionalFormatting sqref="U120:U121">
    <cfRule type="cellIs" dxfId="1266" priority="2855" stopIfTrue="1" operator="equal">
      <formula>0</formula>
    </cfRule>
  </conditionalFormatting>
  <conditionalFormatting sqref="U120:U121">
    <cfRule type="cellIs" dxfId="1265" priority="2854" stopIfTrue="1" operator="equal">
      <formula>0</formula>
    </cfRule>
  </conditionalFormatting>
  <conditionalFormatting sqref="U120:U121">
    <cfRule type="cellIs" dxfId="1264" priority="2853" stopIfTrue="1" operator="equal">
      <formula>0</formula>
    </cfRule>
  </conditionalFormatting>
  <conditionalFormatting sqref="U94">
    <cfRule type="cellIs" dxfId="1263" priority="2846" stopIfTrue="1" operator="equal">
      <formula>0</formula>
    </cfRule>
  </conditionalFormatting>
  <conditionalFormatting sqref="U94">
    <cfRule type="cellIs" dxfId="1262" priority="2845" stopIfTrue="1" operator="equal">
      <formula>0</formula>
    </cfRule>
  </conditionalFormatting>
  <conditionalFormatting sqref="U87">
    <cfRule type="cellIs" dxfId="1261" priority="2850" stopIfTrue="1" operator="equal">
      <formula>0</formula>
    </cfRule>
  </conditionalFormatting>
  <conditionalFormatting sqref="U87">
    <cfRule type="cellIs" dxfId="1260" priority="2849" stopIfTrue="1" operator="equal">
      <formula>0</formula>
    </cfRule>
  </conditionalFormatting>
  <conditionalFormatting sqref="U87">
    <cfRule type="cellIs" dxfId="1259" priority="2848" stopIfTrue="1" operator="equal">
      <formula>0</formula>
    </cfRule>
  </conditionalFormatting>
  <conditionalFormatting sqref="U87">
    <cfRule type="cellIs" dxfId="1258" priority="2847" stopIfTrue="1" operator="equal">
      <formula>0</formula>
    </cfRule>
  </conditionalFormatting>
  <conditionalFormatting sqref="U94">
    <cfRule type="cellIs" dxfId="1257" priority="2844" stopIfTrue="1" operator="equal">
      <formula>0</formula>
    </cfRule>
  </conditionalFormatting>
  <conditionalFormatting sqref="U94">
    <cfRule type="cellIs" dxfId="1256" priority="2843" stopIfTrue="1" operator="equal">
      <formula>0</formula>
    </cfRule>
  </conditionalFormatting>
  <conditionalFormatting sqref="U94">
    <cfRule type="cellIs" dxfId="1255" priority="2842" stopIfTrue="1" operator="equal">
      <formula>0</formula>
    </cfRule>
  </conditionalFormatting>
  <conditionalFormatting sqref="U94">
    <cfRule type="cellIs" dxfId="1254" priority="2841" stopIfTrue="1" operator="equal">
      <formula>0</formula>
    </cfRule>
  </conditionalFormatting>
  <conditionalFormatting sqref="U101">
    <cfRule type="cellIs" dxfId="1253" priority="2840" stopIfTrue="1" operator="equal">
      <formula>0</formula>
    </cfRule>
  </conditionalFormatting>
  <conditionalFormatting sqref="U101">
    <cfRule type="cellIs" dxfId="1252" priority="2839" stopIfTrue="1" operator="equal">
      <formula>0</formula>
    </cfRule>
  </conditionalFormatting>
  <conditionalFormatting sqref="U101">
    <cfRule type="cellIs" dxfId="1251" priority="2838" stopIfTrue="1" operator="equal">
      <formula>0</formula>
    </cfRule>
  </conditionalFormatting>
  <conditionalFormatting sqref="U101">
    <cfRule type="cellIs" dxfId="1250" priority="2837" stopIfTrue="1" operator="equal">
      <formula>0</formula>
    </cfRule>
  </conditionalFormatting>
  <conditionalFormatting sqref="U101">
    <cfRule type="cellIs" dxfId="1249" priority="2836" stopIfTrue="1" operator="equal">
      <formula>0</formula>
    </cfRule>
  </conditionalFormatting>
  <conditionalFormatting sqref="U101">
    <cfRule type="cellIs" dxfId="1248" priority="2835" stopIfTrue="1" operator="equal">
      <formula>0</formula>
    </cfRule>
  </conditionalFormatting>
  <conditionalFormatting sqref="U161">
    <cfRule type="cellIs" dxfId="1247" priority="2833" stopIfTrue="1" operator="equal">
      <formula>0</formula>
    </cfRule>
  </conditionalFormatting>
  <conditionalFormatting sqref="U161">
    <cfRule type="cellIs" dxfId="1246" priority="2832" stopIfTrue="1" operator="equal">
      <formula>0</formula>
    </cfRule>
  </conditionalFormatting>
  <conditionalFormatting sqref="U161">
    <cfRule type="cellIs" dxfId="1245" priority="2831" stopIfTrue="1" operator="equal">
      <formula>0</formula>
    </cfRule>
  </conditionalFormatting>
  <conditionalFormatting sqref="T220:U221">
    <cfRule type="cellIs" dxfId="1244" priority="2830" stopIfTrue="1" operator="equal">
      <formula>0</formula>
    </cfRule>
  </conditionalFormatting>
  <conditionalFormatting sqref="T264 U259 T260 T220:U221 T262">
    <cfRule type="cellIs" dxfId="1243" priority="2829" stopIfTrue="1" operator="equal">
      <formula>0</formula>
    </cfRule>
  </conditionalFormatting>
  <conditionalFormatting sqref="T264 U259 T260 T220:U221 T262">
    <cfRule type="cellIs" dxfId="1242" priority="2828" stopIfTrue="1" operator="equal">
      <formula>0</formula>
    </cfRule>
  </conditionalFormatting>
  <conditionalFormatting sqref="U224">
    <cfRule type="cellIs" dxfId="1241" priority="2827" stopIfTrue="1" operator="equal">
      <formula>0</formula>
    </cfRule>
  </conditionalFormatting>
  <conditionalFormatting sqref="U224:U228 U250:U253 U245:U248 U240:U243 U235:U238 U230:U233">
    <cfRule type="cellIs" dxfId="1240" priority="2826" stopIfTrue="1" operator="equal">
      <formula>0</formula>
    </cfRule>
  </conditionalFormatting>
  <conditionalFormatting sqref="U224:U228 U250:U253 U245:U248 U240:U243 U235:U238 U230:U233">
    <cfRule type="cellIs" dxfId="1239" priority="2825" stopIfTrue="1" operator="equal">
      <formula>0</formula>
    </cfRule>
  </conditionalFormatting>
  <conditionalFormatting sqref="T222:T223">
    <cfRule type="cellIs" dxfId="1238" priority="2824" stopIfTrue="1" operator="equal">
      <formula>0</formula>
    </cfRule>
  </conditionalFormatting>
  <conditionalFormatting sqref="U222:U223">
    <cfRule type="cellIs" dxfId="1237" priority="2823" stopIfTrue="1" operator="equal">
      <formula>0</formula>
    </cfRule>
  </conditionalFormatting>
  <conditionalFormatting sqref="U237:U238">
    <cfRule type="cellIs" dxfId="1236" priority="2821" stopIfTrue="1" operator="equal">
      <formula>0</formula>
    </cfRule>
  </conditionalFormatting>
  <conditionalFormatting sqref="U237:U238">
    <cfRule type="cellIs" dxfId="1235" priority="2820" stopIfTrue="1" operator="equal">
      <formula>0</formula>
    </cfRule>
  </conditionalFormatting>
  <conditionalFormatting sqref="U240:U243">
    <cfRule type="cellIs" dxfId="1234" priority="2811" stopIfTrue="1" operator="equal">
      <formula>0</formula>
    </cfRule>
  </conditionalFormatting>
  <conditionalFormatting sqref="U240:U243">
    <cfRule type="cellIs" dxfId="1233" priority="2810" stopIfTrue="1" operator="equal">
      <formula>0</formula>
    </cfRule>
  </conditionalFormatting>
  <conditionalFormatting sqref="U242:U243">
    <cfRule type="cellIs" dxfId="1232" priority="2809" stopIfTrue="1" operator="equal">
      <formula>0</formula>
    </cfRule>
  </conditionalFormatting>
  <conditionalFormatting sqref="U242:U243">
    <cfRule type="cellIs" dxfId="1231" priority="2808" stopIfTrue="1" operator="equal">
      <formula>0</formula>
    </cfRule>
  </conditionalFormatting>
  <conditionalFormatting sqref="U245:U248">
    <cfRule type="cellIs" dxfId="1230" priority="2805" stopIfTrue="1" operator="equal">
      <formula>0</formula>
    </cfRule>
  </conditionalFormatting>
  <conditionalFormatting sqref="U245:U248">
    <cfRule type="cellIs" dxfId="1229" priority="2804" stopIfTrue="1" operator="equal">
      <formula>0</formula>
    </cfRule>
  </conditionalFormatting>
  <conditionalFormatting sqref="U247:U248">
    <cfRule type="cellIs" dxfId="1228" priority="2803" stopIfTrue="1" operator="equal">
      <formula>0</formula>
    </cfRule>
  </conditionalFormatting>
  <conditionalFormatting sqref="U247:U248">
    <cfRule type="cellIs" dxfId="1227" priority="2802" stopIfTrue="1" operator="equal">
      <formula>0</formula>
    </cfRule>
  </conditionalFormatting>
  <conditionalFormatting sqref="U250:U253">
    <cfRule type="cellIs" dxfId="1226" priority="2799" stopIfTrue="1" operator="equal">
      <formula>0</formula>
    </cfRule>
  </conditionalFormatting>
  <conditionalFormatting sqref="U250:U253">
    <cfRule type="cellIs" dxfId="1225" priority="2798" stopIfTrue="1" operator="equal">
      <formula>0</formula>
    </cfRule>
  </conditionalFormatting>
  <conditionalFormatting sqref="U252:U253">
    <cfRule type="cellIs" dxfId="1224" priority="2797" stopIfTrue="1" operator="equal">
      <formula>0</formula>
    </cfRule>
  </conditionalFormatting>
  <conditionalFormatting sqref="U252:U253">
    <cfRule type="cellIs" dxfId="1223" priority="2796" stopIfTrue="1" operator="equal">
      <formula>0</formula>
    </cfRule>
  </conditionalFormatting>
  <conditionalFormatting sqref="U257:U258">
    <cfRule type="cellIs" dxfId="1222" priority="2794" stopIfTrue="1" operator="equal">
      <formula>0</formula>
    </cfRule>
  </conditionalFormatting>
  <conditionalFormatting sqref="U257:U258">
    <cfRule type="cellIs" dxfId="1221" priority="2793" stopIfTrue="1" operator="equal">
      <formula>0</formula>
    </cfRule>
  </conditionalFormatting>
  <conditionalFormatting sqref="U261 U263:U264">
    <cfRule type="cellIs" dxfId="1220" priority="2790" stopIfTrue="1" operator="equal">
      <formula>0</formula>
    </cfRule>
  </conditionalFormatting>
  <conditionalFormatting sqref="U261 U263:U264">
    <cfRule type="cellIs" dxfId="1219" priority="2789" stopIfTrue="1" operator="equal">
      <formula>0</formula>
    </cfRule>
  </conditionalFormatting>
  <conditionalFormatting sqref="U177">
    <cfRule type="cellIs" dxfId="1218" priority="2787" stopIfTrue="1" operator="equal">
      <formula>0</formula>
    </cfRule>
  </conditionalFormatting>
  <conditionalFormatting sqref="U177">
    <cfRule type="cellIs" dxfId="1217" priority="2786" stopIfTrue="1" operator="equal">
      <formula>0</formula>
    </cfRule>
  </conditionalFormatting>
  <conditionalFormatting sqref="U82">
    <cfRule type="cellIs" dxfId="1216" priority="2777" stopIfTrue="1" operator="equal">
      <formula>0</formula>
    </cfRule>
  </conditionalFormatting>
  <conditionalFormatting sqref="U82">
    <cfRule type="cellIs" dxfId="1215" priority="2776" stopIfTrue="1" operator="equal">
      <formula>0</formula>
    </cfRule>
  </conditionalFormatting>
  <conditionalFormatting sqref="U82">
    <cfRule type="cellIs" dxfId="1214" priority="2775" stopIfTrue="1" operator="equal">
      <formula>0</formula>
    </cfRule>
  </conditionalFormatting>
  <conditionalFormatting sqref="U83">
    <cfRule type="cellIs" dxfId="1213" priority="2774" stopIfTrue="1" operator="equal">
      <formula>0</formula>
    </cfRule>
  </conditionalFormatting>
  <conditionalFormatting sqref="U81">
    <cfRule type="cellIs" dxfId="1212" priority="2773" stopIfTrue="1" operator="equal">
      <formula>0</formula>
    </cfRule>
  </conditionalFormatting>
  <conditionalFormatting sqref="U84">
    <cfRule type="cellIs" dxfId="1211" priority="2772" stopIfTrue="1" operator="equal">
      <formula>0</formula>
    </cfRule>
  </conditionalFormatting>
  <conditionalFormatting sqref="U84">
    <cfRule type="cellIs" dxfId="1210" priority="2771" stopIfTrue="1" operator="equal">
      <formula>0</formula>
    </cfRule>
  </conditionalFormatting>
  <conditionalFormatting sqref="U50">
    <cfRule type="cellIs" dxfId="1209" priority="2765" stopIfTrue="1" operator="equal">
      <formula>0</formula>
    </cfRule>
  </conditionalFormatting>
  <conditionalFormatting sqref="U50">
    <cfRule type="cellIs" dxfId="1208" priority="2764" stopIfTrue="1" operator="equal">
      <formula>0</formula>
    </cfRule>
  </conditionalFormatting>
  <conditionalFormatting sqref="U50">
    <cfRule type="cellIs" dxfId="1207" priority="2763" stopIfTrue="1" operator="equal">
      <formula>0</formula>
    </cfRule>
  </conditionalFormatting>
  <conditionalFormatting sqref="U51">
    <cfRule type="cellIs" dxfId="1206" priority="2762" stopIfTrue="1" operator="equal">
      <formula>0</formula>
    </cfRule>
  </conditionalFormatting>
  <conditionalFormatting sqref="U49">
    <cfRule type="cellIs" dxfId="1205" priority="2761" stopIfTrue="1" operator="equal">
      <formula>0</formula>
    </cfRule>
  </conditionalFormatting>
  <conditionalFormatting sqref="U129">
    <cfRule type="cellIs" dxfId="1204" priority="2755" stopIfTrue="1" operator="equal">
      <formula>0</formula>
    </cfRule>
  </conditionalFormatting>
  <conditionalFormatting sqref="U129">
    <cfRule type="cellIs" dxfId="1203" priority="2754" stopIfTrue="1" operator="equal">
      <formula>0</formula>
    </cfRule>
  </conditionalFormatting>
  <conditionalFormatting sqref="U129">
    <cfRule type="cellIs" dxfId="1202" priority="2753" stopIfTrue="1" operator="equal">
      <formula>0</formula>
    </cfRule>
  </conditionalFormatting>
  <conditionalFormatting sqref="U130">
    <cfRule type="cellIs" dxfId="1201" priority="2752" stopIfTrue="1" operator="equal">
      <formula>0</formula>
    </cfRule>
  </conditionalFormatting>
  <conditionalFormatting sqref="U128">
    <cfRule type="cellIs" dxfId="1200" priority="2751" stopIfTrue="1" operator="equal">
      <formula>0</formula>
    </cfRule>
  </conditionalFormatting>
  <conditionalFormatting sqref="U182">
    <cfRule type="cellIs" dxfId="1199" priority="2745" stopIfTrue="1" operator="equal">
      <formula>0</formula>
    </cfRule>
  </conditionalFormatting>
  <conditionalFormatting sqref="U182">
    <cfRule type="cellIs" dxfId="1198" priority="2744" stopIfTrue="1" operator="equal">
      <formula>0</formula>
    </cfRule>
  </conditionalFormatting>
  <conditionalFormatting sqref="U182">
    <cfRule type="cellIs" dxfId="1197" priority="2743" stopIfTrue="1" operator="equal">
      <formula>0</formula>
    </cfRule>
  </conditionalFormatting>
  <conditionalFormatting sqref="U183">
    <cfRule type="cellIs" dxfId="1196" priority="2742" stopIfTrue="1" operator="equal">
      <formula>0</formula>
    </cfRule>
  </conditionalFormatting>
  <conditionalFormatting sqref="U181">
    <cfRule type="cellIs" dxfId="1195" priority="2741" stopIfTrue="1" operator="equal">
      <formula>0</formula>
    </cfRule>
  </conditionalFormatting>
  <conditionalFormatting sqref="U256">
    <cfRule type="cellIs" dxfId="1194" priority="2739" stopIfTrue="1" operator="equal">
      <formula>0</formula>
    </cfRule>
  </conditionalFormatting>
  <conditionalFormatting sqref="U256">
    <cfRule type="cellIs" dxfId="1193" priority="2738" stopIfTrue="1" operator="equal">
      <formula>0</formula>
    </cfRule>
  </conditionalFormatting>
  <conditionalFormatting sqref="U149">
    <cfRule type="cellIs" dxfId="1192" priority="2734" stopIfTrue="1" operator="equal">
      <formula>0</formula>
    </cfRule>
  </conditionalFormatting>
  <conditionalFormatting sqref="U149">
    <cfRule type="cellIs" dxfId="1191" priority="2733" stopIfTrue="1" operator="equal">
      <formula>0</formula>
    </cfRule>
  </conditionalFormatting>
  <conditionalFormatting sqref="U149">
    <cfRule type="cellIs" dxfId="1190" priority="2732" stopIfTrue="1" operator="equal">
      <formula>0</formula>
    </cfRule>
  </conditionalFormatting>
  <conditionalFormatting sqref="U58">
    <cfRule type="cellIs" dxfId="1189" priority="2728" stopIfTrue="1" operator="equal">
      <formula>0</formula>
    </cfRule>
  </conditionalFormatting>
  <conditionalFormatting sqref="U58">
    <cfRule type="cellIs" dxfId="1188" priority="2727" stopIfTrue="1" operator="equal">
      <formula>0</formula>
    </cfRule>
  </conditionalFormatting>
  <conditionalFormatting sqref="U68">
    <cfRule type="cellIs" dxfId="1187" priority="2726" stopIfTrue="1" operator="equal">
      <formula>0</formula>
    </cfRule>
  </conditionalFormatting>
  <conditionalFormatting sqref="U68">
    <cfRule type="cellIs" dxfId="1186" priority="2725" stopIfTrue="1" operator="equal">
      <formula>0</formula>
    </cfRule>
  </conditionalFormatting>
  <conditionalFormatting sqref="U78">
    <cfRule type="cellIs" dxfId="1185" priority="2724" stopIfTrue="1" operator="equal">
      <formula>0</formula>
    </cfRule>
  </conditionalFormatting>
  <conditionalFormatting sqref="U78">
    <cfRule type="cellIs" dxfId="1184" priority="2723" stopIfTrue="1" operator="equal">
      <formula>0</formula>
    </cfRule>
  </conditionalFormatting>
  <conditionalFormatting sqref="U122">
    <cfRule type="cellIs" dxfId="1183" priority="2716" stopIfTrue="1" operator="equal">
      <formula>0</formula>
    </cfRule>
  </conditionalFormatting>
  <conditionalFormatting sqref="U122">
    <cfRule type="cellIs" dxfId="1182" priority="2715" stopIfTrue="1" operator="equal">
      <formula>0</formula>
    </cfRule>
  </conditionalFormatting>
  <conditionalFormatting sqref="U122">
    <cfRule type="cellIs" dxfId="1181" priority="2714" stopIfTrue="1" operator="equal">
      <formula>0</formula>
    </cfRule>
  </conditionalFormatting>
  <conditionalFormatting sqref="U123">
    <cfRule type="cellIs" dxfId="1180" priority="2713" stopIfTrue="1" operator="equal">
      <formula>0</formula>
    </cfRule>
  </conditionalFormatting>
  <conditionalFormatting sqref="U123">
    <cfRule type="cellIs" dxfId="1179" priority="2712" stopIfTrue="1" operator="equal">
      <formula>0</formula>
    </cfRule>
  </conditionalFormatting>
  <conditionalFormatting sqref="U123">
    <cfRule type="cellIs" dxfId="1178" priority="2711" stopIfTrue="1" operator="equal">
      <formula>0</formula>
    </cfRule>
  </conditionalFormatting>
  <conditionalFormatting sqref="U123">
    <cfRule type="cellIs" dxfId="1177" priority="2710" stopIfTrue="1" operator="equal">
      <formula>0</formula>
    </cfRule>
  </conditionalFormatting>
  <conditionalFormatting sqref="U123">
    <cfRule type="cellIs" dxfId="1176" priority="2709" stopIfTrue="1" operator="equal">
      <formula>0</formula>
    </cfRule>
  </conditionalFormatting>
  <conditionalFormatting sqref="U123">
    <cfRule type="cellIs" dxfId="1175" priority="2708" stopIfTrue="1" operator="equal">
      <formula>0</formula>
    </cfRule>
  </conditionalFormatting>
  <conditionalFormatting sqref="U176">
    <cfRule type="cellIs" dxfId="1174" priority="2706" stopIfTrue="1" operator="equal">
      <formula>0</formula>
    </cfRule>
  </conditionalFormatting>
  <conditionalFormatting sqref="U176">
    <cfRule type="cellIs" dxfId="1173" priority="2705" stopIfTrue="1" operator="equal">
      <formula>0</formula>
    </cfRule>
  </conditionalFormatting>
  <conditionalFormatting sqref="L262">
    <cfRule type="cellIs" dxfId="1172" priority="2358" stopIfTrue="1" operator="equal">
      <formula>0</formula>
    </cfRule>
  </conditionalFormatting>
  <conditionalFormatting sqref="L262">
    <cfRule type="cellIs" dxfId="1171" priority="2357" stopIfTrue="1" operator="equal">
      <formula>0</formula>
    </cfRule>
  </conditionalFormatting>
  <conditionalFormatting sqref="R262">
    <cfRule type="cellIs" dxfId="1170" priority="2356" stopIfTrue="1" operator="equal">
      <formula>0</formula>
    </cfRule>
  </conditionalFormatting>
  <conditionalFormatting sqref="R262">
    <cfRule type="cellIs" dxfId="1169" priority="2355" stopIfTrue="1" operator="equal">
      <formula>0</formula>
    </cfRule>
  </conditionalFormatting>
  <conditionalFormatting sqref="U262">
    <cfRule type="cellIs" dxfId="1168" priority="2354" stopIfTrue="1" operator="equal">
      <formula>0</formula>
    </cfRule>
  </conditionalFormatting>
  <conditionalFormatting sqref="U262">
    <cfRule type="cellIs" dxfId="1167" priority="2353" stopIfTrue="1" operator="equal">
      <formula>0</formula>
    </cfRule>
  </conditionalFormatting>
  <conditionalFormatting sqref="B152:F152">
    <cfRule type="cellIs" dxfId="1166" priority="2352" stopIfTrue="1" operator="equal">
      <formula>0</formula>
    </cfRule>
  </conditionalFormatting>
  <conditionalFormatting sqref="F152">
    <cfRule type="cellIs" dxfId="1165" priority="2351" stopIfTrue="1" operator="equal">
      <formula>0</formula>
    </cfRule>
  </conditionalFormatting>
  <conditionalFormatting sqref="F152">
    <cfRule type="cellIs" dxfId="1164" priority="2350" stopIfTrue="1" operator="equal">
      <formula>0</formula>
    </cfRule>
  </conditionalFormatting>
  <conditionalFormatting sqref="O152 L152">
    <cfRule type="cellIs" dxfId="1163" priority="2346" stopIfTrue="1" operator="equal">
      <formula>0</formula>
    </cfRule>
  </conditionalFormatting>
  <conditionalFormatting sqref="O152 L152">
    <cfRule type="cellIs" dxfId="1162" priority="2345" stopIfTrue="1" operator="equal">
      <formula>0</formula>
    </cfRule>
  </conditionalFormatting>
  <conditionalFormatting sqref="O152 L152">
    <cfRule type="cellIs" dxfId="1161" priority="2344" stopIfTrue="1" operator="equal">
      <formula>0</formula>
    </cfRule>
  </conditionalFormatting>
  <conditionalFormatting sqref="R152">
    <cfRule type="cellIs" dxfId="1160" priority="2340" stopIfTrue="1" operator="equal">
      <formula>0</formula>
    </cfRule>
  </conditionalFormatting>
  <conditionalFormatting sqref="R152">
    <cfRule type="cellIs" dxfId="1159" priority="2339" stopIfTrue="1" operator="equal">
      <formula>0</formula>
    </cfRule>
  </conditionalFormatting>
  <conditionalFormatting sqref="R152">
    <cfRule type="cellIs" dxfId="1158" priority="2338" stopIfTrue="1" operator="equal">
      <formula>0</formula>
    </cfRule>
  </conditionalFormatting>
  <conditionalFormatting sqref="U152">
    <cfRule type="cellIs" dxfId="1157" priority="2334" stopIfTrue="1" operator="equal">
      <formula>0</formula>
    </cfRule>
  </conditionalFormatting>
  <conditionalFormatting sqref="U152">
    <cfRule type="cellIs" dxfId="1156" priority="2333" stopIfTrue="1" operator="equal">
      <formula>0</formula>
    </cfRule>
  </conditionalFormatting>
  <conditionalFormatting sqref="U152">
    <cfRule type="cellIs" dxfId="1155" priority="2332" stopIfTrue="1" operator="equal">
      <formula>0</formula>
    </cfRule>
  </conditionalFormatting>
  <conditionalFormatting sqref="B153:E153">
    <cfRule type="cellIs" dxfId="1154" priority="2325" stopIfTrue="1" operator="equal">
      <formula>0</formula>
    </cfRule>
  </conditionalFormatting>
  <conditionalFormatting sqref="L153 O153">
    <cfRule type="cellIs" dxfId="1153" priority="2324" stopIfTrue="1" operator="equal">
      <formula>0</formula>
    </cfRule>
  </conditionalFormatting>
  <conditionalFormatting sqref="L153 O153">
    <cfRule type="cellIs" dxfId="1152" priority="2323" stopIfTrue="1" operator="equal">
      <formula>0</formula>
    </cfRule>
  </conditionalFormatting>
  <conditionalFormatting sqref="R153">
    <cfRule type="cellIs" dxfId="1151" priority="2319" stopIfTrue="1" operator="equal">
      <formula>0</formula>
    </cfRule>
  </conditionalFormatting>
  <conditionalFormatting sqref="R153">
    <cfRule type="cellIs" dxfId="1150" priority="2318" stopIfTrue="1" operator="equal">
      <formula>0</formula>
    </cfRule>
  </conditionalFormatting>
  <conditionalFormatting sqref="U153">
    <cfRule type="cellIs" dxfId="1149" priority="2317" stopIfTrue="1" operator="equal">
      <formula>0</formula>
    </cfRule>
  </conditionalFormatting>
  <conditionalFormatting sqref="U153">
    <cfRule type="cellIs" dxfId="1148" priority="2316" stopIfTrue="1" operator="equal">
      <formula>0</formula>
    </cfRule>
  </conditionalFormatting>
  <conditionalFormatting sqref="L37">
    <cfRule type="cellIs" dxfId="1147" priority="2306" stopIfTrue="1" operator="equal">
      <formula>0</formula>
    </cfRule>
  </conditionalFormatting>
  <conditionalFormatting sqref="L37">
    <cfRule type="cellIs" dxfId="1146" priority="2305" stopIfTrue="1" operator="equal">
      <formula>0</formula>
    </cfRule>
  </conditionalFormatting>
  <conditionalFormatting sqref="O37">
    <cfRule type="cellIs" dxfId="1145" priority="2304" stopIfTrue="1" operator="equal">
      <formula>0</formula>
    </cfRule>
  </conditionalFormatting>
  <conditionalFormatting sqref="O37">
    <cfRule type="cellIs" dxfId="1144" priority="2303" stopIfTrue="1" operator="equal">
      <formula>0</formula>
    </cfRule>
  </conditionalFormatting>
  <conditionalFormatting sqref="R37">
    <cfRule type="cellIs" dxfId="1143" priority="2302" stopIfTrue="1" operator="equal">
      <formula>0</formula>
    </cfRule>
  </conditionalFormatting>
  <conditionalFormatting sqref="R37">
    <cfRule type="cellIs" dxfId="1142" priority="2301" stopIfTrue="1" operator="equal">
      <formula>0</formula>
    </cfRule>
  </conditionalFormatting>
  <conditionalFormatting sqref="U37">
    <cfRule type="cellIs" dxfId="1141" priority="2300" stopIfTrue="1" operator="equal">
      <formula>0</formula>
    </cfRule>
  </conditionalFormatting>
  <conditionalFormatting sqref="U37">
    <cfRule type="cellIs" dxfId="1140" priority="2299" stopIfTrue="1" operator="equal">
      <formula>0</formula>
    </cfRule>
  </conditionalFormatting>
  <conditionalFormatting sqref="L41">
    <cfRule type="cellIs" dxfId="1139" priority="2290" stopIfTrue="1" operator="equal">
      <formula>0</formula>
    </cfRule>
  </conditionalFormatting>
  <conditionalFormatting sqref="L41">
    <cfRule type="cellIs" dxfId="1138" priority="2289" stopIfTrue="1" operator="equal">
      <formula>0</formula>
    </cfRule>
  </conditionalFormatting>
  <conditionalFormatting sqref="O41">
    <cfRule type="cellIs" dxfId="1137" priority="2288" stopIfTrue="1" operator="equal">
      <formula>0</formula>
    </cfRule>
  </conditionalFormatting>
  <conditionalFormatting sqref="O41">
    <cfRule type="cellIs" dxfId="1136" priority="2287" stopIfTrue="1" operator="equal">
      <formula>0</formula>
    </cfRule>
  </conditionalFormatting>
  <conditionalFormatting sqref="R41">
    <cfRule type="cellIs" dxfId="1135" priority="2286" stopIfTrue="1" operator="equal">
      <formula>0</formula>
    </cfRule>
  </conditionalFormatting>
  <conditionalFormatting sqref="R41">
    <cfRule type="cellIs" dxfId="1134" priority="2285" stopIfTrue="1" operator="equal">
      <formula>0</formula>
    </cfRule>
  </conditionalFormatting>
  <conditionalFormatting sqref="U41">
    <cfRule type="cellIs" dxfId="1133" priority="2284" stopIfTrue="1" operator="equal">
      <formula>0</formula>
    </cfRule>
  </conditionalFormatting>
  <conditionalFormatting sqref="U41">
    <cfRule type="cellIs" dxfId="1132" priority="2283" stopIfTrue="1" operator="equal">
      <formula>0</formula>
    </cfRule>
  </conditionalFormatting>
  <conditionalFormatting sqref="R196">
    <cfRule type="cellIs" dxfId="1131" priority="2282" stopIfTrue="1" operator="equal">
      <formula>0</formula>
    </cfRule>
  </conditionalFormatting>
  <conditionalFormatting sqref="R196">
    <cfRule type="cellIs" dxfId="1130" priority="2281" stopIfTrue="1" operator="equal">
      <formula>0</formula>
    </cfRule>
  </conditionalFormatting>
  <conditionalFormatting sqref="U196">
    <cfRule type="cellIs" dxfId="1129" priority="2280" stopIfTrue="1" operator="equal">
      <formula>0</formula>
    </cfRule>
  </conditionalFormatting>
  <conditionalFormatting sqref="U196">
    <cfRule type="cellIs" dxfId="1128" priority="2279" stopIfTrue="1" operator="equal">
      <formula>0</formula>
    </cfRule>
  </conditionalFormatting>
  <conditionalFormatting sqref="L260">
    <cfRule type="cellIs" dxfId="1127" priority="2278" stopIfTrue="1" operator="equal">
      <formula>0</formula>
    </cfRule>
  </conditionalFormatting>
  <conditionalFormatting sqref="L260">
    <cfRule type="cellIs" dxfId="1126" priority="2277" stopIfTrue="1" operator="equal">
      <formula>0</formula>
    </cfRule>
  </conditionalFormatting>
  <conditionalFormatting sqref="O260">
    <cfRule type="cellIs" dxfId="1125" priority="2276" stopIfTrue="1" operator="equal">
      <formula>0</formula>
    </cfRule>
  </conditionalFormatting>
  <conditionalFormatting sqref="O260">
    <cfRule type="cellIs" dxfId="1124" priority="2275" stopIfTrue="1" operator="equal">
      <formula>0</formula>
    </cfRule>
  </conditionalFormatting>
  <conditionalFormatting sqref="R260">
    <cfRule type="cellIs" dxfId="1123" priority="2274" stopIfTrue="1" operator="equal">
      <formula>0</formula>
    </cfRule>
  </conditionalFormatting>
  <conditionalFormatting sqref="R260">
    <cfRule type="cellIs" dxfId="1122" priority="2273" stopIfTrue="1" operator="equal">
      <formula>0</formula>
    </cfRule>
  </conditionalFormatting>
  <conditionalFormatting sqref="U260">
    <cfRule type="cellIs" dxfId="1121" priority="2272" stopIfTrue="1" operator="equal">
      <formula>0</formula>
    </cfRule>
  </conditionalFormatting>
  <conditionalFormatting sqref="U260">
    <cfRule type="cellIs" dxfId="1120" priority="2271" stopIfTrue="1" operator="equal">
      <formula>0</formula>
    </cfRule>
  </conditionalFormatting>
  <conditionalFormatting sqref="K258">
    <cfRule type="cellIs" dxfId="1119" priority="2270" stopIfTrue="1" operator="equal">
      <formula>0</formula>
    </cfRule>
  </conditionalFormatting>
  <conditionalFormatting sqref="K225">
    <cfRule type="cellIs" dxfId="1118" priority="2267" stopIfTrue="1" operator="equal">
      <formula>0</formula>
    </cfRule>
  </conditionalFormatting>
  <conditionalFormatting sqref="K224">
    <cfRule type="cellIs" dxfId="1117" priority="2269" stopIfTrue="1" operator="equal">
      <formula>0</formula>
    </cfRule>
  </conditionalFormatting>
  <conditionalFormatting sqref="K226">
    <cfRule type="cellIs" dxfId="1116" priority="2266" stopIfTrue="1" operator="equal">
      <formula>0</formula>
    </cfRule>
  </conditionalFormatting>
  <conditionalFormatting sqref="K227">
    <cfRule type="cellIs" dxfId="1115" priority="2265" stopIfTrue="1" operator="equal">
      <formula>0</formula>
    </cfRule>
  </conditionalFormatting>
  <conditionalFormatting sqref="K228">
    <cfRule type="cellIs" dxfId="1114" priority="2264" stopIfTrue="1" operator="equal">
      <formula>0</formula>
    </cfRule>
  </conditionalFormatting>
  <conditionalFormatting sqref="K250">
    <cfRule type="cellIs" dxfId="1113" priority="2253" stopIfTrue="1" operator="equal">
      <formula>0</formula>
    </cfRule>
  </conditionalFormatting>
  <conditionalFormatting sqref="K230">
    <cfRule type="cellIs" dxfId="1112" priority="2263" stopIfTrue="1" operator="equal">
      <formula>0</formula>
    </cfRule>
  </conditionalFormatting>
  <conditionalFormatting sqref="K231:K233">
    <cfRule type="cellIs" dxfId="1111" priority="2262" stopIfTrue="1" operator="equal">
      <formula>0</formula>
    </cfRule>
  </conditionalFormatting>
  <conditionalFormatting sqref="K235">
    <cfRule type="cellIs" dxfId="1110" priority="2261" stopIfTrue="1" operator="equal">
      <formula>0</formula>
    </cfRule>
  </conditionalFormatting>
  <conditionalFormatting sqref="K236:K238">
    <cfRule type="cellIs" dxfId="1109" priority="2260" stopIfTrue="1" operator="equal">
      <formula>0</formula>
    </cfRule>
  </conditionalFormatting>
  <conditionalFormatting sqref="K240">
    <cfRule type="cellIs" dxfId="1108" priority="2259" stopIfTrue="1" operator="equal">
      <formula>0</formula>
    </cfRule>
  </conditionalFormatting>
  <conditionalFormatting sqref="K241:K243">
    <cfRule type="cellIs" dxfId="1107" priority="2258" stopIfTrue="1" operator="equal">
      <formula>0</formula>
    </cfRule>
  </conditionalFormatting>
  <conditionalFormatting sqref="K245">
    <cfRule type="cellIs" dxfId="1106" priority="2257" stopIfTrue="1" operator="equal">
      <formula>0</formula>
    </cfRule>
  </conditionalFormatting>
  <conditionalFormatting sqref="K246:K248">
    <cfRule type="cellIs" dxfId="1105" priority="2256" stopIfTrue="1" operator="equal">
      <formula>0</formula>
    </cfRule>
  </conditionalFormatting>
  <conditionalFormatting sqref="K251:K253">
    <cfRule type="cellIs" dxfId="1104" priority="2255" stopIfTrue="1" operator="equal">
      <formula>0</formula>
    </cfRule>
  </conditionalFormatting>
  <conditionalFormatting sqref="K255">
    <cfRule type="cellIs" dxfId="1103" priority="2254" stopIfTrue="1" operator="equal">
      <formula>0</formula>
    </cfRule>
  </conditionalFormatting>
  <conditionalFormatting sqref="K256">
    <cfRule type="cellIs" dxfId="1102" priority="2252" stopIfTrue="1" operator="equal">
      <formula>0</formula>
    </cfRule>
  </conditionalFormatting>
  <conditionalFormatting sqref="K257">
    <cfRule type="cellIs" dxfId="1101" priority="2251" stopIfTrue="1" operator="equal">
      <formula>0</formula>
    </cfRule>
  </conditionalFormatting>
  <conditionalFormatting sqref="N258">
    <cfRule type="cellIs" dxfId="1100" priority="2250" stopIfTrue="1" operator="equal">
      <formula>0</formula>
    </cfRule>
  </conditionalFormatting>
  <conditionalFormatting sqref="N225">
    <cfRule type="cellIs" dxfId="1099" priority="2247" stopIfTrue="1" operator="equal">
      <formula>0</formula>
    </cfRule>
  </conditionalFormatting>
  <conditionalFormatting sqref="N224">
    <cfRule type="cellIs" dxfId="1098" priority="2249" stopIfTrue="1" operator="equal">
      <formula>0</formula>
    </cfRule>
  </conditionalFormatting>
  <conditionalFormatting sqref="N226">
    <cfRule type="cellIs" dxfId="1097" priority="2246" stopIfTrue="1" operator="equal">
      <formula>0</formula>
    </cfRule>
  </conditionalFormatting>
  <conditionalFormatting sqref="N227">
    <cfRule type="cellIs" dxfId="1096" priority="2245" stopIfTrue="1" operator="equal">
      <formula>0</formula>
    </cfRule>
  </conditionalFormatting>
  <conditionalFormatting sqref="N228">
    <cfRule type="cellIs" dxfId="1095" priority="2244" stopIfTrue="1" operator="equal">
      <formula>0</formula>
    </cfRule>
  </conditionalFormatting>
  <conditionalFormatting sqref="N250">
    <cfRule type="cellIs" dxfId="1094" priority="2233" stopIfTrue="1" operator="equal">
      <formula>0</formula>
    </cfRule>
  </conditionalFormatting>
  <conditionalFormatting sqref="N230">
    <cfRule type="cellIs" dxfId="1093" priority="2243" stopIfTrue="1" operator="equal">
      <formula>0</formula>
    </cfRule>
  </conditionalFormatting>
  <conditionalFormatting sqref="N231:N233">
    <cfRule type="cellIs" dxfId="1092" priority="2242" stopIfTrue="1" operator="equal">
      <formula>0</formula>
    </cfRule>
  </conditionalFormatting>
  <conditionalFormatting sqref="N235">
    <cfRule type="cellIs" dxfId="1091" priority="2241" stopIfTrue="1" operator="equal">
      <formula>0</formula>
    </cfRule>
  </conditionalFormatting>
  <conditionalFormatting sqref="N236:N238">
    <cfRule type="cellIs" dxfId="1090" priority="2240" stopIfTrue="1" operator="equal">
      <formula>0</formula>
    </cfRule>
  </conditionalFormatting>
  <conditionalFormatting sqref="N240">
    <cfRule type="cellIs" dxfId="1089" priority="2239" stopIfTrue="1" operator="equal">
      <formula>0</formula>
    </cfRule>
  </conditionalFormatting>
  <conditionalFormatting sqref="N241:N243">
    <cfRule type="cellIs" dxfId="1088" priority="2238" stopIfTrue="1" operator="equal">
      <formula>0</formula>
    </cfRule>
  </conditionalFormatting>
  <conditionalFormatting sqref="N245">
    <cfRule type="cellIs" dxfId="1087" priority="2237" stopIfTrue="1" operator="equal">
      <formula>0</formula>
    </cfRule>
  </conditionalFormatting>
  <conditionalFormatting sqref="N246:N248">
    <cfRule type="cellIs" dxfId="1086" priority="2236" stopIfTrue="1" operator="equal">
      <formula>0</formula>
    </cfRule>
  </conditionalFormatting>
  <conditionalFormatting sqref="N251:N253">
    <cfRule type="cellIs" dxfId="1085" priority="2235" stopIfTrue="1" operator="equal">
      <formula>0</formula>
    </cfRule>
  </conditionalFormatting>
  <conditionalFormatting sqref="N255">
    <cfRule type="cellIs" dxfId="1084" priority="2234" stopIfTrue="1" operator="equal">
      <formula>0</formula>
    </cfRule>
  </conditionalFormatting>
  <conditionalFormatting sqref="N256">
    <cfRule type="cellIs" dxfId="1083" priority="2232" stopIfTrue="1" operator="equal">
      <formula>0</formula>
    </cfRule>
  </conditionalFormatting>
  <conditionalFormatting sqref="N257">
    <cfRule type="cellIs" dxfId="1082" priority="2231" stopIfTrue="1" operator="equal">
      <formula>0</formula>
    </cfRule>
  </conditionalFormatting>
  <conditionalFormatting sqref="Q258">
    <cfRule type="cellIs" dxfId="1081" priority="2230" stopIfTrue="1" operator="equal">
      <formula>0</formula>
    </cfRule>
  </conditionalFormatting>
  <conditionalFormatting sqref="Q225">
    <cfRule type="cellIs" dxfId="1080" priority="2227" stopIfTrue="1" operator="equal">
      <formula>0</formula>
    </cfRule>
  </conditionalFormatting>
  <conditionalFormatting sqref="Q224">
    <cfRule type="cellIs" dxfId="1079" priority="2229" stopIfTrue="1" operator="equal">
      <formula>0</formula>
    </cfRule>
  </conditionalFormatting>
  <conditionalFormatting sqref="Q226">
    <cfRule type="cellIs" dxfId="1078" priority="2226" stopIfTrue="1" operator="equal">
      <formula>0</formula>
    </cfRule>
  </conditionalFormatting>
  <conditionalFormatting sqref="Q227">
    <cfRule type="cellIs" dxfId="1077" priority="2225" stopIfTrue="1" operator="equal">
      <formula>0</formula>
    </cfRule>
  </conditionalFormatting>
  <conditionalFormatting sqref="Q228">
    <cfRule type="cellIs" dxfId="1076" priority="2224" stopIfTrue="1" operator="equal">
      <formula>0</formula>
    </cfRule>
  </conditionalFormatting>
  <conditionalFormatting sqref="Q250">
    <cfRule type="cellIs" dxfId="1075" priority="2213" stopIfTrue="1" operator="equal">
      <formula>0</formula>
    </cfRule>
  </conditionalFormatting>
  <conditionalFormatting sqref="Q230">
    <cfRule type="cellIs" dxfId="1074" priority="2223" stopIfTrue="1" operator="equal">
      <formula>0</formula>
    </cfRule>
  </conditionalFormatting>
  <conditionalFormatting sqref="Q231:Q233">
    <cfRule type="cellIs" dxfId="1073" priority="2222" stopIfTrue="1" operator="equal">
      <formula>0</formula>
    </cfRule>
  </conditionalFormatting>
  <conditionalFormatting sqref="Q235">
    <cfRule type="cellIs" dxfId="1072" priority="2221" stopIfTrue="1" operator="equal">
      <formula>0</formula>
    </cfRule>
  </conditionalFormatting>
  <conditionalFormatting sqref="Q236:Q238">
    <cfRule type="cellIs" dxfId="1071" priority="2220" stopIfTrue="1" operator="equal">
      <formula>0</formula>
    </cfRule>
  </conditionalFormatting>
  <conditionalFormatting sqref="Q240">
    <cfRule type="cellIs" dxfId="1070" priority="2219" stopIfTrue="1" operator="equal">
      <formula>0</formula>
    </cfRule>
  </conditionalFormatting>
  <conditionalFormatting sqref="Q241:Q243">
    <cfRule type="cellIs" dxfId="1069" priority="2218" stopIfTrue="1" operator="equal">
      <formula>0</formula>
    </cfRule>
  </conditionalFormatting>
  <conditionalFormatting sqref="Q245">
    <cfRule type="cellIs" dxfId="1068" priority="2217" stopIfTrue="1" operator="equal">
      <formula>0</formula>
    </cfRule>
  </conditionalFormatting>
  <conditionalFormatting sqref="Q246:Q248">
    <cfRule type="cellIs" dxfId="1067" priority="2216" stopIfTrue="1" operator="equal">
      <formula>0</formula>
    </cfRule>
  </conditionalFormatting>
  <conditionalFormatting sqref="Q251:Q253">
    <cfRule type="cellIs" dxfId="1066" priority="2215" stopIfTrue="1" operator="equal">
      <formula>0</formula>
    </cfRule>
  </conditionalFormatting>
  <conditionalFormatting sqref="Q255">
    <cfRule type="cellIs" dxfId="1065" priority="2214" stopIfTrue="1" operator="equal">
      <formula>0</formula>
    </cfRule>
  </conditionalFormatting>
  <conditionalFormatting sqref="Q256">
    <cfRule type="cellIs" dxfId="1064" priority="2212" stopIfTrue="1" operator="equal">
      <formula>0</formula>
    </cfRule>
  </conditionalFormatting>
  <conditionalFormatting sqref="Q257">
    <cfRule type="cellIs" dxfId="1063" priority="2211" stopIfTrue="1" operator="equal">
      <formula>0</formula>
    </cfRule>
  </conditionalFormatting>
  <conditionalFormatting sqref="B140">
    <cfRule type="cellIs" dxfId="1062" priority="2210" stopIfTrue="1" operator="equal">
      <formula>0</formula>
    </cfRule>
  </conditionalFormatting>
  <conditionalFormatting sqref="B141">
    <cfRule type="cellIs" dxfId="1061" priority="2209" stopIfTrue="1" operator="equal">
      <formula>0</formula>
    </cfRule>
  </conditionalFormatting>
  <conditionalFormatting sqref="U141">
    <cfRule type="cellIs" dxfId="1060" priority="2205" stopIfTrue="1" operator="equal">
      <formula>0</formula>
    </cfRule>
  </conditionalFormatting>
  <conditionalFormatting sqref="U141">
    <cfRule type="cellIs" dxfId="1059" priority="2204" stopIfTrue="1" operator="equal">
      <formula>0</formula>
    </cfRule>
  </conditionalFormatting>
  <conditionalFormatting sqref="U141">
    <cfRule type="cellIs" dxfId="1058" priority="2203" stopIfTrue="1" operator="equal">
      <formula>0</formula>
    </cfRule>
  </conditionalFormatting>
  <conditionalFormatting sqref="U141">
    <cfRule type="cellIs" dxfId="1057" priority="2202" stopIfTrue="1" operator="equal">
      <formula>0</formula>
    </cfRule>
  </conditionalFormatting>
  <conditionalFormatting sqref="U141">
    <cfRule type="cellIs" dxfId="1056" priority="2201" stopIfTrue="1" operator="equal">
      <formula>0</formula>
    </cfRule>
  </conditionalFormatting>
  <conditionalFormatting sqref="U141">
    <cfRule type="cellIs" dxfId="1055" priority="2200" stopIfTrue="1" operator="equal">
      <formula>0</formula>
    </cfRule>
  </conditionalFormatting>
  <conditionalFormatting sqref="L45">
    <cfRule type="cellIs" dxfId="1054" priority="2196" stopIfTrue="1" operator="equal">
      <formula>0</formula>
    </cfRule>
  </conditionalFormatting>
  <conditionalFormatting sqref="L45">
    <cfRule type="cellIs" dxfId="1053" priority="2195" stopIfTrue="1" operator="equal">
      <formula>0</formula>
    </cfRule>
  </conditionalFormatting>
  <conditionalFormatting sqref="O45">
    <cfRule type="cellIs" dxfId="1052" priority="2194" stopIfTrue="1" operator="equal">
      <formula>0</formula>
    </cfRule>
  </conditionalFormatting>
  <conditionalFormatting sqref="O45">
    <cfRule type="cellIs" dxfId="1051" priority="2193" stopIfTrue="1" operator="equal">
      <formula>0</formula>
    </cfRule>
  </conditionalFormatting>
  <conditionalFormatting sqref="R45">
    <cfRule type="cellIs" dxfId="1050" priority="2192" stopIfTrue="1" operator="equal">
      <formula>0</formula>
    </cfRule>
  </conditionalFormatting>
  <conditionalFormatting sqref="R45">
    <cfRule type="cellIs" dxfId="1049" priority="2191" stopIfTrue="1" operator="equal">
      <formula>0</formula>
    </cfRule>
  </conditionalFormatting>
  <conditionalFormatting sqref="U45">
    <cfRule type="cellIs" dxfId="1048" priority="2190" stopIfTrue="1" operator="equal">
      <formula>0</formula>
    </cfRule>
  </conditionalFormatting>
  <conditionalFormatting sqref="U45">
    <cfRule type="cellIs" dxfId="1047" priority="2189" stopIfTrue="1" operator="equal">
      <formula>0</formula>
    </cfRule>
  </conditionalFormatting>
  <conditionalFormatting sqref="B176">
    <cfRule type="cellIs" dxfId="1046" priority="2186" stopIfTrue="1" operator="equal">
      <formula>0</formula>
    </cfRule>
  </conditionalFormatting>
  <conditionalFormatting sqref="B177">
    <cfRule type="cellIs" dxfId="1045" priority="2185" stopIfTrue="1" operator="equal">
      <formula>0</formula>
    </cfRule>
  </conditionalFormatting>
  <conditionalFormatting sqref="E192">
    <cfRule type="cellIs" dxfId="1044" priority="2179" stopIfTrue="1" operator="equal">
      <formula>0</formula>
    </cfRule>
  </conditionalFormatting>
  <conditionalFormatting sqref="E188">
    <cfRule type="cellIs" dxfId="1043" priority="2181" stopIfTrue="1" operator="equal">
      <formula>0</formula>
    </cfRule>
  </conditionalFormatting>
  <conditionalFormatting sqref="E190">
    <cfRule type="cellIs" dxfId="1042" priority="2180" stopIfTrue="1" operator="equal">
      <formula>0</formula>
    </cfRule>
  </conditionalFormatting>
  <conditionalFormatting sqref="B193:E193">
    <cfRule type="cellIs" dxfId="1041" priority="2172" stopIfTrue="1" operator="equal">
      <formula>0</formula>
    </cfRule>
  </conditionalFormatting>
  <conditionalFormatting sqref="L193">
    <cfRule type="cellIs" dxfId="1040" priority="2162" stopIfTrue="1" operator="equal">
      <formula>0</formula>
    </cfRule>
  </conditionalFormatting>
  <conditionalFormatting sqref="L193">
    <cfRule type="cellIs" dxfId="1039" priority="2161" stopIfTrue="1" operator="equal">
      <formula>0</formula>
    </cfRule>
  </conditionalFormatting>
  <conditionalFormatting sqref="O193">
    <cfRule type="cellIs" dxfId="1038" priority="2158" stopIfTrue="1" operator="equal">
      <formula>0</formula>
    </cfRule>
  </conditionalFormatting>
  <conditionalFormatting sqref="O193">
    <cfRule type="cellIs" dxfId="1037" priority="2157" stopIfTrue="1" operator="equal">
      <formula>0</formula>
    </cfRule>
  </conditionalFormatting>
  <conditionalFormatting sqref="R193">
    <cfRule type="cellIs" dxfId="1036" priority="2155" stopIfTrue="1" operator="equal">
      <formula>0</formula>
    </cfRule>
  </conditionalFormatting>
  <conditionalFormatting sqref="R193">
    <cfRule type="cellIs" dxfId="1035" priority="2154" stopIfTrue="1" operator="equal">
      <formula>0</formula>
    </cfRule>
  </conditionalFormatting>
  <conditionalFormatting sqref="C179:E179">
    <cfRule type="cellIs" dxfId="1034" priority="2142" stopIfTrue="1" operator="equal">
      <formula>0</formula>
    </cfRule>
  </conditionalFormatting>
  <conditionalFormatting sqref="L179">
    <cfRule type="cellIs" dxfId="1033" priority="2141" stopIfTrue="1" operator="equal">
      <formula>0</formula>
    </cfRule>
  </conditionalFormatting>
  <conditionalFormatting sqref="L179">
    <cfRule type="cellIs" dxfId="1032" priority="2140" stopIfTrue="1" operator="equal">
      <formula>0</formula>
    </cfRule>
  </conditionalFormatting>
  <conditionalFormatting sqref="B178 D178">
    <cfRule type="cellIs" dxfId="1031" priority="2127" stopIfTrue="1" operator="equal">
      <formula>0</formula>
    </cfRule>
  </conditionalFormatting>
  <conditionalFormatting sqref="C178">
    <cfRule type="cellIs" dxfId="1030" priority="2126" stopIfTrue="1" operator="equal">
      <formula>0</formula>
    </cfRule>
  </conditionalFormatting>
  <conditionalFormatting sqref="E178">
    <cfRule type="cellIs" dxfId="1029" priority="2125" stopIfTrue="1" operator="equal">
      <formula>0</formula>
    </cfRule>
  </conditionalFormatting>
  <conditionalFormatting sqref="L178">
    <cfRule type="cellIs" dxfId="1028" priority="2124" stopIfTrue="1" operator="equal">
      <formula>0</formula>
    </cfRule>
  </conditionalFormatting>
  <conditionalFormatting sqref="L178">
    <cfRule type="cellIs" dxfId="1027" priority="2123" stopIfTrue="1" operator="equal">
      <formula>0</formula>
    </cfRule>
  </conditionalFormatting>
  <conditionalFormatting sqref="R179">
    <cfRule type="cellIs" dxfId="1026" priority="2110" stopIfTrue="1" operator="equal">
      <formula>0</formula>
    </cfRule>
  </conditionalFormatting>
  <conditionalFormatting sqref="R179">
    <cfRule type="cellIs" dxfId="1025" priority="2109" stopIfTrue="1" operator="equal">
      <formula>0</formula>
    </cfRule>
  </conditionalFormatting>
  <conditionalFormatting sqref="R178">
    <cfRule type="cellIs" dxfId="1024" priority="2108" stopIfTrue="1" operator="equal">
      <formula>0</formula>
    </cfRule>
  </conditionalFormatting>
  <conditionalFormatting sqref="R178">
    <cfRule type="cellIs" dxfId="1023" priority="2107" stopIfTrue="1" operator="equal">
      <formula>0</formula>
    </cfRule>
  </conditionalFormatting>
  <conditionalFormatting sqref="U179">
    <cfRule type="cellIs" dxfId="1022" priority="2106" stopIfTrue="1" operator="equal">
      <formula>0</formula>
    </cfRule>
  </conditionalFormatting>
  <conditionalFormatting sqref="U179">
    <cfRule type="cellIs" dxfId="1021" priority="2105" stopIfTrue="1" operator="equal">
      <formula>0</formula>
    </cfRule>
  </conditionalFormatting>
  <conditionalFormatting sqref="U178">
    <cfRule type="cellIs" dxfId="1020" priority="2104" stopIfTrue="1" operator="equal">
      <formula>0</formula>
    </cfRule>
  </conditionalFormatting>
  <conditionalFormatting sqref="U178">
    <cfRule type="cellIs" dxfId="1019" priority="2103" stopIfTrue="1" operator="equal">
      <formula>0</formula>
    </cfRule>
  </conditionalFormatting>
  <conditionalFormatting sqref="B178">
    <cfRule type="cellIs" dxfId="1018" priority="2090" stopIfTrue="1" operator="equal">
      <formula>0</formula>
    </cfRule>
  </conditionalFormatting>
  <conditionalFormatting sqref="F56">
    <cfRule type="cellIs" dxfId="1017" priority="2084" stopIfTrue="1" operator="equal">
      <formula>0</formula>
    </cfRule>
  </conditionalFormatting>
  <conditionalFormatting sqref="F56">
    <cfRule type="cellIs" dxfId="1016" priority="2083" stopIfTrue="1" operator="equal">
      <formula>0</formula>
    </cfRule>
  </conditionalFormatting>
  <conditionalFormatting sqref="F66">
    <cfRule type="cellIs" dxfId="1015" priority="2082" stopIfTrue="1" operator="equal">
      <formula>0</formula>
    </cfRule>
  </conditionalFormatting>
  <conditionalFormatting sqref="F66">
    <cfRule type="cellIs" dxfId="1014" priority="2081" stopIfTrue="1" operator="equal">
      <formula>0</formula>
    </cfRule>
  </conditionalFormatting>
  <conditionalFormatting sqref="F76">
    <cfRule type="cellIs" dxfId="1013" priority="2080" stopIfTrue="1" operator="equal">
      <formula>0</formula>
    </cfRule>
  </conditionalFormatting>
  <conditionalFormatting sqref="F76">
    <cfRule type="cellIs" dxfId="1012" priority="2079" stopIfTrue="1" operator="equal">
      <formula>0</formula>
    </cfRule>
  </conditionalFormatting>
  <conditionalFormatting sqref="F107:F110">
    <cfRule type="cellIs" dxfId="1011" priority="2078" stopIfTrue="1" operator="equal">
      <formula>0</formula>
    </cfRule>
  </conditionalFormatting>
  <conditionalFormatting sqref="F107:F110">
    <cfRule type="cellIs" dxfId="1010" priority="2077" stopIfTrue="1" operator="equal">
      <formula>0</formula>
    </cfRule>
  </conditionalFormatting>
  <conditionalFormatting sqref="F116:F117">
    <cfRule type="cellIs" dxfId="1009" priority="2076" stopIfTrue="1" operator="equal">
      <formula>0</formula>
    </cfRule>
  </conditionalFormatting>
  <conditionalFormatting sqref="F116:F117">
    <cfRule type="cellIs" dxfId="1008" priority="2075" stopIfTrue="1" operator="equal">
      <formula>0</formula>
    </cfRule>
  </conditionalFormatting>
  <conditionalFormatting sqref="F119:F120">
    <cfRule type="cellIs" dxfId="1007" priority="2074" stopIfTrue="1" operator="equal">
      <formula>0</formula>
    </cfRule>
  </conditionalFormatting>
  <conditionalFormatting sqref="F119:F120">
    <cfRule type="cellIs" dxfId="1006" priority="2073" stopIfTrue="1" operator="equal">
      <formula>0</formula>
    </cfRule>
  </conditionalFormatting>
  <conditionalFormatting sqref="F127">
    <cfRule type="cellIs" dxfId="1005" priority="2072" stopIfTrue="1" operator="equal">
      <formula>0</formula>
    </cfRule>
  </conditionalFormatting>
  <conditionalFormatting sqref="F127">
    <cfRule type="cellIs" dxfId="1004" priority="2071" stopIfTrue="1" operator="equal">
      <formula>0</formula>
    </cfRule>
  </conditionalFormatting>
  <conditionalFormatting sqref="F135">
    <cfRule type="cellIs" dxfId="1003" priority="2070" stopIfTrue="1" operator="equal">
      <formula>0</formula>
    </cfRule>
  </conditionalFormatting>
  <conditionalFormatting sqref="F135">
    <cfRule type="cellIs" dxfId="1002" priority="2069" stopIfTrue="1" operator="equal">
      <formula>0</formula>
    </cfRule>
  </conditionalFormatting>
  <conditionalFormatting sqref="F147">
    <cfRule type="cellIs" dxfId="1001" priority="2068" stopIfTrue="1" operator="equal">
      <formula>0</formula>
    </cfRule>
  </conditionalFormatting>
  <conditionalFormatting sqref="F147">
    <cfRule type="cellIs" dxfId="1000" priority="2067" stopIfTrue="1" operator="equal">
      <formula>0</formula>
    </cfRule>
  </conditionalFormatting>
  <conditionalFormatting sqref="F153">
    <cfRule type="cellIs" dxfId="999" priority="2066" stopIfTrue="1" operator="equal">
      <formula>0</formula>
    </cfRule>
  </conditionalFormatting>
  <conditionalFormatting sqref="F153">
    <cfRule type="cellIs" dxfId="998" priority="2065" stopIfTrue="1" operator="equal">
      <formula>0</formula>
    </cfRule>
  </conditionalFormatting>
  <conditionalFormatting sqref="F159">
    <cfRule type="cellIs" dxfId="997" priority="2064" stopIfTrue="1" operator="equal">
      <formula>0</formula>
    </cfRule>
  </conditionalFormatting>
  <conditionalFormatting sqref="F159">
    <cfRule type="cellIs" dxfId="996" priority="2063" stopIfTrue="1" operator="equal">
      <formula>0</formula>
    </cfRule>
  </conditionalFormatting>
  <conditionalFormatting sqref="F173">
    <cfRule type="cellIs" dxfId="995" priority="2062" stopIfTrue="1" operator="equal">
      <formula>0</formula>
    </cfRule>
  </conditionalFormatting>
  <conditionalFormatting sqref="F173">
    <cfRule type="cellIs" dxfId="994" priority="2061" stopIfTrue="1" operator="equal">
      <formula>0</formula>
    </cfRule>
  </conditionalFormatting>
  <conditionalFormatting sqref="F176">
    <cfRule type="cellIs" dxfId="993" priority="2060" stopIfTrue="1" operator="equal">
      <formula>0</formula>
    </cfRule>
  </conditionalFormatting>
  <conditionalFormatting sqref="F176">
    <cfRule type="cellIs" dxfId="992" priority="2059" stopIfTrue="1" operator="equal">
      <formula>0</formula>
    </cfRule>
  </conditionalFormatting>
  <conditionalFormatting sqref="F177">
    <cfRule type="cellIs" dxfId="991" priority="2058" stopIfTrue="1" operator="equal">
      <formula>0</formula>
    </cfRule>
  </conditionalFormatting>
  <conditionalFormatting sqref="F177">
    <cfRule type="cellIs" dxfId="990" priority="2057" stopIfTrue="1" operator="equal">
      <formula>0</formula>
    </cfRule>
  </conditionalFormatting>
  <conditionalFormatting sqref="F178">
    <cfRule type="cellIs" dxfId="989" priority="2056" stopIfTrue="1" operator="equal">
      <formula>0</formula>
    </cfRule>
  </conditionalFormatting>
  <conditionalFormatting sqref="F178">
    <cfRule type="cellIs" dxfId="988" priority="2055" stopIfTrue="1" operator="equal">
      <formula>0</formula>
    </cfRule>
  </conditionalFormatting>
  <conditionalFormatting sqref="F179">
    <cfRule type="cellIs" dxfId="987" priority="2054" stopIfTrue="1" operator="equal">
      <formula>0</formula>
    </cfRule>
  </conditionalFormatting>
  <conditionalFormatting sqref="F179">
    <cfRule type="cellIs" dxfId="986" priority="2053" stopIfTrue="1" operator="equal">
      <formula>0</formula>
    </cfRule>
  </conditionalFormatting>
  <conditionalFormatting sqref="F184">
    <cfRule type="cellIs" dxfId="985" priority="2052" stopIfTrue="1" operator="equal">
      <formula>0</formula>
    </cfRule>
  </conditionalFormatting>
  <conditionalFormatting sqref="F184">
    <cfRule type="cellIs" dxfId="984" priority="2051" stopIfTrue="1" operator="equal">
      <formula>0</formula>
    </cfRule>
  </conditionalFormatting>
  <conditionalFormatting sqref="F185">
    <cfRule type="cellIs" dxfId="983" priority="2050" stopIfTrue="1" operator="equal">
      <formula>0</formula>
    </cfRule>
  </conditionalFormatting>
  <conditionalFormatting sqref="F185">
    <cfRule type="cellIs" dxfId="982" priority="2049" stopIfTrue="1" operator="equal">
      <formula>0</formula>
    </cfRule>
  </conditionalFormatting>
  <conditionalFormatting sqref="F186:F193">
    <cfRule type="cellIs" dxfId="981" priority="2046" stopIfTrue="1" operator="equal">
      <formula>0</formula>
    </cfRule>
  </conditionalFormatting>
  <conditionalFormatting sqref="F186:F193">
    <cfRule type="cellIs" dxfId="980" priority="2045" stopIfTrue="1" operator="equal">
      <formula>0</formula>
    </cfRule>
  </conditionalFormatting>
  <conditionalFormatting sqref="O179">
    <cfRule type="cellIs" dxfId="979" priority="2040" stopIfTrue="1" operator="equal">
      <formula>0</formula>
    </cfRule>
  </conditionalFormatting>
  <conditionalFormatting sqref="O179">
    <cfRule type="cellIs" dxfId="978" priority="2039" stopIfTrue="1" operator="equal">
      <formula>0</formula>
    </cfRule>
  </conditionalFormatting>
  <conditionalFormatting sqref="O178">
    <cfRule type="cellIs" dxfId="977" priority="2035" stopIfTrue="1" operator="equal">
      <formula>0</formula>
    </cfRule>
  </conditionalFormatting>
  <conditionalFormatting sqref="O178">
    <cfRule type="cellIs" dxfId="976" priority="2034" stopIfTrue="1" operator="equal">
      <formula>0</formula>
    </cfRule>
  </conditionalFormatting>
  <conditionalFormatting sqref="B180:E180">
    <cfRule type="cellIs" dxfId="975" priority="2021" stopIfTrue="1" operator="equal">
      <formula>0</formula>
    </cfRule>
  </conditionalFormatting>
  <conditionalFormatting sqref="L180">
    <cfRule type="cellIs" dxfId="974" priority="2020" stopIfTrue="1" operator="equal">
      <formula>0</formula>
    </cfRule>
  </conditionalFormatting>
  <conditionalFormatting sqref="L180">
    <cfRule type="cellIs" dxfId="973" priority="2019" stopIfTrue="1" operator="equal">
      <formula>0</formula>
    </cfRule>
  </conditionalFormatting>
  <conditionalFormatting sqref="R180">
    <cfRule type="cellIs" dxfId="972" priority="2014" stopIfTrue="1" operator="equal">
      <formula>0</formula>
    </cfRule>
  </conditionalFormatting>
  <conditionalFormatting sqref="R180">
    <cfRule type="cellIs" dxfId="971" priority="2013" stopIfTrue="1" operator="equal">
      <formula>0</formula>
    </cfRule>
  </conditionalFormatting>
  <conditionalFormatting sqref="U180">
    <cfRule type="cellIs" dxfId="970" priority="2012" stopIfTrue="1" operator="equal">
      <formula>0</formula>
    </cfRule>
  </conditionalFormatting>
  <conditionalFormatting sqref="U180">
    <cfRule type="cellIs" dxfId="969" priority="2011" stopIfTrue="1" operator="equal">
      <formula>0</formula>
    </cfRule>
  </conditionalFormatting>
  <conditionalFormatting sqref="B180">
    <cfRule type="cellIs" dxfId="968" priority="2001" stopIfTrue="1" operator="equal">
      <formula>0</formula>
    </cfRule>
  </conditionalFormatting>
  <conditionalFormatting sqref="F180">
    <cfRule type="cellIs" dxfId="967" priority="2000" stopIfTrue="1" operator="equal">
      <formula>0</formula>
    </cfRule>
  </conditionalFormatting>
  <conditionalFormatting sqref="F180">
    <cfRule type="cellIs" dxfId="966" priority="1999" stopIfTrue="1" operator="equal">
      <formula>0</formula>
    </cfRule>
  </conditionalFormatting>
  <conditionalFormatting sqref="O180">
    <cfRule type="cellIs" dxfId="965" priority="1997" stopIfTrue="1" operator="equal">
      <formula>0</formula>
    </cfRule>
  </conditionalFormatting>
  <conditionalFormatting sqref="O180">
    <cfRule type="cellIs" dxfId="964" priority="1996" stopIfTrue="1" operator="equal">
      <formula>0</formula>
    </cfRule>
  </conditionalFormatting>
  <conditionalFormatting sqref="L175">
    <cfRule type="cellIs" dxfId="963" priority="1947" stopIfTrue="1" operator="equal">
      <formula>0</formula>
    </cfRule>
  </conditionalFormatting>
  <conditionalFormatting sqref="L175">
    <cfRule type="cellIs" dxfId="962" priority="1946" stopIfTrue="1" operator="equal">
      <formula>0</formula>
    </cfRule>
  </conditionalFormatting>
  <conditionalFormatting sqref="L175">
    <cfRule type="cellIs" dxfId="961" priority="1945" stopIfTrue="1" operator="equal">
      <formula>0</formula>
    </cfRule>
  </conditionalFormatting>
  <conditionalFormatting sqref="R175">
    <cfRule type="cellIs" dxfId="960" priority="1944" stopIfTrue="1" operator="equal">
      <formula>0</formula>
    </cfRule>
  </conditionalFormatting>
  <conditionalFormatting sqref="R175">
    <cfRule type="cellIs" dxfId="959" priority="1943" stopIfTrue="1" operator="equal">
      <formula>0</formula>
    </cfRule>
  </conditionalFormatting>
  <conditionalFormatting sqref="R175">
    <cfRule type="cellIs" dxfId="958" priority="1942" stopIfTrue="1" operator="equal">
      <formula>0</formula>
    </cfRule>
  </conditionalFormatting>
  <conditionalFormatting sqref="O175">
    <cfRule type="cellIs" dxfId="957" priority="1941" stopIfTrue="1" operator="equal">
      <formula>0</formula>
    </cfRule>
  </conditionalFormatting>
  <conditionalFormatting sqref="O175">
    <cfRule type="cellIs" dxfId="956" priority="1940" stopIfTrue="1" operator="equal">
      <formula>0</formula>
    </cfRule>
  </conditionalFormatting>
  <conditionalFormatting sqref="O175">
    <cfRule type="cellIs" dxfId="955" priority="1939" stopIfTrue="1" operator="equal">
      <formula>0</formula>
    </cfRule>
  </conditionalFormatting>
  <conditionalFormatting sqref="U175">
    <cfRule type="cellIs" dxfId="954" priority="1938" stopIfTrue="1" operator="equal">
      <formula>0</formula>
    </cfRule>
  </conditionalFormatting>
  <conditionalFormatting sqref="U175">
    <cfRule type="cellIs" dxfId="953" priority="1937" stopIfTrue="1" operator="equal">
      <formula>0</formula>
    </cfRule>
  </conditionalFormatting>
  <conditionalFormatting sqref="U175">
    <cfRule type="cellIs" dxfId="952" priority="1936" stopIfTrue="1" operator="equal">
      <formula>0</formula>
    </cfRule>
  </conditionalFormatting>
  <conditionalFormatting sqref="E141">
    <cfRule type="cellIs" dxfId="951" priority="1933" stopIfTrue="1" operator="equal">
      <formula>0</formula>
    </cfRule>
  </conditionalFormatting>
  <conditionalFormatting sqref="F141">
    <cfRule type="cellIs" dxfId="950" priority="1932" stopIfTrue="1" operator="equal">
      <formula>0</formula>
    </cfRule>
  </conditionalFormatting>
  <conditionalFormatting sqref="F141">
    <cfRule type="cellIs" dxfId="949" priority="1931" stopIfTrue="1" operator="equal">
      <formula>0</formula>
    </cfRule>
  </conditionalFormatting>
  <conditionalFormatting sqref="E202:F202">
    <cfRule type="cellIs" dxfId="948" priority="1930" stopIfTrue="1" operator="equal">
      <formula>0</formula>
    </cfRule>
  </conditionalFormatting>
  <conditionalFormatting sqref="E202:F202">
    <cfRule type="cellIs" dxfId="947" priority="1929" stopIfTrue="1" operator="equal">
      <formula>0</formula>
    </cfRule>
  </conditionalFormatting>
  <conditionalFormatting sqref="L43">
    <cfRule type="cellIs" dxfId="946" priority="1928" stopIfTrue="1" operator="equal">
      <formula>0</formula>
    </cfRule>
  </conditionalFormatting>
  <conditionalFormatting sqref="L43">
    <cfRule type="cellIs" dxfId="945" priority="1927" stopIfTrue="1" operator="equal">
      <formula>0</formula>
    </cfRule>
  </conditionalFormatting>
  <conditionalFormatting sqref="O43">
    <cfRule type="cellIs" dxfId="944" priority="1926" stopIfTrue="1" operator="equal">
      <formula>0</formula>
    </cfRule>
  </conditionalFormatting>
  <conditionalFormatting sqref="O43">
    <cfRule type="cellIs" dxfId="943" priority="1925" stopIfTrue="1" operator="equal">
      <formula>0</formula>
    </cfRule>
  </conditionalFormatting>
  <conditionalFormatting sqref="R43">
    <cfRule type="cellIs" dxfId="942" priority="1924" stopIfTrue="1" operator="equal">
      <formula>0</formula>
    </cfRule>
  </conditionalFormatting>
  <conditionalFormatting sqref="R43">
    <cfRule type="cellIs" dxfId="941" priority="1923" stopIfTrue="1" operator="equal">
      <formula>0</formula>
    </cfRule>
  </conditionalFormatting>
  <conditionalFormatting sqref="U43">
    <cfRule type="cellIs" dxfId="940" priority="1922" stopIfTrue="1" operator="equal">
      <formula>0</formula>
    </cfRule>
  </conditionalFormatting>
  <conditionalFormatting sqref="U43">
    <cfRule type="cellIs" dxfId="939" priority="1921" stopIfTrue="1" operator="equal">
      <formula>0</formula>
    </cfRule>
  </conditionalFormatting>
  <conditionalFormatting sqref="I161">
    <cfRule type="cellIs" dxfId="938" priority="1610" stopIfTrue="1" operator="equal">
      <formula>0</formula>
    </cfRule>
  </conditionalFormatting>
  <conditionalFormatting sqref="H188">
    <cfRule type="cellIs" dxfId="937" priority="1664" stopIfTrue="1" operator="equal">
      <formula>0</formula>
    </cfRule>
  </conditionalFormatting>
  <conditionalFormatting sqref="I62:I65 H131:H132 H9 H52:H53 H75:H76 H134:H138 H69:H73 H55 H147:H151 H124 H84 H144:H145 H156:H157 H258 H154 H142 H57:H67 H126:H127 H194 H159:H169 H172:H174 H184:H192">
    <cfRule type="cellIs" dxfId="936" priority="1668" stopIfTrue="1" operator="equal">
      <formula>0</formula>
    </cfRule>
  </conditionalFormatting>
  <conditionalFormatting sqref="H196:I196 H202:I202 H204:I204 I184:I187 I195 I197 I189 I191 I199 I126:I127 I135:I136 H37:H45 I79:I80 I52:I53 I55:I57 I75:I77 I124 I151 I59:I73 I84 I162:I174 I255 I257:I258 I154:I160 I139:I148 I201 I203">
    <cfRule type="cellIs" dxfId="935" priority="1667" stopIfTrue="1" operator="equal">
      <formula>0</formula>
    </cfRule>
  </conditionalFormatting>
  <conditionalFormatting sqref="H196 H202:I202 H204:I204 I184:I187 I195:I197 I189 I191 I199 I126:I127 I135:I136 H37:H45 I79:I80 I52:I53 I55:I57 I75:I77 I124 I151 I59:I73 I84 I162:I174 I255 I257:I258 I154:I160 I139:I148 I201 I203">
    <cfRule type="cellIs" dxfId="934" priority="1666" stopIfTrue="1" operator="equal">
      <formula>0</formula>
    </cfRule>
  </conditionalFormatting>
  <conditionalFormatting sqref="I194">
    <cfRule type="cellIs" dxfId="933" priority="1665" stopIfTrue="1" operator="equal">
      <formula>0</formula>
    </cfRule>
  </conditionalFormatting>
  <conditionalFormatting sqref="I188">
    <cfRule type="cellIs" dxfId="932" priority="1663" stopIfTrue="1" operator="equal">
      <formula>0</formula>
    </cfRule>
  </conditionalFormatting>
  <conditionalFormatting sqref="I188">
    <cfRule type="cellIs" dxfId="931" priority="1662" stopIfTrue="1" operator="equal">
      <formula>0</formula>
    </cfRule>
  </conditionalFormatting>
  <conditionalFormatting sqref="H190">
    <cfRule type="cellIs" dxfId="930" priority="1661" stopIfTrue="1" operator="equal">
      <formula>0</formula>
    </cfRule>
  </conditionalFormatting>
  <conditionalFormatting sqref="I190">
    <cfRule type="cellIs" dxfId="929" priority="1660" stopIfTrue="1" operator="equal">
      <formula>0</formula>
    </cfRule>
  </conditionalFormatting>
  <conditionalFormatting sqref="I190">
    <cfRule type="cellIs" dxfId="928" priority="1659" stopIfTrue="1" operator="equal">
      <formula>0</formula>
    </cfRule>
  </conditionalFormatting>
  <conditionalFormatting sqref="H192">
    <cfRule type="cellIs" dxfId="927" priority="1658" stopIfTrue="1" operator="equal">
      <formula>0</formula>
    </cfRule>
  </conditionalFormatting>
  <conditionalFormatting sqref="I192">
    <cfRule type="cellIs" dxfId="926" priority="1657" stopIfTrue="1" operator="equal">
      <formula>0</formula>
    </cfRule>
  </conditionalFormatting>
  <conditionalFormatting sqref="I192">
    <cfRule type="cellIs" dxfId="925" priority="1656" stopIfTrue="1" operator="equal">
      <formula>0</formula>
    </cfRule>
  </conditionalFormatting>
  <conditionalFormatting sqref="H198:I198">
    <cfRule type="cellIs" dxfId="924" priority="1655" stopIfTrue="1" operator="equal">
      <formula>0</formula>
    </cfRule>
  </conditionalFormatting>
  <conditionalFormatting sqref="H198:I198">
    <cfRule type="cellIs" dxfId="923" priority="1654" stopIfTrue="1" operator="equal">
      <formula>0</formula>
    </cfRule>
  </conditionalFormatting>
  <conditionalFormatting sqref="H200:I200">
    <cfRule type="cellIs" dxfId="922" priority="1653" stopIfTrue="1" operator="equal">
      <formula>0</formula>
    </cfRule>
  </conditionalFormatting>
  <conditionalFormatting sqref="H200:I200">
    <cfRule type="cellIs" dxfId="921" priority="1652" stopIfTrue="1" operator="equal">
      <formula>0</formula>
    </cfRule>
  </conditionalFormatting>
  <conditionalFormatting sqref="I125">
    <cfRule type="cellIs" dxfId="920" priority="1647" stopIfTrue="1" operator="equal">
      <formula>0</formula>
    </cfRule>
  </conditionalFormatting>
  <conditionalFormatting sqref="I125">
    <cfRule type="cellIs" dxfId="919" priority="1646" stopIfTrue="1" operator="equal">
      <formula>0</formula>
    </cfRule>
  </conditionalFormatting>
  <conditionalFormatting sqref="I125">
    <cfRule type="cellIs" dxfId="918" priority="1645" stopIfTrue="1" operator="equal">
      <formula>0</formula>
    </cfRule>
  </conditionalFormatting>
  <conditionalFormatting sqref="I131:I132 I134">
    <cfRule type="cellIs" dxfId="917" priority="1644" stopIfTrue="1" operator="equal">
      <formula>0</formula>
    </cfRule>
  </conditionalFormatting>
  <conditionalFormatting sqref="I131:I132 I134">
    <cfRule type="cellIs" dxfId="916" priority="1643" stopIfTrue="1" operator="equal">
      <formula>0</formula>
    </cfRule>
  </conditionalFormatting>
  <conditionalFormatting sqref="H125">
    <cfRule type="cellIs" dxfId="915" priority="1651" stopIfTrue="1" operator="equal">
      <formula>0</formula>
    </cfRule>
  </conditionalFormatting>
  <conditionalFormatting sqref="I72:I73 I75">
    <cfRule type="cellIs" dxfId="914" priority="1650" stopIfTrue="1" operator="equal">
      <formula>0</formula>
    </cfRule>
  </conditionalFormatting>
  <conditionalFormatting sqref="I52:I53 I55">
    <cfRule type="cellIs" dxfId="913" priority="1649" stopIfTrue="1" operator="equal">
      <formula>0</formula>
    </cfRule>
  </conditionalFormatting>
  <conditionalFormatting sqref="I84">
    <cfRule type="cellIs" dxfId="912" priority="1648" stopIfTrue="1" operator="equal">
      <formula>0</formula>
    </cfRule>
  </conditionalFormatting>
  <conditionalFormatting sqref="I131:I132 I134">
    <cfRule type="cellIs" dxfId="911" priority="1642" stopIfTrue="1" operator="equal">
      <formula>0</formula>
    </cfRule>
  </conditionalFormatting>
  <conditionalFormatting sqref="I137:I138">
    <cfRule type="cellIs" dxfId="910" priority="1641" stopIfTrue="1" operator="equal">
      <formula>0</formula>
    </cfRule>
  </conditionalFormatting>
  <conditionalFormatting sqref="I137:I138">
    <cfRule type="cellIs" dxfId="909" priority="1640" stopIfTrue="1" operator="equal">
      <formula>0</formula>
    </cfRule>
  </conditionalFormatting>
  <conditionalFormatting sqref="I137:I138">
    <cfRule type="cellIs" dxfId="908" priority="1639" stopIfTrue="1" operator="equal">
      <formula>0</formula>
    </cfRule>
  </conditionalFormatting>
  <conditionalFormatting sqref="I149:I150">
    <cfRule type="cellIs" dxfId="907" priority="1638" stopIfTrue="1" operator="equal">
      <formula>0</formula>
    </cfRule>
  </conditionalFormatting>
  <conditionalFormatting sqref="I149:I150">
    <cfRule type="cellIs" dxfId="906" priority="1637" stopIfTrue="1" operator="equal">
      <formula>0</formula>
    </cfRule>
  </conditionalFormatting>
  <conditionalFormatting sqref="I149:I150">
    <cfRule type="cellIs" dxfId="905" priority="1636" stopIfTrue="1" operator="equal">
      <formula>0</formula>
    </cfRule>
  </conditionalFormatting>
  <conditionalFormatting sqref="I9">
    <cfRule type="cellIs" dxfId="904" priority="1635" stopIfTrue="1" operator="equal">
      <formula>0</formula>
    </cfRule>
  </conditionalFormatting>
  <conditionalFormatting sqref="I37:I45">
    <cfRule type="cellIs" dxfId="903" priority="1634" stopIfTrue="1" operator="equal">
      <formula>0</formula>
    </cfRule>
  </conditionalFormatting>
  <conditionalFormatting sqref="I37:I45">
    <cfRule type="cellIs" dxfId="902" priority="1633" stopIfTrue="1" operator="equal">
      <formula>0</formula>
    </cfRule>
  </conditionalFormatting>
  <conditionalFormatting sqref="H62:H65">
    <cfRule type="cellIs" dxfId="901" priority="1632" stopIfTrue="1" operator="equal">
      <formula>0</formula>
    </cfRule>
  </conditionalFormatting>
  <conditionalFormatting sqref="H62:H65">
    <cfRule type="cellIs" dxfId="900" priority="1631" stopIfTrue="1" operator="equal">
      <formula>0</formula>
    </cfRule>
  </conditionalFormatting>
  <conditionalFormatting sqref="I54">
    <cfRule type="cellIs" dxfId="899" priority="1629" stopIfTrue="1" operator="equal">
      <formula>0</formula>
    </cfRule>
  </conditionalFormatting>
  <conditionalFormatting sqref="I54">
    <cfRule type="cellIs" dxfId="898" priority="1628" stopIfTrue="1" operator="equal">
      <formula>0</formula>
    </cfRule>
  </conditionalFormatting>
  <conditionalFormatting sqref="H54">
    <cfRule type="cellIs" dxfId="897" priority="1630" stopIfTrue="1" operator="equal">
      <formula>0</formula>
    </cfRule>
  </conditionalFormatting>
  <conditionalFormatting sqref="H74">
    <cfRule type="cellIs" dxfId="896" priority="1627" stopIfTrue="1" operator="equal">
      <formula>0</formula>
    </cfRule>
  </conditionalFormatting>
  <conditionalFormatting sqref="H133">
    <cfRule type="cellIs" dxfId="895" priority="1624" stopIfTrue="1" operator="equal">
      <formula>0</formula>
    </cfRule>
  </conditionalFormatting>
  <conditionalFormatting sqref="I74">
    <cfRule type="cellIs" dxfId="894" priority="1626" stopIfTrue="1" operator="equal">
      <formula>0</formula>
    </cfRule>
  </conditionalFormatting>
  <conditionalFormatting sqref="I74">
    <cfRule type="cellIs" dxfId="893" priority="1625" stopIfTrue="1" operator="equal">
      <formula>0</formula>
    </cfRule>
  </conditionalFormatting>
  <conditionalFormatting sqref="I133">
    <cfRule type="cellIs" dxfId="892" priority="1623" stopIfTrue="1" operator="equal">
      <formula>0</formula>
    </cfRule>
  </conditionalFormatting>
  <conditionalFormatting sqref="I133">
    <cfRule type="cellIs" dxfId="891" priority="1622" stopIfTrue="1" operator="equal">
      <formula>0</formula>
    </cfRule>
  </conditionalFormatting>
  <conditionalFormatting sqref="H5:H6">
    <cfRule type="cellIs" dxfId="890" priority="1621" stopIfTrue="1" operator="equal">
      <formula>0</formula>
    </cfRule>
  </conditionalFormatting>
  <conditionalFormatting sqref="I5:I6">
    <cfRule type="cellIs" dxfId="889" priority="1620" stopIfTrue="1" operator="equal">
      <formula>0</formula>
    </cfRule>
  </conditionalFormatting>
  <conditionalFormatting sqref="I78">
    <cfRule type="cellIs" dxfId="888" priority="1614" stopIfTrue="1" operator="equal">
      <formula>0</formula>
    </cfRule>
  </conditionalFormatting>
  <conditionalFormatting sqref="H79:H80">
    <cfRule type="cellIs" dxfId="887" priority="1616" stopIfTrue="1" operator="equal">
      <formula>0</formula>
    </cfRule>
  </conditionalFormatting>
  <conditionalFormatting sqref="I58">
    <cfRule type="cellIs" dxfId="886" priority="1619" stopIfTrue="1" operator="equal">
      <formula>0</formula>
    </cfRule>
  </conditionalFormatting>
  <conditionalFormatting sqref="I58">
    <cfRule type="cellIs" dxfId="885" priority="1618" stopIfTrue="1" operator="equal">
      <formula>0</formula>
    </cfRule>
  </conditionalFormatting>
  <conditionalFormatting sqref="H68">
    <cfRule type="cellIs" dxfId="884" priority="1617" stopIfTrue="1" operator="equal">
      <formula>0</formula>
    </cfRule>
  </conditionalFormatting>
  <conditionalFormatting sqref="H78">
    <cfRule type="cellIs" dxfId="883" priority="1615" stopIfTrue="1" operator="equal">
      <formula>0</formula>
    </cfRule>
  </conditionalFormatting>
  <conditionalFormatting sqref="I78">
    <cfRule type="cellIs" dxfId="882" priority="1613" stopIfTrue="1" operator="equal">
      <formula>0</formula>
    </cfRule>
  </conditionalFormatting>
  <conditionalFormatting sqref="I92:I93 I95:I96">
    <cfRule type="cellIs" dxfId="881" priority="1605" stopIfTrue="1" operator="equal">
      <formula>0</formula>
    </cfRule>
  </conditionalFormatting>
  <conditionalFormatting sqref="I92:I93 I95:I96">
    <cfRule type="cellIs" dxfId="880" priority="1604" stopIfTrue="1" operator="equal">
      <formula>0</formula>
    </cfRule>
  </conditionalFormatting>
  <conditionalFormatting sqref="I93 H92">
    <cfRule type="cellIs" dxfId="879" priority="1606" stopIfTrue="1" operator="equal">
      <formula>0</formula>
    </cfRule>
  </conditionalFormatting>
  <conditionalFormatting sqref="I161">
    <cfRule type="cellIs" dxfId="878" priority="1612" stopIfTrue="1" operator="equal">
      <formula>0</formula>
    </cfRule>
  </conditionalFormatting>
  <conditionalFormatting sqref="I161">
    <cfRule type="cellIs" dxfId="877" priority="1611" stopIfTrue="1" operator="equal">
      <formula>0</formula>
    </cfRule>
  </conditionalFormatting>
  <conditionalFormatting sqref="H109 I86 H106 H114:H119 H85:H91">
    <cfRule type="cellIs" dxfId="876" priority="1609" stopIfTrue="1" operator="equal">
      <formula>0</formula>
    </cfRule>
  </conditionalFormatting>
  <conditionalFormatting sqref="I85:I86 I88:I89 I114:I119 I106:I107 I109:I112">
    <cfRule type="cellIs" dxfId="875" priority="1608" stopIfTrue="1" operator="equal">
      <formula>0</formula>
    </cfRule>
  </conditionalFormatting>
  <conditionalFormatting sqref="I85:I86 I88:I89 I114:I119 I106:I107 I109:I112">
    <cfRule type="cellIs" dxfId="874" priority="1607" stopIfTrue="1" operator="equal">
      <formula>0</formula>
    </cfRule>
  </conditionalFormatting>
  <conditionalFormatting sqref="I100 H99">
    <cfRule type="cellIs" dxfId="873" priority="1603" stopIfTrue="1" operator="equal">
      <formula>0</formula>
    </cfRule>
  </conditionalFormatting>
  <conditionalFormatting sqref="I99:I100 I102:I104">
    <cfRule type="cellIs" dxfId="872" priority="1602" stopIfTrue="1" operator="equal">
      <formula>0</formula>
    </cfRule>
  </conditionalFormatting>
  <conditionalFormatting sqref="I99:I100 I102:I104">
    <cfRule type="cellIs" dxfId="871" priority="1601" stopIfTrue="1" operator="equal">
      <formula>0</formula>
    </cfRule>
  </conditionalFormatting>
  <conditionalFormatting sqref="H90">
    <cfRule type="cellIs" dxfId="870" priority="1597" stopIfTrue="1" operator="equal">
      <formula>0</formula>
    </cfRule>
  </conditionalFormatting>
  <conditionalFormatting sqref="I105">
    <cfRule type="cellIs" dxfId="869" priority="1593" stopIfTrue="1" operator="equal">
      <formula>0</formula>
    </cfRule>
  </conditionalFormatting>
  <conditionalFormatting sqref="I105">
    <cfRule type="cellIs" dxfId="868" priority="1592" stopIfTrue="1" operator="equal">
      <formula>0</formula>
    </cfRule>
  </conditionalFormatting>
  <conditionalFormatting sqref="I97">
    <cfRule type="cellIs" dxfId="867" priority="1599" stopIfTrue="1" operator="equal">
      <formula>0</formula>
    </cfRule>
  </conditionalFormatting>
  <conditionalFormatting sqref="I97">
    <cfRule type="cellIs" dxfId="866" priority="1598" stopIfTrue="1" operator="equal">
      <formula>0</formula>
    </cfRule>
  </conditionalFormatting>
  <conditionalFormatting sqref="I90">
    <cfRule type="cellIs" dxfId="865" priority="1596" stopIfTrue="1" operator="equal">
      <formula>0</formula>
    </cfRule>
  </conditionalFormatting>
  <conditionalFormatting sqref="I90">
    <cfRule type="cellIs" dxfId="864" priority="1595" stopIfTrue="1" operator="equal">
      <formula>0</formula>
    </cfRule>
  </conditionalFormatting>
  <conditionalFormatting sqref="I98">
    <cfRule type="cellIs" dxfId="863" priority="1590" stopIfTrue="1" operator="equal">
      <formula>0</formula>
    </cfRule>
  </conditionalFormatting>
  <conditionalFormatting sqref="I98">
    <cfRule type="cellIs" dxfId="862" priority="1589" stopIfTrue="1" operator="equal">
      <formula>0</formula>
    </cfRule>
  </conditionalFormatting>
  <conditionalFormatting sqref="H91">
    <cfRule type="cellIs" dxfId="861" priority="1588" stopIfTrue="1" operator="equal">
      <formula>0</formula>
    </cfRule>
  </conditionalFormatting>
  <conditionalFormatting sqref="I91">
    <cfRule type="cellIs" dxfId="860" priority="1587" stopIfTrue="1" operator="equal">
      <formula>0</formula>
    </cfRule>
  </conditionalFormatting>
  <conditionalFormatting sqref="I91">
    <cfRule type="cellIs" dxfId="859" priority="1586" stopIfTrue="1" operator="equal">
      <formula>0</formula>
    </cfRule>
  </conditionalFormatting>
  <conditionalFormatting sqref="H50">
    <cfRule type="cellIs" dxfId="858" priority="1512" stopIfTrue="1" operator="equal">
      <formula>0</formula>
    </cfRule>
  </conditionalFormatting>
  <conditionalFormatting sqref="I113">
    <cfRule type="cellIs" dxfId="857" priority="1584" stopIfTrue="1" operator="equal">
      <formula>0</formula>
    </cfRule>
  </conditionalFormatting>
  <conditionalFormatting sqref="I113">
    <cfRule type="cellIs" dxfId="856" priority="1583" stopIfTrue="1" operator="equal">
      <formula>0</formula>
    </cfRule>
  </conditionalFormatting>
  <conditionalFormatting sqref="H108">
    <cfRule type="cellIs" dxfId="855" priority="1582" stopIfTrue="1" operator="equal">
      <formula>0</formula>
    </cfRule>
  </conditionalFormatting>
  <conditionalFormatting sqref="I108">
    <cfRule type="cellIs" dxfId="854" priority="1581" stopIfTrue="1" operator="equal">
      <formula>0</formula>
    </cfRule>
  </conditionalFormatting>
  <conditionalFormatting sqref="I108">
    <cfRule type="cellIs" dxfId="853" priority="1580" stopIfTrue="1" operator="equal">
      <formula>0</formula>
    </cfRule>
  </conditionalFormatting>
  <conditionalFormatting sqref="H121">
    <cfRule type="cellIs" dxfId="852" priority="1579" stopIfTrue="1" operator="equal">
      <formula>0</formula>
    </cfRule>
  </conditionalFormatting>
  <conditionalFormatting sqref="H87:I87">
    <cfRule type="cellIs" dxfId="851" priority="1576" stopIfTrue="1" operator="equal">
      <formula>0</formula>
    </cfRule>
  </conditionalFormatting>
  <conditionalFormatting sqref="I87">
    <cfRule type="cellIs" dxfId="850" priority="1575" stopIfTrue="1" operator="equal">
      <formula>0</formula>
    </cfRule>
  </conditionalFormatting>
  <conditionalFormatting sqref="I120:I121">
    <cfRule type="cellIs" dxfId="849" priority="1578" stopIfTrue="1" operator="equal">
      <formula>0</formula>
    </cfRule>
  </conditionalFormatting>
  <conditionalFormatting sqref="I120:I121">
    <cfRule type="cellIs" dxfId="848" priority="1577" stopIfTrue="1" operator="equal">
      <formula>0</formula>
    </cfRule>
  </conditionalFormatting>
  <conditionalFormatting sqref="I94">
    <cfRule type="cellIs" dxfId="847" priority="1573" stopIfTrue="1" operator="equal">
      <formula>0</formula>
    </cfRule>
  </conditionalFormatting>
  <conditionalFormatting sqref="I94">
    <cfRule type="cellIs" dxfId="846" priority="1572" stopIfTrue="1" operator="equal">
      <formula>0</formula>
    </cfRule>
  </conditionalFormatting>
  <conditionalFormatting sqref="I87">
    <cfRule type="cellIs" dxfId="845" priority="1574" stopIfTrue="1" operator="equal">
      <formula>0</formula>
    </cfRule>
  </conditionalFormatting>
  <conditionalFormatting sqref="I94">
    <cfRule type="cellIs" dxfId="844" priority="1571" stopIfTrue="1" operator="equal">
      <formula>0</formula>
    </cfRule>
  </conditionalFormatting>
  <conditionalFormatting sqref="I101">
    <cfRule type="cellIs" dxfId="843" priority="1570" stopIfTrue="1" operator="equal">
      <formula>0</formula>
    </cfRule>
  </conditionalFormatting>
  <conditionalFormatting sqref="I101">
    <cfRule type="cellIs" dxfId="842" priority="1569" stopIfTrue="1" operator="equal">
      <formula>0</formula>
    </cfRule>
  </conditionalFormatting>
  <conditionalFormatting sqref="I101">
    <cfRule type="cellIs" dxfId="841" priority="1568" stopIfTrue="1" operator="equal">
      <formula>0</formula>
    </cfRule>
  </conditionalFormatting>
  <conditionalFormatting sqref="H155">
    <cfRule type="cellIs" dxfId="840" priority="1566" stopIfTrue="1" operator="equal">
      <formula>0</formula>
    </cfRule>
  </conditionalFormatting>
  <conditionalFormatting sqref="H225">
    <cfRule type="cellIs" dxfId="839" priority="1557" stopIfTrue="1" operator="equal">
      <formula>0</formula>
    </cfRule>
  </conditionalFormatting>
  <conditionalFormatting sqref="H143">
    <cfRule type="cellIs" dxfId="838" priority="1567" stopIfTrue="1" operator="equal">
      <formula>0</formula>
    </cfRule>
  </conditionalFormatting>
  <conditionalFormatting sqref="H224:I224">
    <cfRule type="cellIs" dxfId="837" priority="1565" stopIfTrue="1" operator="equal">
      <formula>0</formula>
    </cfRule>
  </conditionalFormatting>
  <conditionalFormatting sqref="H264:I264 H260:I260 I263 H262:I262 I261 I259 I224:I228 I230:I233 I235:I238">
    <cfRule type="cellIs" dxfId="836" priority="1564" stopIfTrue="1" operator="equal">
      <formula>0</formula>
    </cfRule>
  </conditionalFormatting>
  <conditionalFormatting sqref="H264:I264 H260 I263 H262:I262 I259:I261 I224:I228 I230:I233 I235:I238">
    <cfRule type="cellIs" dxfId="835" priority="1563" stopIfTrue="1" operator="equal">
      <formula>0</formula>
    </cfRule>
  </conditionalFormatting>
  <conditionalFormatting sqref="H222:H223">
    <cfRule type="cellIs" dxfId="834" priority="1562" stopIfTrue="1" operator="equal">
      <formula>0</formula>
    </cfRule>
  </conditionalFormatting>
  <conditionalFormatting sqref="I222:I223">
    <cfRule type="cellIs" dxfId="833" priority="1561" stopIfTrue="1" operator="equal">
      <formula>0</formula>
    </cfRule>
  </conditionalFormatting>
  <conditionalFormatting sqref="I237:I238">
    <cfRule type="cellIs" dxfId="832" priority="1560" stopIfTrue="1" operator="equal">
      <formula>0</formula>
    </cfRule>
  </conditionalFormatting>
  <conditionalFormatting sqref="I237:I238">
    <cfRule type="cellIs" dxfId="831" priority="1559" stopIfTrue="1" operator="equal">
      <formula>0</formula>
    </cfRule>
  </conditionalFormatting>
  <conditionalFormatting sqref="I84">
    <cfRule type="cellIs" dxfId="830" priority="1558" stopIfTrue="1" operator="equal">
      <formula>0</formula>
    </cfRule>
  </conditionalFormatting>
  <conditionalFormatting sqref="H226">
    <cfRule type="cellIs" dxfId="829" priority="1556" stopIfTrue="1" operator="equal">
      <formula>0</formula>
    </cfRule>
  </conditionalFormatting>
  <conditionalFormatting sqref="H227">
    <cfRule type="cellIs" dxfId="828" priority="1555" stopIfTrue="1" operator="equal">
      <formula>0</formula>
    </cfRule>
  </conditionalFormatting>
  <conditionalFormatting sqref="H228">
    <cfRule type="cellIs" dxfId="827" priority="1554" stopIfTrue="1" operator="equal">
      <formula>0</formula>
    </cfRule>
  </conditionalFormatting>
  <conditionalFormatting sqref="H250">
    <cfRule type="cellIs" dxfId="826" priority="1529" stopIfTrue="1" operator="equal">
      <formula>0</formula>
    </cfRule>
  </conditionalFormatting>
  <conditionalFormatting sqref="H230">
    <cfRule type="cellIs" dxfId="825" priority="1553" stopIfTrue="1" operator="equal">
      <formula>0</formula>
    </cfRule>
  </conditionalFormatting>
  <conditionalFormatting sqref="H231:H233">
    <cfRule type="cellIs" dxfId="824" priority="1552" stopIfTrue="1" operator="equal">
      <formula>0</formula>
    </cfRule>
  </conditionalFormatting>
  <conditionalFormatting sqref="H235">
    <cfRule type="cellIs" dxfId="823" priority="1551" stopIfTrue="1" operator="equal">
      <formula>0</formula>
    </cfRule>
  </conditionalFormatting>
  <conditionalFormatting sqref="H236:H238">
    <cfRule type="cellIs" dxfId="822" priority="1550" stopIfTrue="1" operator="equal">
      <formula>0</formula>
    </cfRule>
  </conditionalFormatting>
  <conditionalFormatting sqref="I240:I243">
    <cfRule type="cellIs" dxfId="821" priority="1549" stopIfTrue="1" operator="equal">
      <formula>0</formula>
    </cfRule>
  </conditionalFormatting>
  <conditionalFormatting sqref="I240:I243">
    <cfRule type="cellIs" dxfId="820" priority="1548" stopIfTrue="1" operator="equal">
      <formula>0</formula>
    </cfRule>
  </conditionalFormatting>
  <conditionalFormatting sqref="I242:I243">
    <cfRule type="cellIs" dxfId="819" priority="1547" stopIfTrue="1" operator="equal">
      <formula>0</formula>
    </cfRule>
  </conditionalFormatting>
  <conditionalFormatting sqref="I242:I243">
    <cfRule type="cellIs" dxfId="818" priority="1546" stopIfTrue="1" operator="equal">
      <formula>0</formula>
    </cfRule>
  </conditionalFormatting>
  <conditionalFormatting sqref="H240">
    <cfRule type="cellIs" dxfId="817" priority="1545" stopIfTrue="1" operator="equal">
      <formula>0</formula>
    </cfRule>
  </conditionalFormatting>
  <conditionalFormatting sqref="H241:H243">
    <cfRule type="cellIs" dxfId="816" priority="1544" stopIfTrue="1" operator="equal">
      <formula>0</formula>
    </cfRule>
  </conditionalFormatting>
  <conditionalFormatting sqref="I245:I248">
    <cfRule type="cellIs" dxfId="815" priority="1543" stopIfTrue="1" operator="equal">
      <formula>0</formula>
    </cfRule>
  </conditionalFormatting>
  <conditionalFormatting sqref="I245:I248">
    <cfRule type="cellIs" dxfId="814" priority="1542" stopIfTrue="1" operator="equal">
      <formula>0</formula>
    </cfRule>
  </conditionalFormatting>
  <conditionalFormatting sqref="I247:I248">
    <cfRule type="cellIs" dxfId="813" priority="1541" stopIfTrue="1" operator="equal">
      <formula>0</formula>
    </cfRule>
  </conditionalFormatting>
  <conditionalFormatting sqref="I247:I248">
    <cfRule type="cellIs" dxfId="812" priority="1540" stopIfTrue="1" operator="equal">
      <formula>0</formula>
    </cfRule>
  </conditionalFormatting>
  <conditionalFormatting sqref="H245">
    <cfRule type="cellIs" dxfId="811" priority="1539" stopIfTrue="1" operator="equal">
      <formula>0</formula>
    </cfRule>
  </conditionalFormatting>
  <conditionalFormatting sqref="H246:H248">
    <cfRule type="cellIs" dxfId="810" priority="1538" stopIfTrue="1" operator="equal">
      <formula>0</formula>
    </cfRule>
  </conditionalFormatting>
  <conditionalFormatting sqref="I250:I253">
    <cfRule type="cellIs" dxfId="809" priority="1537" stopIfTrue="1" operator="equal">
      <formula>0</formula>
    </cfRule>
  </conditionalFormatting>
  <conditionalFormatting sqref="I250:I253">
    <cfRule type="cellIs" dxfId="808" priority="1536" stopIfTrue="1" operator="equal">
      <formula>0</formula>
    </cfRule>
  </conditionalFormatting>
  <conditionalFormatting sqref="I252:I253">
    <cfRule type="cellIs" dxfId="807" priority="1535" stopIfTrue="1" operator="equal">
      <formula>0</formula>
    </cfRule>
  </conditionalFormatting>
  <conditionalFormatting sqref="I252:I253">
    <cfRule type="cellIs" dxfId="806" priority="1534" stopIfTrue="1" operator="equal">
      <formula>0</formula>
    </cfRule>
  </conditionalFormatting>
  <conditionalFormatting sqref="H251:H253">
    <cfRule type="cellIs" dxfId="805" priority="1533" stopIfTrue="1" operator="equal">
      <formula>0</formula>
    </cfRule>
  </conditionalFormatting>
  <conditionalFormatting sqref="I257:I258">
    <cfRule type="cellIs" dxfId="804" priority="1532" stopIfTrue="1" operator="equal">
      <formula>0</formula>
    </cfRule>
  </conditionalFormatting>
  <conditionalFormatting sqref="I257:I258">
    <cfRule type="cellIs" dxfId="803" priority="1531" stopIfTrue="1" operator="equal">
      <formula>0</formula>
    </cfRule>
  </conditionalFormatting>
  <conditionalFormatting sqref="H255">
    <cfRule type="cellIs" dxfId="802" priority="1530" stopIfTrue="1" operator="equal">
      <formula>0</formula>
    </cfRule>
  </conditionalFormatting>
  <conditionalFormatting sqref="H175">
    <cfRule type="cellIs" dxfId="801" priority="1528" stopIfTrue="1" operator="equal">
      <formula>0</formula>
    </cfRule>
  </conditionalFormatting>
  <conditionalFormatting sqref="I177">
    <cfRule type="cellIs" dxfId="800" priority="1527" stopIfTrue="1" operator="equal">
      <formula>0</formula>
    </cfRule>
  </conditionalFormatting>
  <conditionalFormatting sqref="I177">
    <cfRule type="cellIs" dxfId="799" priority="1526" stopIfTrue="1" operator="equal">
      <formula>0</formula>
    </cfRule>
  </conditionalFormatting>
  <conditionalFormatting sqref="I175">
    <cfRule type="cellIs" dxfId="798" priority="1525" stopIfTrue="1" operator="equal">
      <formula>0</formula>
    </cfRule>
  </conditionalFormatting>
  <conditionalFormatting sqref="I175">
    <cfRule type="cellIs" dxfId="797" priority="1524" stopIfTrue="1" operator="equal">
      <formula>0</formula>
    </cfRule>
  </conditionalFormatting>
  <conditionalFormatting sqref="I175">
    <cfRule type="cellIs" dxfId="796" priority="1523" stopIfTrue="1" operator="equal">
      <formula>0</formula>
    </cfRule>
  </conditionalFormatting>
  <conditionalFormatting sqref="H82">
    <cfRule type="cellIs" dxfId="795" priority="1522" stopIfTrue="1" operator="equal">
      <formula>0</formula>
    </cfRule>
  </conditionalFormatting>
  <conditionalFormatting sqref="H82">
    <cfRule type="cellIs" dxfId="794" priority="1521" stopIfTrue="1" operator="equal">
      <formula>0</formula>
    </cfRule>
  </conditionalFormatting>
  <conditionalFormatting sqref="H82">
    <cfRule type="cellIs" dxfId="793" priority="1520" stopIfTrue="1" operator="equal">
      <formula>0</formula>
    </cfRule>
  </conditionalFormatting>
  <conditionalFormatting sqref="H83">
    <cfRule type="cellIs" dxfId="792" priority="1519" stopIfTrue="1" operator="equal">
      <formula>0</formula>
    </cfRule>
  </conditionalFormatting>
  <conditionalFormatting sqref="H81">
    <cfRule type="cellIs" dxfId="791" priority="1518" stopIfTrue="1" operator="equal">
      <formula>0</formula>
    </cfRule>
  </conditionalFormatting>
  <conditionalFormatting sqref="I82">
    <cfRule type="cellIs" dxfId="790" priority="1517" stopIfTrue="1" operator="equal">
      <formula>0</formula>
    </cfRule>
  </conditionalFormatting>
  <conditionalFormatting sqref="I82">
    <cfRule type="cellIs" dxfId="789" priority="1516" stopIfTrue="1" operator="equal">
      <formula>0</formula>
    </cfRule>
  </conditionalFormatting>
  <conditionalFormatting sqref="I82">
    <cfRule type="cellIs" dxfId="788" priority="1515" stopIfTrue="1" operator="equal">
      <formula>0</formula>
    </cfRule>
  </conditionalFormatting>
  <conditionalFormatting sqref="I83">
    <cfRule type="cellIs" dxfId="787" priority="1514" stopIfTrue="1" operator="equal">
      <formula>0</formula>
    </cfRule>
  </conditionalFormatting>
  <conditionalFormatting sqref="I81">
    <cfRule type="cellIs" dxfId="786" priority="1513" stopIfTrue="1" operator="equal">
      <formula>0</formula>
    </cfRule>
  </conditionalFormatting>
  <conditionalFormatting sqref="H50">
    <cfRule type="cellIs" dxfId="785" priority="1511" stopIfTrue="1" operator="equal">
      <formula>0</formula>
    </cfRule>
  </conditionalFormatting>
  <conditionalFormatting sqref="H50">
    <cfRule type="cellIs" dxfId="784" priority="1510" stopIfTrue="1" operator="equal">
      <formula>0</formula>
    </cfRule>
  </conditionalFormatting>
  <conditionalFormatting sqref="H51">
    <cfRule type="cellIs" dxfId="783" priority="1509" stopIfTrue="1" operator="equal">
      <formula>0</formula>
    </cfRule>
  </conditionalFormatting>
  <conditionalFormatting sqref="H49">
    <cfRule type="cellIs" dxfId="782" priority="1508" stopIfTrue="1" operator="equal">
      <formula>0</formula>
    </cfRule>
  </conditionalFormatting>
  <conditionalFormatting sqref="I50">
    <cfRule type="cellIs" dxfId="781" priority="1507" stopIfTrue="1" operator="equal">
      <formula>0</formula>
    </cfRule>
  </conditionalFormatting>
  <conditionalFormatting sqref="I50">
    <cfRule type="cellIs" dxfId="780" priority="1506" stopIfTrue="1" operator="equal">
      <formula>0</formula>
    </cfRule>
  </conditionalFormatting>
  <conditionalFormatting sqref="I50">
    <cfRule type="cellIs" dxfId="779" priority="1505" stopIfTrue="1" operator="equal">
      <formula>0</formula>
    </cfRule>
  </conditionalFormatting>
  <conditionalFormatting sqref="I51">
    <cfRule type="cellIs" dxfId="778" priority="1504" stopIfTrue="1" operator="equal">
      <formula>0</formula>
    </cfRule>
  </conditionalFormatting>
  <conditionalFormatting sqref="I49">
    <cfRule type="cellIs" dxfId="777" priority="1503" stopIfTrue="1" operator="equal">
      <formula>0</formula>
    </cfRule>
  </conditionalFormatting>
  <conditionalFormatting sqref="H129">
    <cfRule type="cellIs" dxfId="776" priority="1502" stopIfTrue="1" operator="equal">
      <formula>0</formula>
    </cfRule>
  </conditionalFormatting>
  <conditionalFormatting sqref="H129">
    <cfRule type="cellIs" dxfId="775" priority="1501" stopIfTrue="1" operator="equal">
      <formula>0</formula>
    </cfRule>
  </conditionalFormatting>
  <conditionalFormatting sqref="H129">
    <cfRule type="cellIs" dxfId="774" priority="1500" stopIfTrue="1" operator="equal">
      <formula>0</formula>
    </cfRule>
  </conditionalFormatting>
  <conditionalFormatting sqref="H130">
    <cfRule type="cellIs" dxfId="773" priority="1499" stopIfTrue="1" operator="equal">
      <formula>0</formula>
    </cfRule>
  </conditionalFormatting>
  <conditionalFormatting sqref="H128">
    <cfRule type="cellIs" dxfId="772" priority="1498" stopIfTrue="1" operator="equal">
      <formula>0</formula>
    </cfRule>
  </conditionalFormatting>
  <conditionalFormatting sqref="I129">
    <cfRule type="cellIs" dxfId="771" priority="1497" stopIfTrue="1" operator="equal">
      <formula>0</formula>
    </cfRule>
  </conditionalFormatting>
  <conditionalFormatting sqref="I129">
    <cfRule type="cellIs" dxfId="770" priority="1496" stopIfTrue="1" operator="equal">
      <formula>0</formula>
    </cfRule>
  </conditionalFormatting>
  <conditionalFormatting sqref="I129">
    <cfRule type="cellIs" dxfId="769" priority="1495" stopIfTrue="1" operator="equal">
      <formula>0</formula>
    </cfRule>
  </conditionalFormatting>
  <conditionalFormatting sqref="I130">
    <cfRule type="cellIs" dxfId="768" priority="1494" stopIfTrue="1" operator="equal">
      <formula>0</formula>
    </cfRule>
  </conditionalFormatting>
  <conditionalFormatting sqref="I128">
    <cfRule type="cellIs" dxfId="767" priority="1493" stopIfTrue="1" operator="equal">
      <formula>0</formula>
    </cfRule>
  </conditionalFormatting>
  <conditionalFormatting sqref="H182">
    <cfRule type="cellIs" dxfId="766" priority="1492" stopIfTrue="1" operator="equal">
      <formula>0</formula>
    </cfRule>
  </conditionalFormatting>
  <conditionalFormatting sqref="H182">
    <cfRule type="cellIs" dxfId="765" priority="1491" stopIfTrue="1" operator="equal">
      <formula>0</formula>
    </cfRule>
  </conditionalFormatting>
  <conditionalFormatting sqref="H182">
    <cfRule type="cellIs" dxfId="764" priority="1490" stopIfTrue="1" operator="equal">
      <formula>0</formula>
    </cfRule>
  </conditionalFormatting>
  <conditionalFormatting sqref="H183">
    <cfRule type="cellIs" dxfId="763" priority="1489" stopIfTrue="1" operator="equal">
      <formula>0</formula>
    </cfRule>
  </conditionalFormatting>
  <conditionalFormatting sqref="H181">
    <cfRule type="cellIs" dxfId="762" priority="1488" stopIfTrue="1" operator="equal">
      <formula>0</formula>
    </cfRule>
  </conditionalFormatting>
  <conditionalFormatting sqref="I182">
    <cfRule type="cellIs" dxfId="761" priority="1487" stopIfTrue="1" operator="equal">
      <formula>0</formula>
    </cfRule>
  </conditionalFormatting>
  <conditionalFormatting sqref="I182">
    <cfRule type="cellIs" dxfId="760" priority="1486" stopIfTrue="1" operator="equal">
      <formula>0</formula>
    </cfRule>
  </conditionalFormatting>
  <conditionalFormatting sqref="I182">
    <cfRule type="cellIs" dxfId="759" priority="1485" stopIfTrue="1" operator="equal">
      <formula>0</formula>
    </cfRule>
  </conditionalFormatting>
  <conditionalFormatting sqref="I183">
    <cfRule type="cellIs" dxfId="758" priority="1484" stopIfTrue="1" operator="equal">
      <formula>0</formula>
    </cfRule>
  </conditionalFormatting>
  <conditionalFormatting sqref="I181">
    <cfRule type="cellIs" dxfId="757" priority="1483" stopIfTrue="1" operator="equal">
      <formula>0</formula>
    </cfRule>
  </conditionalFormatting>
  <conditionalFormatting sqref="I256">
    <cfRule type="cellIs" dxfId="756" priority="1482" stopIfTrue="1" operator="equal">
      <formula>0</formula>
    </cfRule>
  </conditionalFormatting>
  <conditionalFormatting sqref="I256">
    <cfRule type="cellIs" dxfId="755" priority="1481" stopIfTrue="1" operator="equal">
      <formula>0</formula>
    </cfRule>
  </conditionalFormatting>
  <conditionalFormatting sqref="H256">
    <cfRule type="cellIs" dxfId="754" priority="1480" stopIfTrue="1" operator="equal">
      <formula>0</formula>
    </cfRule>
  </conditionalFormatting>
  <conditionalFormatting sqref="H257">
    <cfRule type="cellIs" dxfId="753" priority="1479" stopIfTrue="1" operator="equal">
      <formula>0</formula>
    </cfRule>
  </conditionalFormatting>
  <conditionalFormatting sqref="I122">
    <cfRule type="cellIs" dxfId="752" priority="1477" stopIfTrue="1" operator="equal">
      <formula>0</formula>
    </cfRule>
  </conditionalFormatting>
  <conditionalFormatting sqref="I122">
    <cfRule type="cellIs" dxfId="751" priority="1476" stopIfTrue="1" operator="equal">
      <formula>0</formula>
    </cfRule>
  </conditionalFormatting>
  <conditionalFormatting sqref="I122">
    <cfRule type="cellIs" dxfId="750" priority="1475" stopIfTrue="1" operator="equal">
      <formula>0</formula>
    </cfRule>
  </conditionalFormatting>
  <conditionalFormatting sqref="H122">
    <cfRule type="cellIs" dxfId="749" priority="1478" stopIfTrue="1" operator="equal">
      <formula>0</formula>
    </cfRule>
  </conditionalFormatting>
  <conditionalFormatting sqref="H123">
    <cfRule type="cellIs" dxfId="748" priority="1474" stopIfTrue="1" operator="equal">
      <formula>0</formula>
    </cfRule>
  </conditionalFormatting>
  <conditionalFormatting sqref="I123">
    <cfRule type="cellIs" dxfId="747" priority="1473" stopIfTrue="1" operator="equal">
      <formula>0</formula>
    </cfRule>
  </conditionalFormatting>
  <conditionalFormatting sqref="I123">
    <cfRule type="cellIs" dxfId="746" priority="1472" stopIfTrue="1" operator="equal">
      <formula>0</formula>
    </cfRule>
  </conditionalFormatting>
  <conditionalFormatting sqref="I176">
    <cfRule type="cellIs" dxfId="745" priority="1470" stopIfTrue="1" operator="equal">
      <formula>0</formula>
    </cfRule>
  </conditionalFormatting>
  <conditionalFormatting sqref="I176">
    <cfRule type="cellIs" dxfId="744" priority="1469" stopIfTrue="1" operator="equal">
      <formula>0</formula>
    </cfRule>
  </conditionalFormatting>
  <conditionalFormatting sqref="H152">
    <cfRule type="cellIs" dxfId="743" priority="1468" stopIfTrue="1" operator="equal">
      <formula>0</formula>
    </cfRule>
  </conditionalFormatting>
  <conditionalFormatting sqref="I152">
    <cfRule type="cellIs" dxfId="742" priority="1467" stopIfTrue="1" operator="equal">
      <formula>0</formula>
    </cfRule>
  </conditionalFormatting>
  <conditionalFormatting sqref="I152">
    <cfRule type="cellIs" dxfId="741" priority="1466" stopIfTrue="1" operator="equal">
      <formula>0</formula>
    </cfRule>
  </conditionalFormatting>
  <conditionalFormatting sqref="I152">
    <cfRule type="cellIs" dxfId="740" priority="1465" stopIfTrue="1" operator="equal">
      <formula>0</formula>
    </cfRule>
  </conditionalFormatting>
  <conditionalFormatting sqref="H153">
    <cfRule type="cellIs" dxfId="739" priority="1464" stopIfTrue="1" operator="equal">
      <formula>0</formula>
    </cfRule>
  </conditionalFormatting>
  <conditionalFormatting sqref="I153">
    <cfRule type="cellIs" dxfId="738" priority="1463" stopIfTrue="1" operator="equal">
      <formula>0</formula>
    </cfRule>
  </conditionalFormatting>
  <conditionalFormatting sqref="I153">
    <cfRule type="cellIs" dxfId="737" priority="1462" stopIfTrue="1" operator="equal">
      <formula>0</formula>
    </cfRule>
  </conditionalFormatting>
  <conditionalFormatting sqref="H139">
    <cfRule type="cellIs" dxfId="736" priority="1461" stopIfTrue="1" operator="equal">
      <formula>0</formula>
    </cfRule>
  </conditionalFormatting>
  <conditionalFormatting sqref="H140">
    <cfRule type="cellIs" dxfId="735" priority="1460" stopIfTrue="1" operator="equal">
      <formula>0</formula>
    </cfRule>
  </conditionalFormatting>
  <conditionalFormatting sqref="H141">
    <cfRule type="cellIs" dxfId="734" priority="1459" stopIfTrue="1" operator="equal">
      <formula>0</formula>
    </cfRule>
  </conditionalFormatting>
  <conditionalFormatting sqref="I193">
    <cfRule type="cellIs" dxfId="733" priority="1458" stopIfTrue="1" operator="equal">
      <formula>0</formula>
    </cfRule>
  </conditionalFormatting>
  <conditionalFormatting sqref="I193">
    <cfRule type="cellIs" dxfId="732" priority="1457" stopIfTrue="1" operator="equal">
      <formula>0</formula>
    </cfRule>
  </conditionalFormatting>
  <conditionalFormatting sqref="I179">
    <cfRule type="cellIs" dxfId="731" priority="1455" stopIfTrue="1" operator="equal">
      <formula>0</formula>
    </cfRule>
  </conditionalFormatting>
  <conditionalFormatting sqref="I179">
    <cfRule type="cellIs" dxfId="730" priority="1454" stopIfTrue="1" operator="equal">
      <formula>0</formula>
    </cfRule>
  </conditionalFormatting>
  <conditionalFormatting sqref="I178">
    <cfRule type="cellIs" dxfId="729" priority="1452" stopIfTrue="1" operator="equal">
      <formula>0</formula>
    </cfRule>
  </conditionalFormatting>
  <conditionalFormatting sqref="I178">
    <cfRule type="cellIs" dxfId="728" priority="1451" stopIfTrue="1" operator="equal">
      <formula>0</formula>
    </cfRule>
  </conditionalFormatting>
  <conditionalFormatting sqref="I180">
    <cfRule type="cellIs" dxfId="727" priority="1450" stopIfTrue="1" operator="equal">
      <formula>0</formula>
    </cfRule>
  </conditionalFormatting>
  <conditionalFormatting sqref="I180">
    <cfRule type="cellIs" dxfId="726" priority="1449" stopIfTrue="1" operator="equal">
      <formula>0</formula>
    </cfRule>
  </conditionalFormatting>
  <conditionalFormatting sqref="H56">
    <cfRule type="cellIs" dxfId="725" priority="1435" stopIfTrue="1" operator="equal">
      <formula>0</formula>
    </cfRule>
  </conditionalFormatting>
  <conditionalFormatting sqref="H93:H98">
    <cfRule type="cellIs" dxfId="724" priority="1434" stopIfTrue="1" operator="equal">
      <formula>0</formula>
    </cfRule>
  </conditionalFormatting>
  <conditionalFormatting sqref="H100:H105">
    <cfRule type="cellIs" dxfId="723" priority="1433" stopIfTrue="1" operator="equal">
      <formula>0</formula>
    </cfRule>
  </conditionalFormatting>
  <conditionalFormatting sqref="H120">
    <cfRule type="cellIs" dxfId="722" priority="1432" stopIfTrue="1" operator="equal">
      <formula>0</formula>
    </cfRule>
  </conditionalFormatting>
  <conditionalFormatting sqref="H176:H180">
    <cfRule type="cellIs" dxfId="721" priority="1431" stopIfTrue="1" operator="equal">
      <formula>0</formula>
    </cfRule>
  </conditionalFormatting>
  <conditionalFormatting sqref="T206:T209">
    <cfRule type="cellIs" dxfId="720" priority="1430" stopIfTrue="1" operator="equal">
      <formula>0</formula>
    </cfRule>
  </conditionalFormatting>
  <conditionalFormatting sqref="T206:T209">
    <cfRule type="cellIs" dxfId="719" priority="1429" stopIfTrue="1" operator="equal">
      <formula>0</formula>
    </cfRule>
  </conditionalFormatting>
  <conditionalFormatting sqref="Q206:Q209">
    <cfRule type="cellIs" dxfId="718" priority="1428" stopIfTrue="1" operator="equal">
      <formula>0</formula>
    </cfRule>
  </conditionalFormatting>
  <conditionalFormatting sqref="Q206:Q209">
    <cfRule type="cellIs" dxfId="717" priority="1427" stopIfTrue="1" operator="equal">
      <formula>0</formula>
    </cfRule>
  </conditionalFormatting>
  <conditionalFormatting sqref="N206:N209">
    <cfRule type="cellIs" dxfId="716" priority="1426" stopIfTrue="1" operator="equal">
      <formula>0</formula>
    </cfRule>
  </conditionalFormatting>
  <conditionalFormatting sqref="N206:N209">
    <cfRule type="cellIs" dxfId="715" priority="1425" stopIfTrue="1" operator="equal">
      <formula>0</formula>
    </cfRule>
  </conditionalFormatting>
  <conditionalFormatting sqref="K206:K209">
    <cfRule type="cellIs" dxfId="714" priority="1424" stopIfTrue="1" operator="equal">
      <formula>0</formula>
    </cfRule>
  </conditionalFormatting>
  <conditionalFormatting sqref="K206:K209">
    <cfRule type="cellIs" dxfId="713" priority="1423" stopIfTrue="1" operator="equal">
      <formula>0</formula>
    </cfRule>
  </conditionalFormatting>
  <conditionalFormatting sqref="H206:H209">
    <cfRule type="cellIs" dxfId="712" priority="1422" stopIfTrue="1" operator="equal">
      <formula>0</formula>
    </cfRule>
  </conditionalFormatting>
  <conditionalFormatting sqref="H206:H209">
    <cfRule type="cellIs" dxfId="711" priority="1421" stopIfTrue="1" operator="equal">
      <formula>0</formula>
    </cfRule>
  </conditionalFormatting>
  <conditionalFormatting sqref="I206:I209">
    <cfRule type="cellIs" dxfId="710" priority="1420" stopIfTrue="1" operator="equal">
      <formula>0</formula>
    </cfRule>
  </conditionalFormatting>
  <conditionalFormatting sqref="I206:I209">
    <cfRule type="cellIs" dxfId="709" priority="1419" stopIfTrue="1" operator="equal">
      <formula>0</formula>
    </cfRule>
  </conditionalFormatting>
  <conditionalFormatting sqref="L206:L209">
    <cfRule type="cellIs" dxfId="708" priority="1418" stopIfTrue="1" operator="equal">
      <formula>0</formula>
    </cfRule>
  </conditionalFormatting>
  <conditionalFormatting sqref="L206:L209">
    <cfRule type="cellIs" dxfId="707" priority="1417" stopIfTrue="1" operator="equal">
      <formula>0</formula>
    </cfRule>
  </conditionalFormatting>
  <conditionalFormatting sqref="O206:O209">
    <cfRule type="cellIs" dxfId="706" priority="1416" stopIfTrue="1" operator="equal">
      <formula>0</formula>
    </cfRule>
  </conditionalFormatting>
  <conditionalFormatting sqref="O206:O209">
    <cfRule type="cellIs" dxfId="705" priority="1415" stopIfTrue="1" operator="equal">
      <formula>0</formula>
    </cfRule>
  </conditionalFormatting>
  <conditionalFormatting sqref="R206:R209">
    <cfRule type="cellIs" dxfId="704" priority="1414" stopIfTrue="1" operator="equal">
      <formula>0</formula>
    </cfRule>
  </conditionalFormatting>
  <conditionalFormatting sqref="R206:R209">
    <cfRule type="cellIs" dxfId="703" priority="1413" stopIfTrue="1" operator="equal">
      <formula>0</formula>
    </cfRule>
  </conditionalFormatting>
  <conditionalFormatting sqref="U206:U209">
    <cfRule type="cellIs" dxfId="702" priority="1412" stopIfTrue="1" operator="equal">
      <formula>0</formula>
    </cfRule>
  </conditionalFormatting>
  <conditionalFormatting sqref="U206:U209">
    <cfRule type="cellIs" dxfId="701" priority="1411" stopIfTrue="1" operator="equal">
      <formula>0</formula>
    </cfRule>
  </conditionalFormatting>
  <conditionalFormatting sqref="H210">
    <cfRule type="cellIs" dxfId="700" priority="1402" stopIfTrue="1" operator="equal">
      <formula>0</formula>
    </cfRule>
  </conditionalFormatting>
  <conditionalFormatting sqref="H210">
    <cfRule type="cellIs" dxfId="699" priority="1401" stopIfTrue="1" operator="equal">
      <formula>0</formula>
    </cfRule>
  </conditionalFormatting>
  <conditionalFormatting sqref="I210">
    <cfRule type="cellIs" dxfId="698" priority="1400" stopIfTrue="1" operator="equal">
      <formula>0</formula>
    </cfRule>
  </conditionalFormatting>
  <conditionalFormatting sqref="I210">
    <cfRule type="cellIs" dxfId="697" priority="1399" stopIfTrue="1" operator="equal">
      <formula>0</formula>
    </cfRule>
  </conditionalFormatting>
  <conditionalFormatting sqref="K210">
    <cfRule type="cellIs" dxfId="696" priority="1398" stopIfTrue="1" operator="equal">
      <formula>0</formula>
    </cfRule>
  </conditionalFormatting>
  <conditionalFormatting sqref="K210">
    <cfRule type="cellIs" dxfId="695" priority="1397" stopIfTrue="1" operator="equal">
      <formula>0</formula>
    </cfRule>
  </conditionalFormatting>
  <conditionalFormatting sqref="L210">
    <cfRule type="cellIs" dxfId="694" priority="1396" stopIfTrue="1" operator="equal">
      <formula>0</formula>
    </cfRule>
  </conditionalFormatting>
  <conditionalFormatting sqref="L210">
    <cfRule type="cellIs" dxfId="693" priority="1395" stopIfTrue="1" operator="equal">
      <formula>0</formula>
    </cfRule>
  </conditionalFormatting>
  <conditionalFormatting sqref="N210">
    <cfRule type="cellIs" dxfId="692" priority="1394" stopIfTrue="1" operator="equal">
      <formula>0</formula>
    </cfRule>
  </conditionalFormatting>
  <conditionalFormatting sqref="N210">
    <cfRule type="cellIs" dxfId="691" priority="1393" stopIfTrue="1" operator="equal">
      <formula>0</formula>
    </cfRule>
  </conditionalFormatting>
  <conditionalFormatting sqref="O210">
    <cfRule type="cellIs" dxfId="690" priority="1392" stopIfTrue="1" operator="equal">
      <formula>0</formula>
    </cfRule>
  </conditionalFormatting>
  <conditionalFormatting sqref="O210">
    <cfRule type="cellIs" dxfId="689" priority="1391" stopIfTrue="1" operator="equal">
      <formula>0</formula>
    </cfRule>
  </conditionalFormatting>
  <conditionalFormatting sqref="Q210">
    <cfRule type="cellIs" dxfId="688" priority="1390" stopIfTrue="1" operator="equal">
      <formula>0</formula>
    </cfRule>
  </conditionalFormatting>
  <conditionalFormatting sqref="Q210">
    <cfRule type="cellIs" dxfId="687" priority="1389" stopIfTrue="1" operator="equal">
      <formula>0</formula>
    </cfRule>
  </conditionalFormatting>
  <conditionalFormatting sqref="R210">
    <cfRule type="cellIs" dxfId="686" priority="1388" stopIfTrue="1" operator="equal">
      <formula>0</formula>
    </cfRule>
  </conditionalFormatting>
  <conditionalFormatting sqref="R210">
    <cfRule type="cellIs" dxfId="685" priority="1387" stopIfTrue="1" operator="equal">
      <formula>0</formula>
    </cfRule>
  </conditionalFormatting>
  <conditionalFormatting sqref="T210">
    <cfRule type="cellIs" dxfId="684" priority="1386" stopIfTrue="1" operator="equal">
      <formula>0</formula>
    </cfRule>
  </conditionalFormatting>
  <conditionalFormatting sqref="T210">
    <cfRule type="cellIs" dxfId="683" priority="1385" stopIfTrue="1" operator="equal">
      <formula>0</formula>
    </cfRule>
  </conditionalFormatting>
  <conditionalFormatting sqref="U210">
    <cfRule type="cellIs" dxfId="682" priority="1384" stopIfTrue="1" operator="equal">
      <formula>0</formula>
    </cfRule>
  </conditionalFormatting>
  <conditionalFormatting sqref="U210">
    <cfRule type="cellIs" dxfId="681" priority="1383" stopIfTrue="1" operator="equal">
      <formula>0</formula>
    </cfRule>
  </conditionalFormatting>
  <conditionalFormatting sqref="E109">
    <cfRule type="cellIs" dxfId="680" priority="1359" stopIfTrue="1" operator="equal">
      <formula>0</formula>
    </cfRule>
  </conditionalFormatting>
  <conditionalFormatting sqref="H193">
    <cfRule type="cellIs" dxfId="679" priority="1358" stopIfTrue="1" operator="equal">
      <formula>0</formula>
    </cfRule>
  </conditionalFormatting>
  <conditionalFormatting sqref="F169">
    <cfRule type="cellIs" dxfId="678" priority="1357" stopIfTrue="1" operator="equal">
      <formula>0</formula>
    </cfRule>
  </conditionalFormatting>
  <conditionalFormatting sqref="F169">
    <cfRule type="cellIs" dxfId="677" priority="1356" stopIfTrue="1" operator="equal">
      <formula>0</formula>
    </cfRule>
  </conditionalFormatting>
  <conditionalFormatting sqref="F167">
    <cfRule type="cellIs" dxfId="676" priority="1355" stopIfTrue="1" operator="equal">
      <formula>0</formula>
    </cfRule>
  </conditionalFormatting>
  <conditionalFormatting sqref="F167">
    <cfRule type="cellIs" dxfId="675" priority="1354" stopIfTrue="1" operator="equal">
      <formula>0</formula>
    </cfRule>
  </conditionalFormatting>
  <conditionalFormatting sqref="F166">
    <cfRule type="cellIs" dxfId="674" priority="1353" stopIfTrue="1" operator="equal">
      <formula>0</formula>
    </cfRule>
  </conditionalFormatting>
  <conditionalFormatting sqref="F166">
    <cfRule type="cellIs" dxfId="673" priority="1352" stopIfTrue="1" operator="equal">
      <formula>0</formula>
    </cfRule>
  </conditionalFormatting>
  <conditionalFormatting sqref="F163">
    <cfRule type="cellIs" dxfId="672" priority="1351" stopIfTrue="1" operator="equal">
      <formula>0</formula>
    </cfRule>
  </conditionalFormatting>
  <conditionalFormatting sqref="F163">
    <cfRule type="cellIs" dxfId="671" priority="1350" stopIfTrue="1" operator="equal">
      <formula>0</formula>
    </cfRule>
  </conditionalFormatting>
  <conditionalFormatting sqref="F164">
    <cfRule type="cellIs" dxfId="670" priority="1349" stopIfTrue="1" operator="equal">
      <formula>0</formula>
    </cfRule>
  </conditionalFormatting>
  <conditionalFormatting sqref="F164">
    <cfRule type="cellIs" dxfId="669" priority="1348" stopIfTrue="1" operator="equal">
      <formula>0</formula>
    </cfRule>
  </conditionalFormatting>
  <conditionalFormatting sqref="K84 K131:K132 K71:K73 K52:K53 K124 K61:K63 K134:K145 K147:K151 K154:K157 K159:K160 K162:K174 K184:K192">
    <cfRule type="cellIs" dxfId="668" priority="1346" stopIfTrue="1" operator="equal">
      <formula>0</formula>
    </cfRule>
  </conditionalFormatting>
  <conditionalFormatting sqref="K131:K132 K71:K73 K124 K52:K53 K84 K61:K63 K134:K145 K147:K151 K154:K157 K159:K160 K162:K174 K184:K192">
    <cfRule type="cellIs" dxfId="667" priority="1345" stopIfTrue="1" operator="equal">
      <formula>0</formula>
    </cfRule>
  </conditionalFormatting>
  <conditionalFormatting sqref="K131:K132 K71:K73 K124 K52:K53 K84 K61:K63 K134:K145 K147:K151 K154:K157 K159:K160 K162:K174 K184:K192">
    <cfRule type="cellIs" dxfId="666" priority="1344" stopIfTrue="1" operator="equal">
      <formula>0</formula>
    </cfRule>
  </conditionalFormatting>
  <conditionalFormatting sqref="K124">
    <cfRule type="cellIs" dxfId="665" priority="1343" stopIfTrue="1" operator="equal">
      <formula>0</formula>
    </cfRule>
  </conditionalFormatting>
  <conditionalFormatting sqref="K124">
    <cfRule type="cellIs" dxfId="664" priority="1342" stopIfTrue="1" operator="equal">
      <formula>0</formula>
    </cfRule>
  </conditionalFormatting>
  <conditionalFormatting sqref="K124">
    <cfRule type="cellIs" dxfId="663" priority="1341" stopIfTrue="1" operator="equal">
      <formula>0</formula>
    </cfRule>
  </conditionalFormatting>
  <conditionalFormatting sqref="K194">
    <cfRule type="cellIs" dxfId="662" priority="1340" stopIfTrue="1" operator="equal">
      <formula>0</formula>
    </cfRule>
  </conditionalFormatting>
  <conditionalFormatting sqref="K188">
    <cfRule type="cellIs" dxfId="661" priority="1339" stopIfTrue="1" operator="equal">
      <formula>0</formula>
    </cfRule>
  </conditionalFormatting>
  <conditionalFormatting sqref="K188">
    <cfRule type="cellIs" dxfId="660" priority="1338" stopIfTrue="1" operator="equal">
      <formula>0</formula>
    </cfRule>
  </conditionalFormatting>
  <conditionalFormatting sqref="K188">
    <cfRule type="cellIs" dxfId="659" priority="1337" stopIfTrue="1" operator="equal">
      <formula>0</formula>
    </cfRule>
  </conditionalFormatting>
  <conditionalFormatting sqref="K190">
    <cfRule type="cellIs" dxfId="658" priority="1336" stopIfTrue="1" operator="equal">
      <formula>0</formula>
    </cfRule>
  </conditionalFormatting>
  <conditionalFormatting sqref="K190">
    <cfRule type="cellIs" dxfId="657" priority="1335" stopIfTrue="1" operator="equal">
      <formula>0</formula>
    </cfRule>
  </conditionalFormatting>
  <conditionalFormatting sqref="K190">
    <cfRule type="cellIs" dxfId="656" priority="1334" stopIfTrue="1" operator="equal">
      <formula>0</formula>
    </cfRule>
  </conditionalFormatting>
  <conditionalFormatting sqref="K192">
    <cfRule type="cellIs" dxfId="655" priority="1333" stopIfTrue="1" operator="equal">
      <formula>0</formula>
    </cfRule>
  </conditionalFormatting>
  <conditionalFormatting sqref="K192">
    <cfRule type="cellIs" dxfId="654" priority="1332" stopIfTrue="1" operator="equal">
      <formula>0</formula>
    </cfRule>
  </conditionalFormatting>
  <conditionalFormatting sqref="K192">
    <cfRule type="cellIs" dxfId="653" priority="1331" stopIfTrue="1" operator="equal">
      <formula>0</formula>
    </cfRule>
  </conditionalFormatting>
  <conditionalFormatting sqref="K125">
    <cfRule type="cellIs" dxfId="652" priority="1329" stopIfTrue="1" operator="equal">
      <formula>0</formula>
    </cfRule>
  </conditionalFormatting>
  <conditionalFormatting sqref="K125">
    <cfRule type="cellIs" dxfId="651" priority="1328" stopIfTrue="1" operator="equal">
      <formula>0</formula>
    </cfRule>
  </conditionalFormatting>
  <conditionalFormatting sqref="K125">
    <cfRule type="cellIs" dxfId="650" priority="1330" stopIfTrue="1" operator="equal">
      <formula>0</formula>
    </cfRule>
  </conditionalFormatting>
  <conditionalFormatting sqref="K125">
    <cfRule type="cellIs" dxfId="649" priority="1327" stopIfTrue="1" operator="equal">
      <formula>0</formula>
    </cfRule>
  </conditionalFormatting>
  <conditionalFormatting sqref="K125">
    <cfRule type="cellIs" dxfId="648" priority="1326" stopIfTrue="1" operator="equal">
      <formula>0</formula>
    </cfRule>
  </conditionalFormatting>
  <conditionalFormatting sqref="K125">
    <cfRule type="cellIs" dxfId="647" priority="1325" stopIfTrue="1" operator="equal">
      <formula>0</formula>
    </cfRule>
  </conditionalFormatting>
  <conditionalFormatting sqref="K54">
    <cfRule type="cellIs" dxfId="646" priority="1323" stopIfTrue="1" operator="equal">
      <formula>0</formula>
    </cfRule>
  </conditionalFormatting>
  <conditionalFormatting sqref="K54">
    <cfRule type="cellIs" dxfId="645" priority="1322" stopIfTrue="1" operator="equal">
      <formula>0</formula>
    </cfRule>
  </conditionalFormatting>
  <conditionalFormatting sqref="K54">
    <cfRule type="cellIs" dxfId="644" priority="1324" stopIfTrue="1" operator="equal">
      <formula>0</formula>
    </cfRule>
  </conditionalFormatting>
  <conditionalFormatting sqref="K92">
    <cfRule type="cellIs" dxfId="643" priority="1299" stopIfTrue="1" operator="equal">
      <formula>0</formula>
    </cfRule>
  </conditionalFormatting>
  <conditionalFormatting sqref="K92">
    <cfRule type="cellIs" dxfId="642" priority="1298" stopIfTrue="1" operator="equal">
      <formula>0</formula>
    </cfRule>
  </conditionalFormatting>
  <conditionalFormatting sqref="K92">
    <cfRule type="cellIs" dxfId="641" priority="1300" stopIfTrue="1" operator="equal">
      <formula>0</formula>
    </cfRule>
  </conditionalFormatting>
  <conditionalFormatting sqref="K85 K114 K106 K118">
    <cfRule type="cellIs" dxfId="640" priority="1306" stopIfTrue="1" operator="equal">
      <formula>0</formula>
    </cfRule>
  </conditionalFormatting>
  <conditionalFormatting sqref="K114 K106 K85 K118">
    <cfRule type="cellIs" dxfId="639" priority="1305" stopIfTrue="1" operator="equal">
      <formula>0</formula>
    </cfRule>
  </conditionalFormatting>
  <conditionalFormatting sqref="K114 K106 K85 K118">
    <cfRule type="cellIs" dxfId="638" priority="1304" stopIfTrue="1" operator="equal">
      <formula>0</formula>
    </cfRule>
  </conditionalFormatting>
  <conditionalFormatting sqref="K106 K114 K118">
    <cfRule type="cellIs" dxfId="637" priority="1303" stopIfTrue="1" operator="equal">
      <formula>0</formula>
    </cfRule>
  </conditionalFormatting>
  <conditionalFormatting sqref="K106 K114 K118">
    <cfRule type="cellIs" dxfId="636" priority="1302" stopIfTrue="1" operator="equal">
      <formula>0</formula>
    </cfRule>
  </conditionalFormatting>
  <conditionalFormatting sqref="K106 K114 K118">
    <cfRule type="cellIs" dxfId="635" priority="1301" stopIfTrue="1" operator="equal">
      <formula>0</formula>
    </cfRule>
  </conditionalFormatting>
  <conditionalFormatting sqref="K99">
    <cfRule type="cellIs" dxfId="634" priority="1294" stopIfTrue="1" operator="equal">
      <formula>0</formula>
    </cfRule>
  </conditionalFormatting>
  <conditionalFormatting sqref="K99">
    <cfRule type="cellIs" dxfId="633" priority="1293" stopIfTrue="1" operator="equal">
      <formula>0</formula>
    </cfRule>
  </conditionalFormatting>
  <conditionalFormatting sqref="K99">
    <cfRule type="cellIs" dxfId="632" priority="1292" stopIfTrue="1" operator="equal">
      <formula>0</formula>
    </cfRule>
  </conditionalFormatting>
  <conditionalFormatting sqref="K121">
    <cfRule type="cellIs" dxfId="631" priority="1247" stopIfTrue="1" operator="equal">
      <formula>0</formula>
    </cfRule>
  </conditionalFormatting>
  <conditionalFormatting sqref="K121">
    <cfRule type="cellIs" dxfId="630" priority="1246" stopIfTrue="1" operator="equal">
      <formula>0</formula>
    </cfRule>
  </conditionalFormatting>
  <conditionalFormatting sqref="K121">
    <cfRule type="cellIs" dxfId="629" priority="1245" stopIfTrue="1" operator="equal">
      <formula>0</formula>
    </cfRule>
  </conditionalFormatting>
  <conditionalFormatting sqref="K121">
    <cfRule type="cellIs" dxfId="628" priority="1244" stopIfTrue="1" operator="equal">
      <formula>0</formula>
    </cfRule>
  </conditionalFormatting>
  <conditionalFormatting sqref="K121">
    <cfRule type="cellIs" dxfId="627" priority="1243" stopIfTrue="1" operator="equal">
      <formula>0</formula>
    </cfRule>
  </conditionalFormatting>
  <conditionalFormatting sqref="K121">
    <cfRule type="cellIs" dxfId="626" priority="1242" stopIfTrue="1" operator="equal">
      <formula>0</formula>
    </cfRule>
  </conditionalFormatting>
  <conditionalFormatting sqref="K161">
    <cfRule type="cellIs" dxfId="625" priority="1223" stopIfTrue="1" operator="equal">
      <formula>0</formula>
    </cfRule>
  </conditionalFormatting>
  <conditionalFormatting sqref="K175">
    <cfRule type="cellIs" dxfId="624" priority="1222" stopIfTrue="1" operator="equal">
      <formula>0</formula>
    </cfRule>
  </conditionalFormatting>
  <conditionalFormatting sqref="K175">
    <cfRule type="cellIs" dxfId="623" priority="1221" stopIfTrue="1" operator="equal">
      <formula>0</formula>
    </cfRule>
  </conditionalFormatting>
  <conditionalFormatting sqref="K175">
    <cfRule type="cellIs" dxfId="622" priority="1220" stopIfTrue="1" operator="equal">
      <formula>0</formula>
    </cfRule>
  </conditionalFormatting>
  <conditionalFormatting sqref="K177">
    <cfRule type="cellIs" dxfId="621" priority="1219" stopIfTrue="1" operator="equal">
      <formula>0</formula>
    </cfRule>
  </conditionalFormatting>
  <conditionalFormatting sqref="K177">
    <cfRule type="cellIs" dxfId="620" priority="1218" stopIfTrue="1" operator="equal">
      <formula>0</formula>
    </cfRule>
  </conditionalFormatting>
  <conditionalFormatting sqref="K177">
    <cfRule type="cellIs" dxfId="619" priority="1217" stopIfTrue="1" operator="equal">
      <formula>0</formula>
    </cfRule>
  </conditionalFormatting>
  <conditionalFormatting sqref="K82">
    <cfRule type="cellIs" dxfId="618" priority="1216" stopIfTrue="1" operator="equal">
      <formula>0</formula>
    </cfRule>
  </conditionalFormatting>
  <conditionalFormatting sqref="K82">
    <cfRule type="cellIs" dxfId="617" priority="1215" stopIfTrue="1" operator="equal">
      <formula>0</formula>
    </cfRule>
  </conditionalFormatting>
  <conditionalFormatting sqref="K82">
    <cfRule type="cellIs" dxfId="616" priority="1214" stopIfTrue="1" operator="equal">
      <formula>0</formula>
    </cfRule>
  </conditionalFormatting>
  <conditionalFormatting sqref="K83">
    <cfRule type="cellIs" dxfId="615" priority="1213" stopIfTrue="1" operator="equal">
      <formula>0</formula>
    </cfRule>
  </conditionalFormatting>
  <conditionalFormatting sqref="K81">
    <cfRule type="cellIs" dxfId="614" priority="1212" stopIfTrue="1" operator="equal">
      <formula>0</formula>
    </cfRule>
  </conditionalFormatting>
  <conditionalFormatting sqref="K50">
    <cfRule type="cellIs" dxfId="613" priority="1211" stopIfTrue="1" operator="equal">
      <formula>0</formula>
    </cfRule>
  </conditionalFormatting>
  <conditionalFormatting sqref="K50">
    <cfRule type="cellIs" dxfId="612" priority="1210" stopIfTrue="1" operator="equal">
      <formula>0</formula>
    </cfRule>
  </conditionalFormatting>
  <conditionalFormatting sqref="K50">
    <cfRule type="cellIs" dxfId="611" priority="1209" stopIfTrue="1" operator="equal">
      <formula>0</formula>
    </cfRule>
  </conditionalFormatting>
  <conditionalFormatting sqref="K51">
    <cfRule type="cellIs" dxfId="610" priority="1208" stopIfTrue="1" operator="equal">
      <formula>0</formula>
    </cfRule>
  </conditionalFormatting>
  <conditionalFormatting sqref="K49">
    <cfRule type="cellIs" dxfId="609" priority="1207" stopIfTrue="1" operator="equal">
      <formula>0</formula>
    </cfRule>
  </conditionalFormatting>
  <conditionalFormatting sqref="K129">
    <cfRule type="cellIs" dxfId="608" priority="1206" stopIfTrue="1" operator="equal">
      <formula>0</formula>
    </cfRule>
  </conditionalFormatting>
  <conditionalFormatting sqref="K129">
    <cfRule type="cellIs" dxfId="607" priority="1205" stopIfTrue="1" operator="equal">
      <formula>0</formula>
    </cfRule>
  </conditionalFormatting>
  <conditionalFormatting sqref="K129">
    <cfRule type="cellIs" dxfId="606" priority="1204" stopIfTrue="1" operator="equal">
      <formula>0</formula>
    </cfRule>
  </conditionalFormatting>
  <conditionalFormatting sqref="K130">
    <cfRule type="cellIs" dxfId="605" priority="1203" stopIfTrue="1" operator="equal">
      <formula>0</formula>
    </cfRule>
  </conditionalFormatting>
  <conditionalFormatting sqref="K128">
    <cfRule type="cellIs" dxfId="604" priority="1202" stopIfTrue="1" operator="equal">
      <formula>0</formula>
    </cfRule>
  </conditionalFormatting>
  <conditionalFormatting sqref="K182">
    <cfRule type="cellIs" dxfId="603" priority="1201" stopIfTrue="1" operator="equal">
      <formula>0</formula>
    </cfRule>
  </conditionalFormatting>
  <conditionalFormatting sqref="K182">
    <cfRule type="cellIs" dxfId="602" priority="1200" stopIfTrue="1" operator="equal">
      <formula>0</formula>
    </cfRule>
  </conditionalFormatting>
  <conditionalFormatting sqref="K182">
    <cfRule type="cellIs" dxfId="601" priority="1199" stopIfTrue="1" operator="equal">
      <formula>0</formula>
    </cfRule>
  </conditionalFormatting>
  <conditionalFormatting sqref="K183">
    <cfRule type="cellIs" dxfId="600" priority="1198" stopIfTrue="1" operator="equal">
      <formula>0</formula>
    </cfRule>
  </conditionalFormatting>
  <conditionalFormatting sqref="K181">
    <cfRule type="cellIs" dxfId="599" priority="1197" stopIfTrue="1" operator="equal">
      <formula>0</formula>
    </cfRule>
  </conditionalFormatting>
  <conditionalFormatting sqref="K122">
    <cfRule type="cellIs" dxfId="598" priority="1195" stopIfTrue="1" operator="equal">
      <formula>0</formula>
    </cfRule>
  </conditionalFormatting>
  <conditionalFormatting sqref="K122">
    <cfRule type="cellIs" dxfId="597" priority="1194" stopIfTrue="1" operator="equal">
      <formula>0</formula>
    </cfRule>
  </conditionalFormatting>
  <conditionalFormatting sqref="K122">
    <cfRule type="cellIs" dxfId="596" priority="1196" stopIfTrue="1" operator="equal">
      <formula>0</formula>
    </cfRule>
  </conditionalFormatting>
  <conditionalFormatting sqref="K122">
    <cfRule type="cellIs" dxfId="595" priority="1193" stopIfTrue="1" operator="equal">
      <formula>0</formula>
    </cfRule>
  </conditionalFormatting>
  <conditionalFormatting sqref="K122">
    <cfRule type="cellIs" dxfId="594" priority="1192" stopIfTrue="1" operator="equal">
      <formula>0</formula>
    </cfRule>
  </conditionalFormatting>
  <conditionalFormatting sqref="K122">
    <cfRule type="cellIs" dxfId="593" priority="1191" stopIfTrue="1" operator="equal">
      <formula>0</formula>
    </cfRule>
  </conditionalFormatting>
  <conditionalFormatting sqref="K176">
    <cfRule type="cellIs" dxfId="592" priority="1184" stopIfTrue="1" operator="equal">
      <formula>0</formula>
    </cfRule>
  </conditionalFormatting>
  <conditionalFormatting sqref="K176">
    <cfRule type="cellIs" dxfId="591" priority="1183" stopIfTrue="1" operator="equal">
      <formula>0</formula>
    </cfRule>
  </conditionalFormatting>
  <conditionalFormatting sqref="K176">
    <cfRule type="cellIs" dxfId="590" priority="1182" stopIfTrue="1" operator="equal">
      <formula>0</formula>
    </cfRule>
  </conditionalFormatting>
  <conditionalFormatting sqref="K152">
    <cfRule type="cellIs" dxfId="589" priority="1181" stopIfTrue="1" operator="equal">
      <formula>0</formula>
    </cfRule>
  </conditionalFormatting>
  <conditionalFormatting sqref="K152">
    <cfRule type="cellIs" dxfId="588" priority="1180" stopIfTrue="1" operator="equal">
      <formula>0</formula>
    </cfRule>
  </conditionalFormatting>
  <conditionalFormatting sqref="K152">
    <cfRule type="cellIs" dxfId="587" priority="1179" stopIfTrue="1" operator="equal">
      <formula>0</formula>
    </cfRule>
  </conditionalFormatting>
  <conditionalFormatting sqref="K179">
    <cfRule type="cellIs" dxfId="586" priority="1172" stopIfTrue="1" operator="equal">
      <formula>0</formula>
    </cfRule>
  </conditionalFormatting>
  <conditionalFormatting sqref="K179">
    <cfRule type="cellIs" dxfId="585" priority="1171" stopIfTrue="1" operator="equal">
      <formula>0</formula>
    </cfRule>
  </conditionalFormatting>
  <conditionalFormatting sqref="K179">
    <cfRule type="cellIs" dxfId="584" priority="1170" stopIfTrue="1" operator="equal">
      <formula>0</formula>
    </cfRule>
  </conditionalFormatting>
  <conditionalFormatting sqref="K178">
    <cfRule type="cellIs" dxfId="583" priority="1169" stopIfTrue="1" operator="equal">
      <formula>0</formula>
    </cfRule>
  </conditionalFormatting>
  <conditionalFormatting sqref="K178">
    <cfRule type="cellIs" dxfId="582" priority="1168" stopIfTrue="1" operator="equal">
      <formula>0</formula>
    </cfRule>
  </conditionalFormatting>
  <conditionalFormatting sqref="K178">
    <cfRule type="cellIs" dxfId="581" priority="1167" stopIfTrue="1" operator="equal">
      <formula>0</formula>
    </cfRule>
  </conditionalFormatting>
  <conditionalFormatting sqref="K180">
    <cfRule type="cellIs" dxfId="580" priority="1166" stopIfTrue="1" operator="equal">
      <formula>0</formula>
    </cfRule>
  </conditionalFormatting>
  <conditionalFormatting sqref="K180">
    <cfRule type="cellIs" dxfId="579" priority="1165" stopIfTrue="1" operator="equal">
      <formula>0</formula>
    </cfRule>
  </conditionalFormatting>
  <conditionalFormatting sqref="K180">
    <cfRule type="cellIs" dxfId="578" priority="1164" stopIfTrue="1" operator="equal">
      <formula>0</formula>
    </cfRule>
  </conditionalFormatting>
  <conditionalFormatting sqref="K193">
    <cfRule type="cellIs" dxfId="577" priority="1163" stopIfTrue="1" operator="equal">
      <formula>0</formula>
    </cfRule>
  </conditionalFormatting>
  <conditionalFormatting sqref="G255 G257:G261 G263 G224:G236">
    <cfRule type="expression" dxfId="576" priority="1162" stopIfTrue="1">
      <formula>LEN(TRIM(G224))&gt;0</formula>
    </cfRule>
  </conditionalFormatting>
  <conditionalFormatting sqref="G120:G121">
    <cfRule type="expression" dxfId="575" priority="1161" stopIfTrue="1">
      <formula>LEN(TRIM(G120))&gt;0</formula>
    </cfRule>
  </conditionalFormatting>
  <conditionalFormatting sqref="G237:G238 G240:G243 G245:G248 G250:G253">
    <cfRule type="expression" dxfId="574" priority="1159" stopIfTrue="1">
      <formula>LEN(TRIM(G237))&gt;0</formula>
    </cfRule>
  </conditionalFormatting>
  <conditionalFormatting sqref="G239">
    <cfRule type="expression" dxfId="573" priority="1158" stopIfTrue="1">
      <formula>LEN(TRIM(G239))&gt;0</formula>
    </cfRule>
  </conditionalFormatting>
  <conditionalFormatting sqref="G244">
    <cfRule type="expression" dxfId="572" priority="1157" stopIfTrue="1">
      <formula>LEN(TRIM(G244))&gt;0</formula>
    </cfRule>
  </conditionalFormatting>
  <conditionalFormatting sqref="G249">
    <cfRule type="expression" dxfId="571" priority="1156" stopIfTrue="1">
      <formula>LEN(TRIM(G249))&gt;0</formula>
    </cfRule>
  </conditionalFormatting>
  <conditionalFormatting sqref="G254">
    <cfRule type="expression" dxfId="570" priority="1155" stopIfTrue="1">
      <formula>LEN(TRIM(G254))&gt;0</formula>
    </cfRule>
  </conditionalFormatting>
  <conditionalFormatting sqref="G175 G177">
    <cfRule type="expression" dxfId="569" priority="1154" stopIfTrue="1">
      <formula>LEN(TRIM(G175))&gt;0</formula>
    </cfRule>
  </conditionalFormatting>
  <conditionalFormatting sqref="G256">
    <cfRule type="expression" dxfId="568" priority="1153" stopIfTrue="1">
      <formula>LEN(TRIM(G256))&gt;0</formula>
    </cfRule>
  </conditionalFormatting>
  <conditionalFormatting sqref="G262">
    <cfRule type="expression" dxfId="567" priority="1152" stopIfTrue="1">
      <formula>LEN(TRIM(G262))&gt;0</formula>
    </cfRule>
  </conditionalFormatting>
  <conditionalFormatting sqref="G176">
    <cfRule type="expression" dxfId="566" priority="1151" stopIfTrue="1">
      <formula>LEN(TRIM(G176))&gt;0</formula>
    </cfRule>
  </conditionalFormatting>
  <conditionalFormatting sqref="G179">
    <cfRule type="expression" dxfId="565" priority="1150" stopIfTrue="1">
      <formula>LEN(TRIM(G179))&gt;0</formula>
    </cfRule>
  </conditionalFormatting>
  <conditionalFormatting sqref="G178">
    <cfRule type="expression" dxfId="564" priority="1149" stopIfTrue="1">
      <formula>LEN(TRIM(G178))&gt;0</formula>
    </cfRule>
  </conditionalFormatting>
  <conditionalFormatting sqref="G180">
    <cfRule type="expression" dxfId="563" priority="1148" stopIfTrue="1">
      <formula>LEN(TRIM(G180))&gt;0</formula>
    </cfRule>
  </conditionalFormatting>
  <conditionalFormatting sqref="K56">
    <cfRule type="cellIs" dxfId="562" priority="1146" stopIfTrue="1" operator="equal">
      <formula>0</formula>
    </cfRule>
  </conditionalFormatting>
  <conditionalFormatting sqref="K56">
    <cfRule type="cellIs" dxfId="561" priority="1145" stopIfTrue="1" operator="equal">
      <formula>0</formula>
    </cfRule>
  </conditionalFormatting>
  <conditionalFormatting sqref="K56">
    <cfRule type="cellIs" dxfId="560" priority="1147" stopIfTrue="1" operator="equal">
      <formula>0</formula>
    </cfRule>
  </conditionalFormatting>
  <conditionalFormatting sqref="K55">
    <cfRule type="cellIs" dxfId="559" priority="1143" stopIfTrue="1" operator="equal">
      <formula>0</formula>
    </cfRule>
  </conditionalFormatting>
  <conditionalFormatting sqref="K55">
    <cfRule type="cellIs" dxfId="558" priority="1142" stopIfTrue="1" operator="equal">
      <formula>0</formula>
    </cfRule>
  </conditionalFormatting>
  <conditionalFormatting sqref="K55">
    <cfRule type="cellIs" dxfId="557" priority="1144" stopIfTrue="1" operator="equal">
      <formula>0</formula>
    </cfRule>
  </conditionalFormatting>
  <conditionalFormatting sqref="K57">
    <cfRule type="cellIs" dxfId="556" priority="1140" stopIfTrue="1" operator="equal">
      <formula>0</formula>
    </cfRule>
  </conditionalFormatting>
  <conditionalFormatting sqref="K57">
    <cfRule type="cellIs" dxfId="555" priority="1139" stopIfTrue="1" operator="equal">
      <formula>0</formula>
    </cfRule>
  </conditionalFormatting>
  <conditionalFormatting sqref="K57">
    <cfRule type="cellIs" dxfId="554" priority="1141" stopIfTrue="1" operator="equal">
      <formula>0</formula>
    </cfRule>
  </conditionalFormatting>
  <conditionalFormatting sqref="K58">
    <cfRule type="cellIs" dxfId="553" priority="1137" stopIfTrue="1" operator="equal">
      <formula>0</formula>
    </cfRule>
  </conditionalFormatting>
  <conditionalFormatting sqref="K58">
    <cfRule type="cellIs" dxfId="552" priority="1136" stopIfTrue="1" operator="equal">
      <formula>0</formula>
    </cfRule>
  </conditionalFormatting>
  <conditionalFormatting sqref="K58">
    <cfRule type="cellIs" dxfId="551" priority="1138" stopIfTrue="1" operator="equal">
      <formula>0</formula>
    </cfRule>
  </conditionalFormatting>
  <conditionalFormatting sqref="K59">
    <cfRule type="cellIs" dxfId="550" priority="1134" stopIfTrue="1" operator="equal">
      <formula>0</formula>
    </cfRule>
  </conditionalFormatting>
  <conditionalFormatting sqref="K59">
    <cfRule type="cellIs" dxfId="549" priority="1133" stopIfTrue="1" operator="equal">
      <formula>0</formula>
    </cfRule>
  </conditionalFormatting>
  <conditionalFormatting sqref="K59">
    <cfRule type="cellIs" dxfId="548" priority="1135" stopIfTrue="1" operator="equal">
      <formula>0</formula>
    </cfRule>
  </conditionalFormatting>
  <conditionalFormatting sqref="K60">
    <cfRule type="cellIs" dxfId="547" priority="1131" stopIfTrue="1" operator="equal">
      <formula>0</formula>
    </cfRule>
  </conditionalFormatting>
  <conditionalFormatting sqref="K60">
    <cfRule type="cellIs" dxfId="546" priority="1130" stopIfTrue="1" operator="equal">
      <formula>0</formula>
    </cfRule>
  </conditionalFormatting>
  <conditionalFormatting sqref="K60">
    <cfRule type="cellIs" dxfId="545" priority="1132" stopIfTrue="1" operator="equal">
      <formula>0</formula>
    </cfRule>
  </conditionalFormatting>
  <conditionalFormatting sqref="K64:K70">
    <cfRule type="cellIs" dxfId="544" priority="1128" stopIfTrue="1" operator="equal">
      <formula>0</formula>
    </cfRule>
  </conditionalFormatting>
  <conditionalFormatting sqref="K64:K70">
    <cfRule type="cellIs" dxfId="543" priority="1127" stopIfTrue="1" operator="equal">
      <formula>0</formula>
    </cfRule>
  </conditionalFormatting>
  <conditionalFormatting sqref="K64:K70">
    <cfRule type="cellIs" dxfId="542" priority="1129" stopIfTrue="1" operator="equal">
      <formula>0</formula>
    </cfRule>
  </conditionalFormatting>
  <conditionalFormatting sqref="K75 K77">
    <cfRule type="cellIs" dxfId="541" priority="1125" stopIfTrue="1" operator="equal">
      <formula>0</formula>
    </cfRule>
  </conditionalFormatting>
  <conditionalFormatting sqref="K75 K77">
    <cfRule type="cellIs" dxfId="540" priority="1124" stopIfTrue="1" operator="equal">
      <formula>0</formula>
    </cfRule>
  </conditionalFormatting>
  <conditionalFormatting sqref="K75 K77">
    <cfRule type="cellIs" dxfId="539" priority="1126" stopIfTrue="1" operator="equal">
      <formula>0</formula>
    </cfRule>
  </conditionalFormatting>
  <conditionalFormatting sqref="N84 N131:N132 N148:N150 N71:N73 N52:N53 N55:N57 N136:N138 N59:N63 N124 N160 N162 N142 N174">
    <cfRule type="cellIs" dxfId="538" priority="1121" stopIfTrue="1" operator="equal">
      <formula>0</formula>
    </cfRule>
  </conditionalFormatting>
  <conditionalFormatting sqref="N131:N132 N55:N57 N59:N63 N71:N73 N124 N52:N53 N160 N148:N150 N84 N162 N136:N138 N142 N174">
    <cfRule type="cellIs" dxfId="537" priority="1120" stopIfTrue="1" operator="equal">
      <formula>0</formula>
    </cfRule>
  </conditionalFormatting>
  <conditionalFormatting sqref="N131:N132 N55:N57 N59:N63 N71:N73 N124 N52:N53 N160 N148:N150 N84 N162 N136:N138 N142 N174">
    <cfRule type="cellIs" dxfId="536" priority="1119" stopIfTrue="1" operator="equal">
      <formula>0</formula>
    </cfRule>
  </conditionalFormatting>
  <conditionalFormatting sqref="N124 N162 N174">
    <cfRule type="cellIs" dxfId="535" priority="1118" stopIfTrue="1" operator="equal">
      <formula>0</formula>
    </cfRule>
  </conditionalFormatting>
  <conditionalFormatting sqref="N124 N162 N174">
    <cfRule type="cellIs" dxfId="534" priority="1117" stopIfTrue="1" operator="equal">
      <formula>0</formula>
    </cfRule>
  </conditionalFormatting>
  <conditionalFormatting sqref="N124 N162 N174">
    <cfRule type="cellIs" dxfId="533" priority="1116" stopIfTrue="1" operator="equal">
      <formula>0</formula>
    </cfRule>
  </conditionalFormatting>
  <conditionalFormatting sqref="N194">
    <cfRule type="cellIs" dxfId="532" priority="1115" stopIfTrue="1" operator="equal">
      <formula>0</formula>
    </cfRule>
  </conditionalFormatting>
  <conditionalFormatting sqref="N125">
    <cfRule type="cellIs" dxfId="531" priority="1095" stopIfTrue="1" operator="equal">
      <formula>0</formula>
    </cfRule>
  </conditionalFormatting>
  <conditionalFormatting sqref="N125">
    <cfRule type="cellIs" dxfId="530" priority="1094" stopIfTrue="1" operator="equal">
      <formula>0</formula>
    </cfRule>
  </conditionalFormatting>
  <conditionalFormatting sqref="N125">
    <cfRule type="cellIs" dxfId="529" priority="1096" stopIfTrue="1" operator="equal">
      <formula>0</formula>
    </cfRule>
  </conditionalFormatting>
  <conditionalFormatting sqref="N125">
    <cfRule type="cellIs" dxfId="528" priority="1093" stopIfTrue="1" operator="equal">
      <formula>0</formula>
    </cfRule>
  </conditionalFormatting>
  <conditionalFormatting sqref="N125">
    <cfRule type="cellIs" dxfId="527" priority="1092" stopIfTrue="1" operator="equal">
      <formula>0</formula>
    </cfRule>
  </conditionalFormatting>
  <conditionalFormatting sqref="N125">
    <cfRule type="cellIs" dxfId="526" priority="1091" stopIfTrue="1" operator="equal">
      <formula>0</formula>
    </cfRule>
  </conditionalFormatting>
  <conditionalFormatting sqref="N54:N60">
    <cfRule type="cellIs" dxfId="525" priority="1089" stopIfTrue="1" operator="equal">
      <formula>0</formula>
    </cfRule>
  </conditionalFormatting>
  <conditionalFormatting sqref="N54:N60">
    <cfRule type="cellIs" dxfId="524" priority="1088" stopIfTrue="1" operator="equal">
      <formula>0</formula>
    </cfRule>
  </conditionalFormatting>
  <conditionalFormatting sqref="N54:N60">
    <cfRule type="cellIs" dxfId="523" priority="1090" stopIfTrue="1" operator="equal">
      <formula>0</formula>
    </cfRule>
  </conditionalFormatting>
  <conditionalFormatting sqref="N58">
    <cfRule type="cellIs" dxfId="522" priority="1075" stopIfTrue="1" operator="equal">
      <formula>0</formula>
    </cfRule>
  </conditionalFormatting>
  <conditionalFormatting sqref="N58">
    <cfRule type="cellIs" dxfId="521" priority="1074" stopIfTrue="1" operator="equal">
      <formula>0</formula>
    </cfRule>
  </conditionalFormatting>
  <conditionalFormatting sqref="N58">
    <cfRule type="cellIs" dxfId="520" priority="1073" stopIfTrue="1" operator="equal">
      <formula>0</formula>
    </cfRule>
  </conditionalFormatting>
  <conditionalFormatting sqref="N85">
    <cfRule type="cellIs" dxfId="519" priority="1063" stopIfTrue="1" operator="equal">
      <formula>0</formula>
    </cfRule>
  </conditionalFormatting>
  <conditionalFormatting sqref="N85">
    <cfRule type="cellIs" dxfId="518" priority="1062" stopIfTrue="1" operator="equal">
      <formula>0</formula>
    </cfRule>
  </conditionalFormatting>
  <conditionalFormatting sqref="N85">
    <cfRule type="cellIs" dxfId="517" priority="1061" stopIfTrue="1" operator="equal">
      <formula>0</formula>
    </cfRule>
  </conditionalFormatting>
  <conditionalFormatting sqref="N121">
    <cfRule type="cellIs" dxfId="516" priority="1003" stopIfTrue="1" operator="equal">
      <formula>0</formula>
    </cfRule>
  </conditionalFormatting>
  <conditionalFormatting sqref="N121">
    <cfRule type="cellIs" dxfId="515" priority="1002" stopIfTrue="1" operator="equal">
      <formula>0</formula>
    </cfRule>
  </conditionalFormatting>
  <conditionalFormatting sqref="N121">
    <cfRule type="cellIs" dxfId="514" priority="1001" stopIfTrue="1" operator="equal">
      <formula>0</formula>
    </cfRule>
  </conditionalFormatting>
  <conditionalFormatting sqref="N121">
    <cfRule type="cellIs" dxfId="513" priority="1000" stopIfTrue="1" operator="equal">
      <formula>0</formula>
    </cfRule>
  </conditionalFormatting>
  <conditionalFormatting sqref="N121">
    <cfRule type="cellIs" dxfId="512" priority="999" stopIfTrue="1" operator="equal">
      <formula>0</formula>
    </cfRule>
  </conditionalFormatting>
  <conditionalFormatting sqref="N121">
    <cfRule type="cellIs" dxfId="511" priority="998" stopIfTrue="1" operator="equal">
      <formula>0</formula>
    </cfRule>
  </conditionalFormatting>
  <conditionalFormatting sqref="N161">
    <cfRule type="cellIs" dxfId="510" priority="979" stopIfTrue="1" operator="equal">
      <formula>0</formula>
    </cfRule>
  </conditionalFormatting>
  <conditionalFormatting sqref="N82">
    <cfRule type="cellIs" dxfId="509" priority="972" stopIfTrue="1" operator="equal">
      <formula>0</formula>
    </cfRule>
  </conditionalFormatting>
  <conditionalFormatting sqref="N82">
    <cfRule type="cellIs" dxfId="508" priority="971" stopIfTrue="1" operator="equal">
      <formula>0</formula>
    </cfRule>
  </conditionalFormatting>
  <conditionalFormatting sqref="N82">
    <cfRule type="cellIs" dxfId="507" priority="970" stopIfTrue="1" operator="equal">
      <formula>0</formula>
    </cfRule>
  </conditionalFormatting>
  <conditionalFormatting sqref="N83">
    <cfRule type="cellIs" dxfId="506" priority="969" stopIfTrue="1" operator="equal">
      <formula>0</formula>
    </cfRule>
  </conditionalFormatting>
  <conditionalFormatting sqref="N81">
    <cfRule type="cellIs" dxfId="505" priority="968" stopIfTrue="1" operator="equal">
      <formula>0</formula>
    </cfRule>
  </conditionalFormatting>
  <conditionalFormatting sqref="N50">
    <cfRule type="cellIs" dxfId="504" priority="967" stopIfTrue="1" operator="equal">
      <formula>0</formula>
    </cfRule>
  </conditionalFormatting>
  <conditionalFormatting sqref="N50">
    <cfRule type="cellIs" dxfId="503" priority="966" stopIfTrue="1" operator="equal">
      <formula>0</formula>
    </cfRule>
  </conditionalFormatting>
  <conditionalFormatting sqref="N50">
    <cfRule type="cellIs" dxfId="502" priority="965" stopIfTrue="1" operator="equal">
      <formula>0</formula>
    </cfRule>
  </conditionalFormatting>
  <conditionalFormatting sqref="N51">
    <cfRule type="cellIs" dxfId="501" priority="964" stopIfTrue="1" operator="equal">
      <formula>0</formula>
    </cfRule>
  </conditionalFormatting>
  <conditionalFormatting sqref="N49">
    <cfRule type="cellIs" dxfId="500" priority="963" stopIfTrue="1" operator="equal">
      <formula>0</formula>
    </cfRule>
  </conditionalFormatting>
  <conditionalFormatting sqref="N129">
    <cfRule type="cellIs" dxfId="499" priority="962" stopIfTrue="1" operator="equal">
      <formula>0</formula>
    </cfRule>
  </conditionalFormatting>
  <conditionalFormatting sqref="N129">
    <cfRule type="cellIs" dxfId="498" priority="961" stopIfTrue="1" operator="equal">
      <formula>0</formula>
    </cfRule>
  </conditionalFormatting>
  <conditionalFormatting sqref="N129">
    <cfRule type="cellIs" dxfId="497" priority="960" stopIfTrue="1" operator="equal">
      <formula>0</formula>
    </cfRule>
  </conditionalFormatting>
  <conditionalFormatting sqref="N130">
    <cfRule type="cellIs" dxfId="496" priority="959" stopIfTrue="1" operator="equal">
      <formula>0</formula>
    </cfRule>
  </conditionalFormatting>
  <conditionalFormatting sqref="N128">
    <cfRule type="cellIs" dxfId="495" priority="958" stopIfTrue="1" operator="equal">
      <formula>0</formula>
    </cfRule>
  </conditionalFormatting>
  <conditionalFormatting sqref="N182">
    <cfRule type="cellIs" dxfId="494" priority="957" stopIfTrue="1" operator="equal">
      <formula>0</formula>
    </cfRule>
  </conditionalFormatting>
  <conditionalFormatting sqref="N182">
    <cfRule type="cellIs" dxfId="493" priority="956" stopIfTrue="1" operator="equal">
      <formula>0</formula>
    </cfRule>
  </conditionalFormatting>
  <conditionalFormatting sqref="N182">
    <cfRule type="cellIs" dxfId="492" priority="955" stopIfTrue="1" operator="equal">
      <formula>0</formula>
    </cfRule>
  </conditionalFormatting>
  <conditionalFormatting sqref="N183">
    <cfRule type="cellIs" dxfId="491" priority="954" stopIfTrue="1" operator="equal">
      <formula>0</formula>
    </cfRule>
  </conditionalFormatting>
  <conditionalFormatting sqref="N181">
    <cfRule type="cellIs" dxfId="490" priority="953" stopIfTrue="1" operator="equal">
      <formula>0</formula>
    </cfRule>
  </conditionalFormatting>
  <conditionalFormatting sqref="N175">
    <cfRule type="cellIs" dxfId="489" priority="952" stopIfTrue="1" operator="equal">
      <formula>0</formula>
    </cfRule>
  </conditionalFormatting>
  <conditionalFormatting sqref="N175">
    <cfRule type="cellIs" dxfId="488" priority="951" stopIfTrue="1" operator="equal">
      <formula>0</formula>
    </cfRule>
  </conditionalFormatting>
  <conditionalFormatting sqref="N175">
    <cfRule type="cellIs" dxfId="487" priority="950" stopIfTrue="1" operator="equal">
      <formula>0</formula>
    </cfRule>
  </conditionalFormatting>
  <conditionalFormatting sqref="N122">
    <cfRule type="cellIs" dxfId="486" priority="948" stopIfTrue="1" operator="equal">
      <formula>0</formula>
    </cfRule>
  </conditionalFormatting>
  <conditionalFormatting sqref="N122">
    <cfRule type="cellIs" dxfId="485" priority="947" stopIfTrue="1" operator="equal">
      <formula>0</formula>
    </cfRule>
  </conditionalFormatting>
  <conditionalFormatting sqref="N122">
    <cfRule type="cellIs" dxfId="484" priority="949" stopIfTrue="1" operator="equal">
      <formula>0</formula>
    </cfRule>
  </conditionalFormatting>
  <conditionalFormatting sqref="N122">
    <cfRule type="cellIs" dxfId="483" priority="946" stopIfTrue="1" operator="equal">
      <formula>0</formula>
    </cfRule>
  </conditionalFormatting>
  <conditionalFormatting sqref="N122">
    <cfRule type="cellIs" dxfId="482" priority="945" stopIfTrue="1" operator="equal">
      <formula>0</formula>
    </cfRule>
  </conditionalFormatting>
  <conditionalFormatting sqref="N122">
    <cfRule type="cellIs" dxfId="481" priority="944" stopIfTrue="1" operator="equal">
      <formula>0</formula>
    </cfRule>
  </conditionalFormatting>
  <conditionalFormatting sqref="N64:N70">
    <cfRule type="cellIs" dxfId="480" priority="911" stopIfTrue="1" operator="equal">
      <formula>0</formula>
    </cfRule>
  </conditionalFormatting>
  <conditionalFormatting sqref="N64:N70">
    <cfRule type="cellIs" dxfId="479" priority="910" stopIfTrue="1" operator="equal">
      <formula>0</formula>
    </cfRule>
  </conditionalFormatting>
  <conditionalFormatting sqref="N64:N70">
    <cfRule type="cellIs" dxfId="478" priority="912" stopIfTrue="1" operator="equal">
      <formula>0</formula>
    </cfRule>
  </conditionalFormatting>
  <conditionalFormatting sqref="N74:N80">
    <cfRule type="cellIs" dxfId="477" priority="908" stopIfTrue="1" operator="equal">
      <formula>0</formula>
    </cfRule>
  </conditionalFormatting>
  <conditionalFormatting sqref="N74:N80">
    <cfRule type="cellIs" dxfId="476" priority="907" stopIfTrue="1" operator="equal">
      <formula>0</formula>
    </cfRule>
  </conditionalFormatting>
  <conditionalFormatting sqref="N74:N80">
    <cfRule type="cellIs" dxfId="475" priority="909" stopIfTrue="1" operator="equal">
      <formula>0</formula>
    </cfRule>
  </conditionalFormatting>
  <conditionalFormatting sqref="N86:N120">
    <cfRule type="cellIs" dxfId="474" priority="905" stopIfTrue="1" operator="equal">
      <formula>0</formula>
    </cfRule>
  </conditionalFormatting>
  <conditionalFormatting sqref="N86:N120">
    <cfRule type="cellIs" dxfId="473" priority="904" stopIfTrue="1" operator="equal">
      <formula>0</formula>
    </cfRule>
  </conditionalFormatting>
  <conditionalFormatting sqref="N86:N120">
    <cfRule type="cellIs" dxfId="472" priority="906" stopIfTrue="1" operator="equal">
      <formula>0</formula>
    </cfRule>
  </conditionalFormatting>
  <conditionalFormatting sqref="N123">
    <cfRule type="cellIs" dxfId="471" priority="902" stopIfTrue="1" operator="equal">
      <formula>0</formula>
    </cfRule>
  </conditionalFormatting>
  <conditionalFormatting sqref="N123">
    <cfRule type="cellIs" dxfId="470" priority="901" stopIfTrue="1" operator="equal">
      <formula>0</formula>
    </cfRule>
  </conditionalFormatting>
  <conditionalFormatting sqref="N123">
    <cfRule type="cellIs" dxfId="469" priority="903" stopIfTrue="1" operator="equal">
      <formula>0</formula>
    </cfRule>
  </conditionalFormatting>
  <conditionalFormatting sqref="N126:N127">
    <cfRule type="cellIs" dxfId="468" priority="899" stopIfTrue="1" operator="equal">
      <formula>0</formula>
    </cfRule>
  </conditionalFormatting>
  <conditionalFormatting sqref="N126:N127">
    <cfRule type="cellIs" dxfId="467" priority="898" stopIfTrue="1" operator="equal">
      <formula>0</formula>
    </cfRule>
  </conditionalFormatting>
  <conditionalFormatting sqref="N126:N127">
    <cfRule type="cellIs" dxfId="466" priority="900" stopIfTrue="1" operator="equal">
      <formula>0</formula>
    </cfRule>
  </conditionalFormatting>
  <conditionalFormatting sqref="N133:N135">
    <cfRule type="cellIs" dxfId="465" priority="896" stopIfTrue="1" operator="equal">
      <formula>0</formula>
    </cfRule>
  </conditionalFormatting>
  <conditionalFormatting sqref="N133:N135">
    <cfRule type="cellIs" dxfId="464" priority="895" stopIfTrue="1" operator="equal">
      <formula>0</formula>
    </cfRule>
  </conditionalFormatting>
  <conditionalFormatting sqref="N133:N135">
    <cfRule type="cellIs" dxfId="463" priority="897" stopIfTrue="1" operator="equal">
      <formula>0</formula>
    </cfRule>
  </conditionalFormatting>
  <conditionalFormatting sqref="N139:N141">
    <cfRule type="cellIs" dxfId="462" priority="893" stopIfTrue="1" operator="equal">
      <formula>0</formula>
    </cfRule>
  </conditionalFormatting>
  <conditionalFormatting sqref="N139:N141">
    <cfRule type="cellIs" dxfId="461" priority="892" stopIfTrue="1" operator="equal">
      <formula>0</formula>
    </cfRule>
  </conditionalFormatting>
  <conditionalFormatting sqref="N139:N141">
    <cfRule type="cellIs" dxfId="460" priority="894" stopIfTrue="1" operator="equal">
      <formula>0</formula>
    </cfRule>
  </conditionalFormatting>
  <conditionalFormatting sqref="N143:N147">
    <cfRule type="cellIs" dxfId="459" priority="890" stopIfTrue="1" operator="equal">
      <formula>0</formula>
    </cfRule>
  </conditionalFormatting>
  <conditionalFormatting sqref="N143:N147">
    <cfRule type="cellIs" dxfId="458" priority="889" stopIfTrue="1" operator="equal">
      <formula>0</formula>
    </cfRule>
  </conditionalFormatting>
  <conditionalFormatting sqref="N143:N147">
    <cfRule type="cellIs" dxfId="457" priority="891" stopIfTrue="1" operator="equal">
      <formula>0</formula>
    </cfRule>
  </conditionalFormatting>
  <conditionalFormatting sqref="N151:N159">
    <cfRule type="cellIs" dxfId="456" priority="887" stopIfTrue="1" operator="equal">
      <formula>0</formula>
    </cfRule>
  </conditionalFormatting>
  <conditionalFormatting sqref="N151:N159">
    <cfRule type="cellIs" dxfId="455" priority="886" stopIfTrue="1" operator="equal">
      <formula>0</formula>
    </cfRule>
  </conditionalFormatting>
  <conditionalFormatting sqref="N151:N159">
    <cfRule type="cellIs" dxfId="454" priority="888" stopIfTrue="1" operator="equal">
      <formula>0</formula>
    </cfRule>
  </conditionalFormatting>
  <conditionalFormatting sqref="N163:N173">
    <cfRule type="cellIs" dxfId="453" priority="884" stopIfTrue="1" operator="equal">
      <formula>0</formula>
    </cfRule>
  </conditionalFormatting>
  <conditionalFormatting sqref="N163:N173">
    <cfRule type="cellIs" dxfId="452" priority="883" stopIfTrue="1" operator="equal">
      <formula>0</formula>
    </cfRule>
  </conditionalFormatting>
  <conditionalFormatting sqref="N163:N173">
    <cfRule type="cellIs" dxfId="451" priority="885" stopIfTrue="1" operator="equal">
      <formula>0</formula>
    </cfRule>
  </conditionalFormatting>
  <conditionalFormatting sqref="N176">
    <cfRule type="cellIs" dxfId="450" priority="881" stopIfTrue="1" operator="equal">
      <formula>0</formula>
    </cfRule>
  </conditionalFormatting>
  <conditionalFormatting sqref="N176">
    <cfRule type="cellIs" dxfId="449" priority="880" stopIfTrue="1" operator="equal">
      <formula>0</formula>
    </cfRule>
  </conditionalFormatting>
  <conditionalFormatting sqref="N176">
    <cfRule type="cellIs" dxfId="448" priority="882" stopIfTrue="1" operator="equal">
      <formula>0</formula>
    </cfRule>
  </conditionalFormatting>
  <conditionalFormatting sqref="N184:N192">
    <cfRule type="cellIs" dxfId="447" priority="878" stopIfTrue="1" operator="equal">
      <formula>0</formula>
    </cfRule>
  </conditionalFormatting>
  <conditionalFormatting sqref="N184:N192">
    <cfRule type="cellIs" dxfId="446" priority="877" stopIfTrue="1" operator="equal">
      <formula>0</formula>
    </cfRule>
  </conditionalFormatting>
  <conditionalFormatting sqref="N184:N192">
    <cfRule type="cellIs" dxfId="445" priority="879" stopIfTrue="1" operator="equal">
      <formula>0</formula>
    </cfRule>
  </conditionalFormatting>
  <conditionalFormatting sqref="Q84 Q131:Q132 Q71:Q73 Q52:Q53 Q59:Q63 Q124 Q55:Q57 Q75 Q134 Q148:Q150 Q160 Q162 Q154 Q65 Q67 Q136:Q138 Q140 Q142 Q165 Q168 Q172 Q174">
    <cfRule type="cellIs" dxfId="444" priority="876" stopIfTrue="1" operator="equal">
      <formula>0</formula>
    </cfRule>
  </conditionalFormatting>
  <conditionalFormatting sqref="Q131:Q132 Q59:Q63 Q71:Q73 Q124 Q52:Q53 Q84 Q55:Q57 Q75 Q148:Q150 Q160 Q162 Q154 Q134 Q65 Q67 Q136:Q138 Q140 Q142 Q165 Q168 Q172 Q174">
    <cfRule type="cellIs" dxfId="443" priority="875" stopIfTrue="1" operator="equal">
      <formula>0</formula>
    </cfRule>
  </conditionalFormatting>
  <conditionalFormatting sqref="Q131:Q132 Q59:Q63 Q71:Q73 Q124 Q52:Q53 Q84 Q55:Q57 Q75 Q148:Q150 Q160 Q162 Q154 Q134 Q65 Q67 Q136:Q138 Q140 Q142 Q165 Q168 Q172 Q174">
    <cfRule type="cellIs" dxfId="442" priority="874" stopIfTrue="1" operator="equal">
      <formula>0</formula>
    </cfRule>
  </conditionalFormatting>
  <conditionalFormatting sqref="Q124 Q162 Q140 Q165 Q168 Q172 Q174">
    <cfRule type="cellIs" dxfId="441" priority="873" stopIfTrue="1" operator="equal">
      <formula>0</formula>
    </cfRule>
  </conditionalFormatting>
  <conditionalFormatting sqref="Q124 Q162 Q140 Q165 Q168 Q172 Q174">
    <cfRule type="cellIs" dxfId="440" priority="872" stopIfTrue="1" operator="equal">
      <formula>0</formula>
    </cfRule>
  </conditionalFormatting>
  <conditionalFormatting sqref="Q124 Q162 Q140 Q165 Q168 Q172 Q174">
    <cfRule type="cellIs" dxfId="439" priority="871" stopIfTrue="1" operator="equal">
      <formula>0</formula>
    </cfRule>
  </conditionalFormatting>
  <conditionalFormatting sqref="Q194">
    <cfRule type="cellIs" dxfId="438" priority="870" stopIfTrue="1" operator="equal">
      <formula>0</formula>
    </cfRule>
  </conditionalFormatting>
  <conditionalFormatting sqref="Q125">
    <cfRule type="cellIs" dxfId="437" priority="868" stopIfTrue="1" operator="equal">
      <formula>0</formula>
    </cfRule>
  </conditionalFormatting>
  <conditionalFormatting sqref="Q125">
    <cfRule type="cellIs" dxfId="436" priority="867" stopIfTrue="1" operator="equal">
      <formula>0</formula>
    </cfRule>
  </conditionalFormatting>
  <conditionalFormatting sqref="Q125">
    <cfRule type="cellIs" dxfId="435" priority="869" stopIfTrue="1" operator="equal">
      <formula>0</formula>
    </cfRule>
  </conditionalFormatting>
  <conditionalFormatting sqref="Q125">
    <cfRule type="cellIs" dxfId="434" priority="866" stopIfTrue="1" operator="equal">
      <formula>0</formula>
    </cfRule>
  </conditionalFormatting>
  <conditionalFormatting sqref="Q125">
    <cfRule type="cellIs" dxfId="433" priority="865" stopIfTrue="1" operator="equal">
      <formula>0</formula>
    </cfRule>
  </conditionalFormatting>
  <conditionalFormatting sqref="Q125">
    <cfRule type="cellIs" dxfId="432" priority="864" stopIfTrue="1" operator="equal">
      <formula>0</formula>
    </cfRule>
  </conditionalFormatting>
  <conditionalFormatting sqref="Q54:Q60">
    <cfRule type="cellIs" dxfId="431" priority="862" stopIfTrue="1" operator="equal">
      <formula>0</formula>
    </cfRule>
  </conditionalFormatting>
  <conditionalFormatting sqref="Q54:Q60">
    <cfRule type="cellIs" dxfId="430" priority="861" stopIfTrue="1" operator="equal">
      <formula>0</formula>
    </cfRule>
  </conditionalFormatting>
  <conditionalFormatting sqref="Q54:Q60">
    <cfRule type="cellIs" dxfId="429" priority="863" stopIfTrue="1" operator="equal">
      <formula>0</formula>
    </cfRule>
  </conditionalFormatting>
  <conditionalFormatting sqref="Q58">
    <cfRule type="cellIs" dxfId="428" priority="860" stopIfTrue="1" operator="equal">
      <formula>0</formula>
    </cfRule>
  </conditionalFormatting>
  <conditionalFormatting sqref="Q58">
    <cfRule type="cellIs" dxfId="427" priority="859" stopIfTrue="1" operator="equal">
      <formula>0</formula>
    </cfRule>
  </conditionalFormatting>
  <conditionalFormatting sqref="Q58">
    <cfRule type="cellIs" dxfId="426" priority="858" stopIfTrue="1" operator="equal">
      <formula>0</formula>
    </cfRule>
  </conditionalFormatting>
  <conditionalFormatting sqref="Q92">
    <cfRule type="cellIs" dxfId="425" priority="850" stopIfTrue="1" operator="equal">
      <formula>0</formula>
    </cfRule>
  </conditionalFormatting>
  <conditionalFormatting sqref="Q92">
    <cfRule type="cellIs" dxfId="424" priority="849" stopIfTrue="1" operator="equal">
      <formula>0</formula>
    </cfRule>
  </conditionalFormatting>
  <conditionalFormatting sqref="Q92">
    <cfRule type="cellIs" dxfId="423" priority="851" stopIfTrue="1" operator="equal">
      <formula>0</formula>
    </cfRule>
  </conditionalFormatting>
  <conditionalFormatting sqref="Q85 Q106 Q114 Q118">
    <cfRule type="cellIs" dxfId="422" priority="857" stopIfTrue="1" operator="equal">
      <formula>0</formula>
    </cfRule>
  </conditionalFormatting>
  <conditionalFormatting sqref="Q114 Q106 Q85 Q118">
    <cfRule type="cellIs" dxfId="421" priority="856" stopIfTrue="1" operator="equal">
      <formula>0</formula>
    </cfRule>
  </conditionalFormatting>
  <conditionalFormatting sqref="Q114 Q106 Q85 Q118">
    <cfRule type="cellIs" dxfId="420" priority="855" stopIfTrue="1" operator="equal">
      <formula>0</formula>
    </cfRule>
  </conditionalFormatting>
  <conditionalFormatting sqref="Q106 Q114 Q118">
    <cfRule type="cellIs" dxfId="419" priority="854" stopIfTrue="1" operator="equal">
      <formula>0</formula>
    </cfRule>
  </conditionalFormatting>
  <conditionalFormatting sqref="Q106 Q114 Q118">
    <cfRule type="cellIs" dxfId="418" priority="853" stopIfTrue="1" operator="equal">
      <formula>0</formula>
    </cfRule>
  </conditionalFormatting>
  <conditionalFormatting sqref="Q106 Q114 Q118">
    <cfRule type="cellIs" dxfId="417" priority="852" stopIfTrue="1" operator="equal">
      <formula>0</formula>
    </cfRule>
  </conditionalFormatting>
  <conditionalFormatting sqref="Q99">
    <cfRule type="cellIs" dxfId="416" priority="848" stopIfTrue="1" operator="equal">
      <formula>0</formula>
    </cfRule>
  </conditionalFormatting>
  <conditionalFormatting sqref="Q99">
    <cfRule type="cellIs" dxfId="415" priority="847" stopIfTrue="1" operator="equal">
      <formula>0</formula>
    </cfRule>
  </conditionalFormatting>
  <conditionalFormatting sqref="Q99">
    <cfRule type="cellIs" dxfId="414" priority="846" stopIfTrue="1" operator="equal">
      <formula>0</formula>
    </cfRule>
  </conditionalFormatting>
  <conditionalFormatting sqref="Q121">
    <cfRule type="cellIs" dxfId="413" priority="845" stopIfTrue="1" operator="equal">
      <formula>0</formula>
    </cfRule>
  </conditionalFormatting>
  <conditionalFormatting sqref="Q121">
    <cfRule type="cellIs" dxfId="412" priority="844" stopIfTrue="1" operator="equal">
      <formula>0</formula>
    </cfRule>
  </conditionalFormatting>
  <conditionalFormatting sqref="Q121">
    <cfRule type="cellIs" dxfId="411" priority="843" stopIfTrue="1" operator="equal">
      <formula>0</formula>
    </cfRule>
  </conditionalFormatting>
  <conditionalFormatting sqref="Q121">
    <cfRule type="cellIs" dxfId="410" priority="842" stopIfTrue="1" operator="equal">
      <formula>0</formula>
    </cfRule>
  </conditionalFormatting>
  <conditionalFormatting sqref="Q121">
    <cfRule type="cellIs" dxfId="409" priority="841" stopIfTrue="1" operator="equal">
      <formula>0</formula>
    </cfRule>
  </conditionalFormatting>
  <conditionalFormatting sqref="Q121">
    <cfRule type="cellIs" dxfId="408" priority="840" stopIfTrue="1" operator="equal">
      <formula>0</formula>
    </cfRule>
  </conditionalFormatting>
  <conditionalFormatting sqref="Q161">
    <cfRule type="cellIs" dxfId="407" priority="839" stopIfTrue="1" operator="equal">
      <formula>0</formula>
    </cfRule>
  </conditionalFormatting>
  <conditionalFormatting sqref="Q82">
    <cfRule type="cellIs" dxfId="406" priority="838" stopIfTrue="1" operator="equal">
      <formula>0</formula>
    </cfRule>
  </conditionalFormatting>
  <conditionalFormatting sqref="Q82">
    <cfRule type="cellIs" dxfId="405" priority="837" stopIfTrue="1" operator="equal">
      <formula>0</formula>
    </cfRule>
  </conditionalFormatting>
  <conditionalFormatting sqref="Q82">
    <cfRule type="cellIs" dxfId="404" priority="836" stopIfTrue="1" operator="equal">
      <formula>0</formula>
    </cfRule>
  </conditionalFormatting>
  <conditionalFormatting sqref="Q83">
    <cfRule type="cellIs" dxfId="403" priority="835" stopIfTrue="1" operator="equal">
      <formula>0</formula>
    </cfRule>
  </conditionalFormatting>
  <conditionalFormatting sqref="Q81">
    <cfRule type="cellIs" dxfId="402" priority="834" stopIfTrue="1" operator="equal">
      <formula>0</formula>
    </cfRule>
  </conditionalFormatting>
  <conditionalFormatting sqref="Q50">
    <cfRule type="cellIs" dxfId="401" priority="833" stopIfTrue="1" operator="equal">
      <formula>0</formula>
    </cfRule>
  </conditionalFormatting>
  <conditionalFormatting sqref="Q50">
    <cfRule type="cellIs" dxfId="400" priority="832" stopIfTrue="1" operator="equal">
      <formula>0</formula>
    </cfRule>
  </conditionalFormatting>
  <conditionalFormatting sqref="Q50">
    <cfRule type="cellIs" dxfId="399" priority="831" stopIfTrue="1" operator="equal">
      <formula>0</formula>
    </cfRule>
  </conditionalFormatting>
  <conditionalFormatting sqref="Q51">
    <cfRule type="cellIs" dxfId="398" priority="830" stopIfTrue="1" operator="equal">
      <formula>0</formula>
    </cfRule>
  </conditionalFormatting>
  <conditionalFormatting sqref="Q49">
    <cfRule type="cellIs" dxfId="397" priority="829" stopIfTrue="1" operator="equal">
      <formula>0</formula>
    </cfRule>
  </conditionalFormatting>
  <conditionalFormatting sqref="Q129">
    <cfRule type="cellIs" dxfId="396" priority="828" stopIfTrue="1" operator="equal">
      <formula>0</formula>
    </cfRule>
  </conditionalFormatting>
  <conditionalFormatting sqref="Q129">
    <cfRule type="cellIs" dxfId="395" priority="827" stopIfTrue="1" operator="equal">
      <formula>0</formula>
    </cfRule>
  </conditionalFormatting>
  <conditionalFormatting sqref="Q129">
    <cfRule type="cellIs" dxfId="394" priority="826" stopIfTrue="1" operator="equal">
      <formula>0</formula>
    </cfRule>
  </conditionalFormatting>
  <conditionalFormatting sqref="Q130">
    <cfRule type="cellIs" dxfId="393" priority="825" stopIfTrue="1" operator="equal">
      <formula>0</formula>
    </cfRule>
  </conditionalFormatting>
  <conditionalFormatting sqref="Q128">
    <cfRule type="cellIs" dxfId="392" priority="824" stopIfTrue="1" operator="equal">
      <formula>0</formula>
    </cfRule>
  </conditionalFormatting>
  <conditionalFormatting sqref="Q182">
    <cfRule type="cellIs" dxfId="391" priority="823" stopIfTrue="1" operator="equal">
      <formula>0</formula>
    </cfRule>
  </conditionalFormatting>
  <conditionalFormatting sqref="Q182">
    <cfRule type="cellIs" dxfId="390" priority="822" stopIfTrue="1" operator="equal">
      <formula>0</formula>
    </cfRule>
  </conditionalFormatting>
  <conditionalFormatting sqref="Q182">
    <cfRule type="cellIs" dxfId="389" priority="821" stopIfTrue="1" operator="equal">
      <formula>0</formula>
    </cfRule>
  </conditionalFormatting>
  <conditionalFormatting sqref="Q183">
    <cfRule type="cellIs" dxfId="388" priority="820" stopIfTrue="1" operator="equal">
      <formula>0</formula>
    </cfRule>
  </conditionalFormatting>
  <conditionalFormatting sqref="Q181">
    <cfRule type="cellIs" dxfId="387" priority="819" stopIfTrue="1" operator="equal">
      <formula>0</formula>
    </cfRule>
  </conditionalFormatting>
  <conditionalFormatting sqref="Q175">
    <cfRule type="cellIs" dxfId="386" priority="818" stopIfTrue="1" operator="equal">
      <formula>0</formula>
    </cfRule>
  </conditionalFormatting>
  <conditionalFormatting sqref="Q175">
    <cfRule type="cellIs" dxfId="385" priority="817" stopIfTrue="1" operator="equal">
      <formula>0</formula>
    </cfRule>
  </conditionalFormatting>
  <conditionalFormatting sqref="Q175">
    <cfRule type="cellIs" dxfId="384" priority="816" stopIfTrue="1" operator="equal">
      <formula>0</formula>
    </cfRule>
  </conditionalFormatting>
  <conditionalFormatting sqref="Q122">
    <cfRule type="cellIs" dxfId="383" priority="814" stopIfTrue="1" operator="equal">
      <formula>0</formula>
    </cfRule>
  </conditionalFormatting>
  <conditionalFormatting sqref="Q122">
    <cfRule type="cellIs" dxfId="382" priority="813" stopIfTrue="1" operator="equal">
      <formula>0</formula>
    </cfRule>
  </conditionalFormatting>
  <conditionalFormatting sqref="Q122">
    <cfRule type="cellIs" dxfId="381" priority="815" stopIfTrue="1" operator="equal">
      <formula>0</formula>
    </cfRule>
  </conditionalFormatting>
  <conditionalFormatting sqref="Q122">
    <cfRule type="cellIs" dxfId="380" priority="812" stopIfTrue="1" operator="equal">
      <formula>0</formula>
    </cfRule>
  </conditionalFormatting>
  <conditionalFormatting sqref="Q122">
    <cfRule type="cellIs" dxfId="379" priority="811" stopIfTrue="1" operator="equal">
      <formula>0</formula>
    </cfRule>
  </conditionalFormatting>
  <conditionalFormatting sqref="Q122">
    <cfRule type="cellIs" dxfId="378" priority="810" stopIfTrue="1" operator="equal">
      <formula>0</formula>
    </cfRule>
  </conditionalFormatting>
  <conditionalFormatting sqref="Q56">
    <cfRule type="cellIs" dxfId="377" priority="808" stopIfTrue="1" operator="equal">
      <formula>0</formula>
    </cfRule>
  </conditionalFormatting>
  <conditionalFormatting sqref="Q55">
    <cfRule type="cellIs" dxfId="376" priority="809" stopIfTrue="1" operator="equal">
      <formula>0</formula>
    </cfRule>
  </conditionalFormatting>
  <conditionalFormatting sqref="Q58:Q60">
    <cfRule type="cellIs" dxfId="375" priority="807" stopIfTrue="1" operator="equal">
      <formula>0</formula>
    </cfRule>
  </conditionalFormatting>
  <conditionalFormatting sqref="Q140">
    <cfRule type="cellIs" dxfId="374" priority="703" stopIfTrue="1" operator="equal">
      <formula>0</formula>
    </cfRule>
  </conditionalFormatting>
  <conditionalFormatting sqref="Q140">
    <cfRule type="cellIs" dxfId="373" priority="704" stopIfTrue="1" operator="equal">
      <formula>0</formula>
    </cfRule>
  </conditionalFormatting>
  <conditionalFormatting sqref="Q140">
    <cfRule type="cellIs" dxfId="372" priority="702" stopIfTrue="1" operator="equal">
      <formula>0</formula>
    </cfRule>
  </conditionalFormatting>
  <conditionalFormatting sqref="Q152">
    <cfRule type="cellIs" dxfId="371" priority="656" stopIfTrue="1" operator="equal">
      <formula>0</formula>
    </cfRule>
  </conditionalFormatting>
  <conditionalFormatting sqref="Q152">
    <cfRule type="cellIs" dxfId="370" priority="655" stopIfTrue="1" operator="equal">
      <formula>0</formula>
    </cfRule>
  </conditionalFormatting>
  <conditionalFormatting sqref="Q152">
    <cfRule type="cellIs" dxfId="369" priority="654" stopIfTrue="1" operator="equal">
      <formula>0</formula>
    </cfRule>
  </conditionalFormatting>
  <conditionalFormatting sqref="Q67">
    <cfRule type="cellIs" dxfId="368" priority="628" stopIfTrue="1" operator="equal">
      <formula>0</formula>
    </cfRule>
  </conditionalFormatting>
  <conditionalFormatting sqref="Q67">
    <cfRule type="cellIs" dxfId="367" priority="629" stopIfTrue="1" operator="equal">
      <formula>0</formula>
    </cfRule>
  </conditionalFormatting>
  <conditionalFormatting sqref="Q67">
    <cfRule type="cellIs" dxfId="366" priority="627" stopIfTrue="1" operator="equal">
      <formula>0</formula>
    </cfRule>
  </conditionalFormatting>
  <conditionalFormatting sqref="Q64">
    <cfRule type="cellIs" dxfId="365" priority="625" stopIfTrue="1" operator="equal">
      <formula>0</formula>
    </cfRule>
  </conditionalFormatting>
  <conditionalFormatting sqref="Q64">
    <cfRule type="cellIs" dxfId="364" priority="624" stopIfTrue="1" operator="equal">
      <formula>0</formula>
    </cfRule>
  </conditionalFormatting>
  <conditionalFormatting sqref="Q64">
    <cfRule type="cellIs" dxfId="363" priority="626" stopIfTrue="1" operator="equal">
      <formula>0</formula>
    </cfRule>
  </conditionalFormatting>
  <conditionalFormatting sqref="Q66">
    <cfRule type="cellIs" dxfId="362" priority="622" stopIfTrue="1" operator="equal">
      <formula>0</formula>
    </cfRule>
  </conditionalFormatting>
  <conditionalFormatting sqref="Q66">
    <cfRule type="cellIs" dxfId="361" priority="621" stopIfTrue="1" operator="equal">
      <formula>0</formula>
    </cfRule>
  </conditionalFormatting>
  <conditionalFormatting sqref="Q66">
    <cfRule type="cellIs" dxfId="360" priority="623" stopIfTrue="1" operator="equal">
      <formula>0</formula>
    </cfRule>
  </conditionalFormatting>
  <conditionalFormatting sqref="Q68:Q70">
    <cfRule type="cellIs" dxfId="359" priority="619" stopIfTrue="1" operator="equal">
      <formula>0</formula>
    </cfRule>
  </conditionalFormatting>
  <conditionalFormatting sqref="Q68:Q70">
    <cfRule type="cellIs" dxfId="358" priority="618" stopIfTrue="1" operator="equal">
      <formula>0</formula>
    </cfRule>
  </conditionalFormatting>
  <conditionalFormatting sqref="Q68:Q70">
    <cfRule type="cellIs" dxfId="357" priority="620" stopIfTrue="1" operator="equal">
      <formula>0</formula>
    </cfRule>
  </conditionalFormatting>
  <conditionalFormatting sqref="Q74">
    <cfRule type="cellIs" dxfId="356" priority="616" stopIfTrue="1" operator="equal">
      <formula>0</formula>
    </cfRule>
  </conditionalFormatting>
  <conditionalFormatting sqref="Q74">
    <cfRule type="cellIs" dxfId="355" priority="615" stopIfTrue="1" operator="equal">
      <formula>0</formula>
    </cfRule>
  </conditionalFormatting>
  <conditionalFormatting sqref="Q74">
    <cfRule type="cellIs" dxfId="354" priority="617" stopIfTrue="1" operator="equal">
      <formula>0</formula>
    </cfRule>
  </conditionalFormatting>
  <conditionalFormatting sqref="Q76">
    <cfRule type="cellIs" dxfId="353" priority="613" stopIfTrue="1" operator="equal">
      <formula>0</formula>
    </cfRule>
  </conditionalFormatting>
  <conditionalFormatting sqref="Q76">
    <cfRule type="cellIs" dxfId="352" priority="612" stopIfTrue="1" operator="equal">
      <formula>0</formula>
    </cfRule>
  </conditionalFormatting>
  <conditionalFormatting sqref="Q76">
    <cfRule type="cellIs" dxfId="351" priority="614" stopIfTrue="1" operator="equal">
      <formula>0</formula>
    </cfRule>
  </conditionalFormatting>
  <conditionalFormatting sqref="Q78:Q80">
    <cfRule type="cellIs" dxfId="350" priority="610" stopIfTrue="1" operator="equal">
      <formula>0</formula>
    </cfRule>
  </conditionalFormatting>
  <conditionalFormatting sqref="Q78:Q80">
    <cfRule type="cellIs" dxfId="349" priority="609" stopIfTrue="1" operator="equal">
      <formula>0</formula>
    </cfRule>
  </conditionalFormatting>
  <conditionalFormatting sqref="Q78:Q80">
    <cfRule type="cellIs" dxfId="348" priority="611" stopIfTrue="1" operator="equal">
      <formula>0</formula>
    </cfRule>
  </conditionalFormatting>
  <conditionalFormatting sqref="Q86:Q91">
    <cfRule type="cellIs" dxfId="347" priority="607" stopIfTrue="1" operator="equal">
      <formula>0</formula>
    </cfRule>
  </conditionalFormatting>
  <conditionalFormatting sqref="Q86:Q91">
    <cfRule type="cellIs" dxfId="346" priority="606" stopIfTrue="1" operator="equal">
      <formula>0</formula>
    </cfRule>
  </conditionalFormatting>
  <conditionalFormatting sqref="Q86:Q91">
    <cfRule type="cellIs" dxfId="345" priority="608" stopIfTrue="1" operator="equal">
      <formula>0</formula>
    </cfRule>
  </conditionalFormatting>
  <conditionalFormatting sqref="Q93:Q98">
    <cfRule type="cellIs" dxfId="344" priority="604" stopIfTrue="1" operator="equal">
      <formula>0</formula>
    </cfRule>
  </conditionalFormatting>
  <conditionalFormatting sqref="Q93:Q98">
    <cfRule type="cellIs" dxfId="343" priority="603" stopIfTrue="1" operator="equal">
      <formula>0</formula>
    </cfRule>
  </conditionalFormatting>
  <conditionalFormatting sqref="Q93:Q98">
    <cfRule type="cellIs" dxfId="342" priority="605" stopIfTrue="1" operator="equal">
      <formula>0</formula>
    </cfRule>
  </conditionalFormatting>
  <conditionalFormatting sqref="Q100:Q105">
    <cfRule type="cellIs" dxfId="341" priority="601" stopIfTrue="1" operator="equal">
      <formula>0</formula>
    </cfRule>
  </conditionalFormatting>
  <conditionalFormatting sqref="Q100:Q105">
    <cfRule type="cellIs" dxfId="340" priority="600" stopIfTrue="1" operator="equal">
      <formula>0</formula>
    </cfRule>
  </conditionalFormatting>
  <conditionalFormatting sqref="Q100:Q105">
    <cfRule type="cellIs" dxfId="339" priority="602" stopIfTrue="1" operator="equal">
      <formula>0</formula>
    </cfRule>
  </conditionalFormatting>
  <conditionalFormatting sqref="Q107:Q113">
    <cfRule type="cellIs" dxfId="338" priority="598" stopIfTrue="1" operator="equal">
      <formula>0</formula>
    </cfRule>
  </conditionalFormatting>
  <conditionalFormatting sqref="Q107:Q113">
    <cfRule type="cellIs" dxfId="337" priority="597" stopIfTrue="1" operator="equal">
      <formula>0</formula>
    </cfRule>
  </conditionalFormatting>
  <conditionalFormatting sqref="Q107:Q113">
    <cfRule type="cellIs" dxfId="336" priority="599" stopIfTrue="1" operator="equal">
      <formula>0</formula>
    </cfRule>
  </conditionalFormatting>
  <conditionalFormatting sqref="Q115:Q117">
    <cfRule type="cellIs" dxfId="335" priority="595" stopIfTrue="1" operator="equal">
      <formula>0</formula>
    </cfRule>
  </conditionalFormatting>
  <conditionalFormatting sqref="Q115:Q117">
    <cfRule type="cellIs" dxfId="334" priority="594" stopIfTrue="1" operator="equal">
      <formula>0</formula>
    </cfRule>
  </conditionalFormatting>
  <conditionalFormatting sqref="Q115:Q117">
    <cfRule type="cellIs" dxfId="333" priority="596" stopIfTrue="1" operator="equal">
      <formula>0</formula>
    </cfRule>
  </conditionalFormatting>
  <conditionalFormatting sqref="Q119:Q120">
    <cfRule type="cellIs" dxfId="332" priority="592" stopIfTrue="1" operator="equal">
      <formula>0</formula>
    </cfRule>
  </conditionalFormatting>
  <conditionalFormatting sqref="Q119:Q120">
    <cfRule type="cellIs" dxfId="331" priority="591" stopIfTrue="1" operator="equal">
      <formula>0</formula>
    </cfRule>
  </conditionalFormatting>
  <conditionalFormatting sqref="Q119:Q120">
    <cfRule type="cellIs" dxfId="330" priority="593" stopIfTrue="1" operator="equal">
      <formula>0</formula>
    </cfRule>
  </conditionalFormatting>
  <conditionalFormatting sqref="Q123">
    <cfRule type="cellIs" dxfId="329" priority="589" stopIfTrue="1" operator="equal">
      <formula>0</formula>
    </cfRule>
  </conditionalFormatting>
  <conditionalFormatting sqref="Q123">
    <cfRule type="cellIs" dxfId="328" priority="588" stopIfTrue="1" operator="equal">
      <formula>0</formula>
    </cfRule>
  </conditionalFormatting>
  <conditionalFormatting sqref="Q123">
    <cfRule type="cellIs" dxfId="327" priority="590" stopIfTrue="1" operator="equal">
      <formula>0</formula>
    </cfRule>
  </conditionalFormatting>
  <conditionalFormatting sqref="Q126:Q127">
    <cfRule type="cellIs" dxfId="326" priority="586" stopIfTrue="1" operator="equal">
      <formula>0</formula>
    </cfRule>
  </conditionalFormatting>
  <conditionalFormatting sqref="Q126:Q127">
    <cfRule type="cellIs" dxfId="325" priority="585" stopIfTrue="1" operator="equal">
      <formula>0</formula>
    </cfRule>
  </conditionalFormatting>
  <conditionalFormatting sqref="Q126:Q127">
    <cfRule type="cellIs" dxfId="324" priority="587" stopIfTrue="1" operator="equal">
      <formula>0</formula>
    </cfRule>
  </conditionalFormatting>
  <conditionalFormatting sqref="Q133">
    <cfRule type="cellIs" dxfId="323" priority="583" stopIfTrue="1" operator="equal">
      <formula>0</formula>
    </cfRule>
  </conditionalFormatting>
  <conditionalFormatting sqref="Q133">
    <cfRule type="cellIs" dxfId="322" priority="582" stopIfTrue="1" operator="equal">
      <formula>0</formula>
    </cfRule>
  </conditionalFormatting>
  <conditionalFormatting sqref="Q133">
    <cfRule type="cellIs" dxfId="321" priority="584" stopIfTrue="1" operator="equal">
      <formula>0</formula>
    </cfRule>
  </conditionalFormatting>
  <conditionalFormatting sqref="Q135">
    <cfRule type="cellIs" dxfId="320" priority="580" stopIfTrue="1" operator="equal">
      <formula>0</formula>
    </cfRule>
  </conditionalFormatting>
  <conditionalFormatting sqref="Q135">
    <cfRule type="cellIs" dxfId="319" priority="579" stopIfTrue="1" operator="equal">
      <formula>0</formula>
    </cfRule>
  </conditionalFormatting>
  <conditionalFormatting sqref="Q135">
    <cfRule type="cellIs" dxfId="318" priority="581" stopIfTrue="1" operator="equal">
      <formula>0</formula>
    </cfRule>
  </conditionalFormatting>
  <conditionalFormatting sqref="Q139">
    <cfRule type="cellIs" dxfId="317" priority="577" stopIfTrue="1" operator="equal">
      <formula>0</formula>
    </cfRule>
  </conditionalFormatting>
  <conditionalFormatting sqref="Q139">
    <cfRule type="cellIs" dxfId="316" priority="576" stopIfTrue="1" operator="equal">
      <formula>0</formula>
    </cfRule>
  </conditionalFormatting>
  <conditionalFormatting sqref="Q139">
    <cfRule type="cellIs" dxfId="315" priority="578" stopIfTrue="1" operator="equal">
      <formula>0</formula>
    </cfRule>
  </conditionalFormatting>
  <conditionalFormatting sqref="Q141">
    <cfRule type="cellIs" dxfId="314" priority="574" stopIfTrue="1" operator="equal">
      <formula>0</formula>
    </cfRule>
  </conditionalFormatting>
  <conditionalFormatting sqref="Q141">
    <cfRule type="cellIs" dxfId="313" priority="573" stopIfTrue="1" operator="equal">
      <formula>0</formula>
    </cfRule>
  </conditionalFormatting>
  <conditionalFormatting sqref="Q141">
    <cfRule type="cellIs" dxfId="312" priority="575" stopIfTrue="1" operator="equal">
      <formula>0</formula>
    </cfRule>
  </conditionalFormatting>
  <conditionalFormatting sqref="Q143:Q145">
    <cfRule type="cellIs" dxfId="311" priority="568" stopIfTrue="1" operator="equal">
      <formula>0</formula>
    </cfRule>
  </conditionalFormatting>
  <conditionalFormatting sqref="Q143:Q145">
    <cfRule type="cellIs" dxfId="310" priority="567" stopIfTrue="1" operator="equal">
      <formula>0</formula>
    </cfRule>
  </conditionalFormatting>
  <conditionalFormatting sqref="Q143:Q145">
    <cfRule type="cellIs" dxfId="309" priority="569" stopIfTrue="1" operator="equal">
      <formula>0</formula>
    </cfRule>
  </conditionalFormatting>
  <conditionalFormatting sqref="Q147">
    <cfRule type="cellIs" dxfId="308" priority="565" stopIfTrue="1" operator="equal">
      <formula>0</formula>
    </cfRule>
  </conditionalFormatting>
  <conditionalFormatting sqref="Q147">
    <cfRule type="cellIs" dxfId="307" priority="564" stopIfTrue="1" operator="equal">
      <formula>0</formula>
    </cfRule>
  </conditionalFormatting>
  <conditionalFormatting sqref="Q147">
    <cfRule type="cellIs" dxfId="306" priority="566" stopIfTrue="1" operator="equal">
      <formula>0</formula>
    </cfRule>
  </conditionalFormatting>
  <conditionalFormatting sqref="Q151">
    <cfRule type="cellIs" dxfId="305" priority="562" stopIfTrue="1" operator="equal">
      <formula>0</formula>
    </cfRule>
  </conditionalFormatting>
  <conditionalFormatting sqref="Q151">
    <cfRule type="cellIs" dxfId="304" priority="561" stopIfTrue="1" operator="equal">
      <formula>0</formula>
    </cfRule>
  </conditionalFormatting>
  <conditionalFormatting sqref="Q151">
    <cfRule type="cellIs" dxfId="303" priority="563" stopIfTrue="1" operator="equal">
      <formula>0</formula>
    </cfRule>
  </conditionalFormatting>
  <conditionalFormatting sqref="Q153">
    <cfRule type="cellIs" dxfId="302" priority="559" stopIfTrue="1" operator="equal">
      <formula>0</formula>
    </cfRule>
  </conditionalFormatting>
  <conditionalFormatting sqref="Q153">
    <cfRule type="cellIs" dxfId="301" priority="558" stopIfTrue="1" operator="equal">
      <formula>0</formula>
    </cfRule>
  </conditionalFormatting>
  <conditionalFormatting sqref="Q153">
    <cfRule type="cellIs" dxfId="300" priority="560" stopIfTrue="1" operator="equal">
      <formula>0</formula>
    </cfRule>
  </conditionalFormatting>
  <conditionalFormatting sqref="Q155:Q157">
    <cfRule type="cellIs" dxfId="299" priority="556" stopIfTrue="1" operator="equal">
      <formula>0</formula>
    </cfRule>
  </conditionalFormatting>
  <conditionalFormatting sqref="Q155:Q157">
    <cfRule type="cellIs" dxfId="298" priority="555" stopIfTrue="1" operator="equal">
      <formula>0</formula>
    </cfRule>
  </conditionalFormatting>
  <conditionalFormatting sqref="Q155:Q157">
    <cfRule type="cellIs" dxfId="297" priority="557" stopIfTrue="1" operator="equal">
      <formula>0</formula>
    </cfRule>
  </conditionalFormatting>
  <conditionalFormatting sqref="Q159">
    <cfRule type="cellIs" dxfId="296" priority="553" stopIfTrue="1" operator="equal">
      <formula>0</formula>
    </cfRule>
  </conditionalFormatting>
  <conditionalFormatting sqref="Q159">
    <cfRule type="cellIs" dxfId="295" priority="552" stopIfTrue="1" operator="equal">
      <formula>0</formula>
    </cfRule>
  </conditionalFormatting>
  <conditionalFormatting sqref="Q159">
    <cfRule type="cellIs" dxfId="294" priority="554" stopIfTrue="1" operator="equal">
      <formula>0</formula>
    </cfRule>
  </conditionalFormatting>
  <conditionalFormatting sqref="Q163">
    <cfRule type="cellIs" dxfId="293" priority="550" stopIfTrue="1" operator="equal">
      <formula>0</formula>
    </cfRule>
  </conditionalFormatting>
  <conditionalFormatting sqref="Q163">
    <cfRule type="cellIs" dxfId="292" priority="549" stopIfTrue="1" operator="equal">
      <formula>0</formula>
    </cfRule>
  </conditionalFormatting>
  <conditionalFormatting sqref="Q163">
    <cfRule type="cellIs" dxfId="291" priority="551" stopIfTrue="1" operator="equal">
      <formula>0</formula>
    </cfRule>
  </conditionalFormatting>
  <conditionalFormatting sqref="Q164">
    <cfRule type="cellIs" dxfId="290" priority="547" stopIfTrue="1" operator="equal">
      <formula>0</formula>
    </cfRule>
  </conditionalFormatting>
  <conditionalFormatting sqref="Q164">
    <cfRule type="cellIs" dxfId="289" priority="546" stopIfTrue="1" operator="equal">
      <formula>0</formula>
    </cfRule>
  </conditionalFormatting>
  <conditionalFormatting sqref="Q164">
    <cfRule type="cellIs" dxfId="288" priority="548" stopIfTrue="1" operator="equal">
      <formula>0</formula>
    </cfRule>
  </conditionalFormatting>
  <conditionalFormatting sqref="Q166">
    <cfRule type="cellIs" dxfId="287" priority="544" stopIfTrue="1" operator="equal">
      <formula>0</formula>
    </cfRule>
  </conditionalFormatting>
  <conditionalFormatting sqref="Q166">
    <cfRule type="cellIs" dxfId="286" priority="543" stopIfTrue="1" operator="equal">
      <formula>0</formula>
    </cfRule>
  </conditionalFormatting>
  <conditionalFormatting sqref="Q166">
    <cfRule type="cellIs" dxfId="285" priority="545" stopIfTrue="1" operator="equal">
      <formula>0</formula>
    </cfRule>
  </conditionalFormatting>
  <conditionalFormatting sqref="Q167">
    <cfRule type="cellIs" dxfId="284" priority="541" stopIfTrue="1" operator="equal">
      <formula>0</formula>
    </cfRule>
  </conditionalFormatting>
  <conditionalFormatting sqref="Q167">
    <cfRule type="cellIs" dxfId="283" priority="540" stopIfTrue="1" operator="equal">
      <formula>0</formula>
    </cfRule>
  </conditionalFormatting>
  <conditionalFormatting sqref="Q167">
    <cfRule type="cellIs" dxfId="282" priority="542" stopIfTrue="1" operator="equal">
      <formula>0</formula>
    </cfRule>
  </conditionalFormatting>
  <conditionalFormatting sqref="Q169">
    <cfRule type="cellIs" dxfId="281" priority="538" stopIfTrue="1" operator="equal">
      <formula>0</formula>
    </cfRule>
  </conditionalFormatting>
  <conditionalFormatting sqref="Q169">
    <cfRule type="cellIs" dxfId="280" priority="537" stopIfTrue="1" operator="equal">
      <formula>0</formula>
    </cfRule>
  </conditionalFormatting>
  <conditionalFormatting sqref="Q169">
    <cfRule type="cellIs" dxfId="279" priority="539" stopIfTrue="1" operator="equal">
      <formula>0</formula>
    </cfRule>
  </conditionalFormatting>
  <conditionalFormatting sqref="Q170">
    <cfRule type="cellIs" dxfId="278" priority="535" stopIfTrue="1" operator="equal">
      <formula>0</formula>
    </cfRule>
  </conditionalFormatting>
  <conditionalFormatting sqref="Q170">
    <cfRule type="cellIs" dxfId="277" priority="534" stopIfTrue="1" operator="equal">
      <formula>0</formula>
    </cfRule>
  </conditionalFormatting>
  <conditionalFormatting sqref="Q170">
    <cfRule type="cellIs" dxfId="276" priority="536" stopIfTrue="1" operator="equal">
      <formula>0</formula>
    </cfRule>
  </conditionalFormatting>
  <conditionalFormatting sqref="Q171">
    <cfRule type="cellIs" dxfId="275" priority="532" stopIfTrue="1" operator="equal">
      <formula>0</formula>
    </cfRule>
  </conditionalFormatting>
  <conditionalFormatting sqref="Q171">
    <cfRule type="cellIs" dxfId="274" priority="531" stopIfTrue="1" operator="equal">
      <formula>0</formula>
    </cfRule>
  </conditionalFormatting>
  <conditionalFormatting sqref="Q171">
    <cfRule type="cellIs" dxfId="273" priority="533" stopIfTrue="1" operator="equal">
      <formula>0</formula>
    </cfRule>
  </conditionalFormatting>
  <conditionalFormatting sqref="Q173">
    <cfRule type="cellIs" dxfId="272" priority="529" stopIfTrue="1" operator="equal">
      <formula>0</formula>
    </cfRule>
  </conditionalFormatting>
  <conditionalFormatting sqref="Q173">
    <cfRule type="cellIs" dxfId="271" priority="528" stopIfTrue="1" operator="equal">
      <formula>0</formula>
    </cfRule>
  </conditionalFormatting>
  <conditionalFormatting sqref="Q173">
    <cfRule type="cellIs" dxfId="270" priority="530" stopIfTrue="1" operator="equal">
      <formula>0</formula>
    </cfRule>
  </conditionalFormatting>
  <conditionalFormatting sqref="Q176">
    <cfRule type="cellIs" dxfId="269" priority="526" stopIfTrue="1" operator="equal">
      <formula>0</formula>
    </cfRule>
  </conditionalFormatting>
  <conditionalFormatting sqref="Q176">
    <cfRule type="cellIs" dxfId="268" priority="525" stopIfTrue="1" operator="equal">
      <formula>0</formula>
    </cfRule>
  </conditionalFormatting>
  <conditionalFormatting sqref="Q176">
    <cfRule type="cellIs" dxfId="267" priority="527" stopIfTrue="1" operator="equal">
      <formula>0</formula>
    </cfRule>
  </conditionalFormatting>
  <conditionalFormatting sqref="Q177:Q180">
    <cfRule type="cellIs" dxfId="266" priority="520" stopIfTrue="1" operator="equal">
      <formula>0</formula>
    </cfRule>
  </conditionalFormatting>
  <conditionalFormatting sqref="Q177:Q180">
    <cfRule type="cellIs" dxfId="265" priority="519" stopIfTrue="1" operator="equal">
      <formula>0</formula>
    </cfRule>
  </conditionalFormatting>
  <conditionalFormatting sqref="Q177:Q180">
    <cfRule type="cellIs" dxfId="264" priority="521" stopIfTrue="1" operator="equal">
      <formula>0</formula>
    </cfRule>
  </conditionalFormatting>
  <conditionalFormatting sqref="Q184:Q192">
    <cfRule type="cellIs" dxfId="263" priority="517" stopIfTrue="1" operator="equal">
      <formula>0</formula>
    </cfRule>
  </conditionalFormatting>
  <conditionalFormatting sqref="Q184:Q192">
    <cfRule type="cellIs" dxfId="262" priority="516" stopIfTrue="1" operator="equal">
      <formula>0</formula>
    </cfRule>
  </conditionalFormatting>
  <conditionalFormatting sqref="Q184:Q192">
    <cfRule type="cellIs" dxfId="261" priority="518" stopIfTrue="1" operator="equal">
      <formula>0</formula>
    </cfRule>
  </conditionalFormatting>
  <conditionalFormatting sqref="T84 T131:T132 T148:T150 T71:T73 T52:T53 T55 T65 T75 T134 T136:T138 T142 T61:T63 T124 T160 T162 T67 T154 T165 T168 T172 T174">
    <cfRule type="cellIs" dxfId="260" priority="515" stopIfTrue="1" operator="equal">
      <formula>0</formula>
    </cfRule>
  </conditionalFormatting>
  <conditionalFormatting sqref="T131:T132 T142 T136:T138 T154 T148:T150 T55 T65 T75 T134 T61:T63 T71:T73 T124 T52:T53 T160 T84 T162 T67 T165 T168 T172 T174">
    <cfRule type="cellIs" dxfId="259" priority="514" stopIfTrue="1" operator="equal">
      <formula>0</formula>
    </cfRule>
  </conditionalFormatting>
  <conditionalFormatting sqref="T131:T132 T142 T136:T138 T154 T148:T150 T55 T65 T75 T134 T61:T63 T71:T73 T124 T52:T53 T160 T84 T162 T67 T165 T168 T172 T174">
    <cfRule type="cellIs" dxfId="258" priority="513" stopIfTrue="1" operator="equal">
      <formula>0</formula>
    </cfRule>
  </conditionalFormatting>
  <conditionalFormatting sqref="T124 T162 T165 T168 T172 T174">
    <cfRule type="cellIs" dxfId="257" priority="512" stopIfTrue="1" operator="equal">
      <formula>0</formula>
    </cfRule>
  </conditionalFormatting>
  <conditionalFormatting sqref="T124 T162 T165 T168 T172 T174">
    <cfRule type="cellIs" dxfId="256" priority="511" stopIfTrue="1" operator="equal">
      <formula>0</formula>
    </cfRule>
  </conditionalFormatting>
  <conditionalFormatting sqref="T124 T162 T165 T168 T172 T174">
    <cfRule type="cellIs" dxfId="255" priority="510" stopIfTrue="1" operator="equal">
      <formula>0</formula>
    </cfRule>
  </conditionalFormatting>
  <conditionalFormatting sqref="T194">
    <cfRule type="cellIs" dxfId="254" priority="509" stopIfTrue="1" operator="equal">
      <formula>0</formula>
    </cfRule>
  </conditionalFormatting>
  <conditionalFormatting sqref="T125">
    <cfRule type="cellIs" dxfId="253" priority="507" stopIfTrue="1" operator="equal">
      <formula>0</formula>
    </cfRule>
  </conditionalFormatting>
  <conditionalFormatting sqref="T125">
    <cfRule type="cellIs" dxfId="252" priority="506" stopIfTrue="1" operator="equal">
      <formula>0</formula>
    </cfRule>
  </conditionalFormatting>
  <conditionalFormatting sqref="T125">
    <cfRule type="cellIs" dxfId="251" priority="508" stopIfTrue="1" operator="equal">
      <formula>0</formula>
    </cfRule>
  </conditionalFormatting>
  <conditionalFormatting sqref="T125">
    <cfRule type="cellIs" dxfId="250" priority="505" stopIfTrue="1" operator="equal">
      <formula>0</formula>
    </cfRule>
  </conditionalFormatting>
  <conditionalFormatting sqref="T125">
    <cfRule type="cellIs" dxfId="249" priority="504" stopIfTrue="1" operator="equal">
      <formula>0</formula>
    </cfRule>
  </conditionalFormatting>
  <conditionalFormatting sqref="T125">
    <cfRule type="cellIs" dxfId="248" priority="503" stopIfTrue="1" operator="equal">
      <formula>0</formula>
    </cfRule>
  </conditionalFormatting>
  <conditionalFormatting sqref="T92">
    <cfRule type="cellIs" dxfId="247" priority="495" stopIfTrue="1" operator="equal">
      <formula>0</formula>
    </cfRule>
  </conditionalFormatting>
  <conditionalFormatting sqref="T92">
    <cfRule type="cellIs" dxfId="246" priority="494" stopIfTrue="1" operator="equal">
      <formula>0</formula>
    </cfRule>
  </conditionalFormatting>
  <conditionalFormatting sqref="T92">
    <cfRule type="cellIs" dxfId="245" priority="496" stopIfTrue="1" operator="equal">
      <formula>0</formula>
    </cfRule>
  </conditionalFormatting>
  <conditionalFormatting sqref="T85 T106 T114 T118">
    <cfRule type="cellIs" dxfId="244" priority="502" stopIfTrue="1" operator="equal">
      <formula>0</formula>
    </cfRule>
  </conditionalFormatting>
  <conditionalFormatting sqref="T114 T106 T85 T118">
    <cfRule type="cellIs" dxfId="243" priority="501" stopIfTrue="1" operator="equal">
      <formula>0</formula>
    </cfRule>
  </conditionalFormatting>
  <conditionalFormatting sqref="T114 T106 T85 T118">
    <cfRule type="cellIs" dxfId="242" priority="500" stopIfTrue="1" operator="equal">
      <formula>0</formula>
    </cfRule>
  </conditionalFormatting>
  <conditionalFormatting sqref="T106 T114 T118">
    <cfRule type="cellIs" dxfId="241" priority="499" stopIfTrue="1" operator="equal">
      <formula>0</formula>
    </cfRule>
  </conditionalFormatting>
  <conditionalFormatting sqref="T106 T114 T118">
    <cfRule type="cellIs" dxfId="240" priority="498" stopIfTrue="1" operator="equal">
      <formula>0</formula>
    </cfRule>
  </conditionalFormatting>
  <conditionalFormatting sqref="T106 T114 T118">
    <cfRule type="cellIs" dxfId="239" priority="497" stopIfTrue="1" operator="equal">
      <formula>0</formula>
    </cfRule>
  </conditionalFormatting>
  <conditionalFormatting sqref="T99">
    <cfRule type="cellIs" dxfId="238" priority="493" stopIfTrue="1" operator="equal">
      <formula>0</formula>
    </cfRule>
  </conditionalFormatting>
  <conditionalFormatting sqref="T99">
    <cfRule type="cellIs" dxfId="237" priority="492" stopIfTrue="1" operator="equal">
      <formula>0</formula>
    </cfRule>
  </conditionalFormatting>
  <conditionalFormatting sqref="T99">
    <cfRule type="cellIs" dxfId="236" priority="491" stopIfTrue="1" operator="equal">
      <formula>0</formula>
    </cfRule>
  </conditionalFormatting>
  <conditionalFormatting sqref="T121">
    <cfRule type="cellIs" dxfId="235" priority="490" stopIfTrue="1" operator="equal">
      <formula>0</formula>
    </cfRule>
  </conditionalFormatting>
  <conditionalFormatting sqref="T121">
    <cfRule type="cellIs" dxfId="234" priority="489" stopIfTrue="1" operator="equal">
      <formula>0</formula>
    </cfRule>
  </conditionalFormatting>
  <conditionalFormatting sqref="T121">
    <cfRule type="cellIs" dxfId="233" priority="488" stopIfTrue="1" operator="equal">
      <formula>0</formula>
    </cfRule>
  </conditionalFormatting>
  <conditionalFormatting sqref="T121">
    <cfRule type="cellIs" dxfId="232" priority="487" stopIfTrue="1" operator="equal">
      <formula>0</formula>
    </cfRule>
  </conditionalFormatting>
  <conditionalFormatting sqref="T121">
    <cfRule type="cellIs" dxfId="231" priority="486" stopIfTrue="1" operator="equal">
      <formula>0</formula>
    </cfRule>
  </conditionalFormatting>
  <conditionalFormatting sqref="T121">
    <cfRule type="cellIs" dxfId="230" priority="485" stopIfTrue="1" operator="equal">
      <formula>0</formula>
    </cfRule>
  </conditionalFormatting>
  <conditionalFormatting sqref="T161">
    <cfRule type="cellIs" dxfId="229" priority="484" stopIfTrue="1" operator="equal">
      <formula>0</formula>
    </cfRule>
  </conditionalFormatting>
  <conditionalFormatting sqref="T82">
    <cfRule type="cellIs" dxfId="228" priority="483" stopIfTrue="1" operator="equal">
      <formula>0</formula>
    </cfRule>
  </conditionalFormatting>
  <conditionalFormatting sqref="T82">
    <cfRule type="cellIs" dxfId="227" priority="482" stopIfTrue="1" operator="equal">
      <formula>0</formula>
    </cfRule>
  </conditionalFormatting>
  <conditionalFormatting sqref="T82">
    <cfRule type="cellIs" dxfId="226" priority="481" stopIfTrue="1" operator="equal">
      <formula>0</formula>
    </cfRule>
  </conditionalFormatting>
  <conditionalFormatting sqref="T83">
    <cfRule type="cellIs" dxfId="225" priority="480" stopIfTrue="1" operator="equal">
      <formula>0</formula>
    </cfRule>
  </conditionalFormatting>
  <conditionalFormatting sqref="T81">
    <cfRule type="cellIs" dxfId="224" priority="479" stopIfTrue="1" operator="equal">
      <formula>0</formula>
    </cfRule>
  </conditionalFormatting>
  <conditionalFormatting sqref="T50">
    <cfRule type="cellIs" dxfId="223" priority="478" stopIfTrue="1" operator="equal">
      <formula>0</formula>
    </cfRule>
  </conditionalFormatting>
  <conditionalFormatting sqref="T50">
    <cfRule type="cellIs" dxfId="222" priority="477" stopIfTrue="1" operator="equal">
      <formula>0</formula>
    </cfRule>
  </conditionalFormatting>
  <conditionalFormatting sqref="T50">
    <cfRule type="cellIs" dxfId="221" priority="476" stopIfTrue="1" operator="equal">
      <formula>0</formula>
    </cfRule>
  </conditionalFormatting>
  <conditionalFormatting sqref="T51">
    <cfRule type="cellIs" dxfId="220" priority="475" stopIfTrue="1" operator="equal">
      <formula>0</formula>
    </cfRule>
  </conditionalFormatting>
  <conditionalFormatting sqref="T49">
    <cfRule type="cellIs" dxfId="219" priority="474" stopIfTrue="1" operator="equal">
      <formula>0</formula>
    </cfRule>
  </conditionalFormatting>
  <conditionalFormatting sqref="T129">
    <cfRule type="cellIs" dxfId="218" priority="473" stopIfTrue="1" operator="equal">
      <formula>0</formula>
    </cfRule>
  </conditionalFormatting>
  <conditionalFormatting sqref="T129">
    <cfRule type="cellIs" dxfId="217" priority="472" stopIfTrue="1" operator="equal">
      <formula>0</formula>
    </cfRule>
  </conditionalFormatting>
  <conditionalFormatting sqref="T129">
    <cfRule type="cellIs" dxfId="216" priority="471" stopIfTrue="1" operator="equal">
      <formula>0</formula>
    </cfRule>
  </conditionalFormatting>
  <conditionalFormatting sqref="T130">
    <cfRule type="cellIs" dxfId="215" priority="470" stopIfTrue="1" operator="equal">
      <formula>0</formula>
    </cfRule>
  </conditionalFormatting>
  <conditionalFormatting sqref="T128">
    <cfRule type="cellIs" dxfId="214" priority="469" stopIfTrue="1" operator="equal">
      <formula>0</formula>
    </cfRule>
  </conditionalFormatting>
  <conditionalFormatting sqref="T182">
    <cfRule type="cellIs" dxfId="213" priority="468" stopIfTrue="1" operator="equal">
      <formula>0</formula>
    </cfRule>
  </conditionalFormatting>
  <conditionalFormatting sqref="T182">
    <cfRule type="cellIs" dxfId="212" priority="467" stopIfTrue="1" operator="equal">
      <formula>0</formula>
    </cfRule>
  </conditionalFormatting>
  <conditionalFormatting sqref="T182">
    <cfRule type="cellIs" dxfId="211" priority="466" stopIfTrue="1" operator="equal">
      <formula>0</formula>
    </cfRule>
  </conditionalFormatting>
  <conditionalFormatting sqref="T183">
    <cfRule type="cellIs" dxfId="210" priority="465" stopIfTrue="1" operator="equal">
      <formula>0</formula>
    </cfRule>
  </conditionalFormatting>
  <conditionalFormatting sqref="T181">
    <cfRule type="cellIs" dxfId="209" priority="464" stopIfTrue="1" operator="equal">
      <formula>0</formula>
    </cfRule>
  </conditionalFormatting>
  <conditionalFormatting sqref="T175">
    <cfRule type="cellIs" dxfId="208" priority="463" stopIfTrue="1" operator="equal">
      <formula>0</formula>
    </cfRule>
  </conditionalFormatting>
  <conditionalFormatting sqref="T175">
    <cfRule type="cellIs" dxfId="207" priority="462" stopIfTrue="1" operator="equal">
      <formula>0</formula>
    </cfRule>
  </conditionalFormatting>
  <conditionalFormatting sqref="T175">
    <cfRule type="cellIs" dxfId="206" priority="461" stopIfTrue="1" operator="equal">
      <formula>0</formula>
    </cfRule>
  </conditionalFormatting>
  <conditionalFormatting sqref="T122">
    <cfRule type="cellIs" dxfId="205" priority="459" stopIfTrue="1" operator="equal">
      <formula>0</formula>
    </cfRule>
  </conditionalFormatting>
  <conditionalFormatting sqref="T122">
    <cfRule type="cellIs" dxfId="204" priority="458" stopIfTrue="1" operator="equal">
      <formula>0</formula>
    </cfRule>
  </conditionalFormatting>
  <conditionalFormatting sqref="T122">
    <cfRule type="cellIs" dxfId="203" priority="460" stopIfTrue="1" operator="equal">
      <formula>0</formula>
    </cfRule>
  </conditionalFormatting>
  <conditionalFormatting sqref="T122">
    <cfRule type="cellIs" dxfId="202" priority="457" stopIfTrue="1" operator="equal">
      <formula>0</formula>
    </cfRule>
  </conditionalFormatting>
  <conditionalFormatting sqref="T122">
    <cfRule type="cellIs" dxfId="201" priority="456" stopIfTrue="1" operator="equal">
      <formula>0</formula>
    </cfRule>
  </conditionalFormatting>
  <conditionalFormatting sqref="T122">
    <cfRule type="cellIs" dxfId="200" priority="455" stopIfTrue="1" operator="equal">
      <formula>0</formula>
    </cfRule>
  </conditionalFormatting>
  <conditionalFormatting sqref="T140">
    <cfRule type="cellIs" dxfId="199" priority="381" stopIfTrue="1" operator="equal">
      <formula>0</formula>
    </cfRule>
  </conditionalFormatting>
  <conditionalFormatting sqref="T140">
    <cfRule type="cellIs" dxfId="198" priority="380" stopIfTrue="1" operator="equal">
      <formula>0</formula>
    </cfRule>
  </conditionalFormatting>
  <conditionalFormatting sqref="T140">
    <cfRule type="cellIs" dxfId="197" priority="382" stopIfTrue="1" operator="equal">
      <formula>0</formula>
    </cfRule>
  </conditionalFormatting>
  <conditionalFormatting sqref="T152">
    <cfRule type="cellIs" dxfId="196" priority="337" stopIfTrue="1" operator="equal">
      <formula>0</formula>
    </cfRule>
  </conditionalFormatting>
  <conditionalFormatting sqref="T152">
    <cfRule type="cellIs" dxfId="195" priority="336" stopIfTrue="1" operator="equal">
      <formula>0</formula>
    </cfRule>
  </conditionalFormatting>
  <conditionalFormatting sqref="T152">
    <cfRule type="cellIs" dxfId="194" priority="335" stopIfTrue="1" operator="equal">
      <formula>0</formula>
    </cfRule>
  </conditionalFormatting>
  <conditionalFormatting sqref="T57">
    <cfRule type="cellIs" dxfId="193" priority="315" stopIfTrue="1" operator="equal">
      <formula>0</formula>
    </cfRule>
  </conditionalFormatting>
  <conditionalFormatting sqref="T57">
    <cfRule type="cellIs" dxfId="192" priority="314" stopIfTrue="1" operator="equal">
      <formula>0</formula>
    </cfRule>
  </conditionalFormatting>
  <conditionalFormatting sqref="T57">
    <cfRule type="cellIs" dxfId="191" priority="316" stopIfTrue="1" operator="equal">
      <formula>0</formula>
    </cfRule>
  </conditionalFormatting>
  <conditionalFormatting sqref="N177">
    <cfRule type="cellIs" dxfId="190" priority="197" stopIfTrue="1" operator="equal">
      <formula>0</formula>
    </cfRule>
  </conditionalFormatting>
  <conditionalFormatting sqref="N177">
    <cfRule type="cellIs" dxfId="189" priority="196" stopIfTrue="1" operator="equal">
      <formula>0</formula>
    </cfRule>
  </conditionalFormatting>
  <conditionalFormatting sqref="N177">
    <cfRule type="cellIs" dxfId="188" priority="195" stopIfTrue="1" operator="equal">
      <formula>0</formula>
    </cfRule>
  </conditionalFormatting>
  <conditionalFormatting sqref="N179">
    <cfRule type="cellIs" dxfId="187" priority="194" stopIfTrue="1" operator="equal">
      <formula>0</formula>
    </cfRule>
  </conditionalFormatting>
  <conditionalFormatting sqref="N179">
    <cfRule type="cellIs" dxfId="186" priority="193" stopIfTrue="1" operator="equal">
      <formula>0</formula>
    </cfRule>
  </conditionalFormatting>
  <conditionalFormatting sqref="N179">
    <cfRule type="cellIs" dxfId="185" priority="192" stopIfTrue="1" operator="equal">
      <formula>0</formula>
    </cfRule>
  </conditionalFormatting>
  <conditionalFormatting sqref="N178">
    <cfRule type="cellIs" dxfId="184" priority="191" stopIfTrue="1" operator="equal">
      <formula>0</formula>
    </cfRule>
  </conditionalFormatting>
  <conditionalFormatting sqref="N178">
    <cfRule type="cellIs" dxfId="183" priority="190" stopIfTrue="1" operator="equal">
      <formula>0</formula>
    </cfRule>
  </conditionalFormatting>
  <conditionalFormatting sqref="N178">
    <cfRule type="cellIs" dxfId="182" priority="189" stopIfTrue="1" operator="equal">
      <formula>0</formula>
    </cfRule>
  </conditionalFormatting>
  <conditionalFormatting sqref="N180">
    <cfRule type="cellIs" dxfId="181" priority="188" stopIfTrue="1" operator="equal">
      <formula>0</formula>
    </cfRule>
  </conditionalFormatting>
  <conditionalFormatting sqref="N180">
    <cfRule type="cellIs" dxfId="180" priority="187" stopIfTrue="1" operator="equal">
      <formula>0</formula>
    </cfRule>
  </conditionalFormatting>
  <conditionalFormatting sqref="N180">
    <cfRule type="cellIs" dxfId="179" priority="186" stopIfTrue="1" operator="equal">
      <formula>0</formula>
    </cfRule>
  </conditionalFormatting>
  <conditionalFormatting sqref="H170:H171">
    <cfRule type="cellIs" dxfId="178" priority="185" stopIfTrue="1" operator="equal">
      <formula>0</formula>
    </cfRule>
  </conditionalFormatting>
  <conditionalFormatting sqref="K133">
    <cfRule type="cellIs" dxfId="177" priority="184" stopIfTrue="1" operator="equal">
      <formula>0</formula>
    </cfRule>
  </conditionalFormatting>
  <conditionalFormatting sqref="K133">
    <cfRule type="cellIs" dxfId="176" priority="183" stopIfTrue="1" operator="equal">
      <formula>0</formula>
    </cfRule>
  </conditionalFormatting>
  <conditionalFormatting sqref="K133">
    <cfRule type="cellIs" dxfId="175" priority="182" stopIfTrue="1" operator="equal">
      <formula>0</formula>
    </cfRule>
  </conditionalFormatting>
  <conditionalFormatting sqref="K126:K127">
    <cfRule type="cellIs" dxfId="174" priority="181" stopIfTrue="1" operator="equal">
      <formula>0</formula>
    </cfRule>
  </conditionalFormatting>
  <conditionalFormatting sqref="K126:K127">
    <cfRule type="cellIs" dxfId="173" priority="180" stopIfTrue="1" operator="equal">
      <formula>0</formula>
    </cfRule>
  </conditionalFormatting>
  <conditionalFormatting sqref="K126:K127">
    <cfRule type="cellIs" dxfId="172" priority="179" stopIfTrue="1" operator="equal">
      <formula>0</formula>
    </cfRule>
  </conditionalFormatting>
  <conditionalFormatting sqref="K123">
    <cfRule type="cellIs" dxfId="171" priority="178" stopIfTrue="1" operator="equal">
      <formula>0</formula>
    </cfRule>
  </conditionalFormatting>
  <conditionalFormatting sqref="K123">
    <cfRule type="cellIs" dxfId="170" priority="177" stopIfTrue="1" operator="equal">
      <formula>0</formula>
    </cfRule>
  </conditionalFormatting>
  <conditionalFormatting sqref="K123">
    <cfRule type="cellIs" dxfId="169" priority="176" stopIfTrue="1" operator="equal">
      <formula>0</formula>
    </cfRule>
  </conditionalFormatting>
  <conditionalFormatting sqref="K120">
    <cfRule type="cellIs" dxfId="168" priority="175" stopIfTrue="1" operator="equal">
      <formula>0</formula>
    </cfRule>
  </conditionalFormatting>
  <conditionalFormatting sqref="K120">
    <cfRule type="cellIs" dxfId="167" priority="174" stopIfTrue="1" operator="equal">
      <formula>0</formula>
    </cfRule>
  </conditionalFormatting>
  <conditionalFormatting sqref="K120">
    <cfRule type="cellIs" dxfId="166" priority="173" stopIfTrue="1" operator="equal">
      <formula>0</formula>
    </cfRule>
  </conditionalFormatting>
  <conditionalFormatting sqref="K119">
    <cfRule type="cellIs" dxfId="165" priority="172" stopIfTrue="1" operator="equal">
      <formula>0</formula>
    </cfRule>
  </conditionalFormatting>
  <conditionalFormatting sqref="K119">
    <cfRule type="cellIs" dxfId="164" priority="171" stopIfTrue="1" operator="equal">
      <formula>0</formula>
    </cfRule>
  </conditionalFormatting>
  <conditionalFormatting sqref="K119">
    <cfRule type="cellIs" dxfId="163" priority="170" stopIfTrue="1" operator="equal">
      <formula>0</formula>
    </cfRule>
  </conditionalFormatting>
  <conditionalFormatting sqref="K115:K117">
    <cfRule type="cellIs" dxfId="162" priority="169" stopIfTrue="1" operator="equal">
      <formula>0</formula>
    </cfRule>
  </conditionalFormatting>
  <conditionalFormatting sqref="K115:K117">
    <cfRule type="cellIs" dxfId="161" priority="168" stopIfTrue="1" operator="equal">
      <formula>0</formula>
    </cfRule>
  </conditionalFormatting>
  <conditionalFormatting sqref="K115:K117">
    <cfRule type="cellIs" dxfId="160" priority="167" stopIfTrue="1" operator="equal">
      <formula>0</formula>
    </cfRule>
  </conditionalFormatting>
  <conditionalFormatting sqref="K107:K113">
    <cfRule type="cellIs" dxfId="159" priority="166" stopIfTrue="1" operator="equal">
      <formula>0</formula>
    </cfRule>
  </conditionalFormatting>
  <conditionalFormatting sqref="K107:K113">
    <cfRule type="cellIs" dxfId="158" priority="165" stopIfTrue="1" operator="equal">
      <formula>0</formula>
    </cfRule>
  </conditionalFormatting>
  <conditionalFormatting sqref="K107:K113">
    <cfRule type="cellIs" dxfId="157" priority="164" stopIfTrue="1" operator="equal">
      <formula>0</formula>
    </cfRule>
  </conditionalFormatting>
  <conditionalFormatting sqref="K100:K105">
    <cfRule type="cellIs" dxfId="156" priority="163" stopIfTrue="1" operator="equal">
      <formula>0</formula>
    </cfRule>
  </conditionalFormatting>
  <conditionalFormatting sqref="K100:K105">
    <cfRule type="cellIs" dxfId="155" priority="162" stopIfTrue="1" operator="equal">
      <formula>0</formula>
    </cfRule>
  </conditionalFormatting>
  <conditionalFormatting sqref="K100:K105">
    <cfRule type="cellIs" dxfId="154" priority="161" stopIfTrue="1" operator="equal">
      <formula>0</formula>
    </cfRule>
  </conditionalFormatting>
  <conditionalFormatting sqref="K93:K98">
    <cfRule type="cellIs" dxfId="153" priority="160" stopIfTrue="1" operator="equal">
      <formula>0</formula>
    </cfRule>
  </conditionalFormatting>
  <conditionalFormatting sqref="K93:K98">
    <cfRule type="cellIs" dxfId="152" priority="159" stopIfTrue="1" operator="equal">
      <formula>0</formula>
    </cfRule>
  </conditionalFormatting>
  <conditionalFormatting sqref="K93:K98">
    <cfRule type="cellIs" dxfId="151" priority="158" stopIfTrue="1" operator="equal">
      <formula>0</formula>
    </cfRule>
  </conditionalFormatting>
  <conditionalFormatting sqref="K86:K91">
    <cfRule type="cellIs" dxfId="150" priority="157" stopIfTrue="1" operator="equal">
      <formula>0</formula>
    </cfRule>
  </conditionalFormatting>
  <conditionalFormatting sqref="K86:K91">
    <cfRule type="cellIs" dxfId="149" priority="156" stopIfTrue="1" operator="equal">
      <formula>0</formula>
    </cfRule>
  </conditionalFormatting>
  <conditionalFormatting sqref="K86:K91">
    <cfRule type="cellIs" dxfId="148" priority="155" stopIfTrue="1" operator="equal">
      <formula>0</formula>
    </cfRule>
  </conditionalFormatting>
  <conditionalFormatting sqref="K78:K80">
    <cfRule type="cellIs" dxfId="147" priority="154" stopIfTrue="1" operator="equal">
      <formula>0</formula>
    </cfRule>
  </conditionalFormatting>
  <conditionalFormatting sqref="K78:K80">
    <cfRule type="cellIs" dxfId="146" priority="153" stopIfTrue="1" operator="equal">
      <formula>0</formula>
    </cfRule>
  </conditionalFormatting>
  <conditionalFormatting sqref="K78:K80">
    <cfRule type="cellIs" dxfId="145" priority="152" stopIfTrue="1" operator="equal">
      <formula>0</formula>
    </cfRule>
  </conditionalFormatting>
  <conditionalFormatting sqref="K76">
    <cfRule type="cellIs" dxfId="144" priority="151" stopIfTrue="1" operator="equal">
      <formula>0</formula>
    </cfRule>
  </conditionalFormatting>
  <conditionalFormatting sqref="K76">
    <cfRule type="cellIs" dxfId="143" priority="150" stopIfTrue="1" operator="equal">
      <formula>0</formula>
    </cfRule>
  </conditionalFormatting>
  <conditionalFormatting sqref="K76">
    <cfRule type="cellIs" dxfId="142" priority="149" stopIfTrue="1" operator="equal">
      <formula>0</formula>
    </cfRule>
  </conditionalFormatting>
  <conditionalFormatting sqref="K74">
    <cfRule type="cellIs" dxfId="141" priority="148" stopIfTrue="1" operator="equal">
      <formula>0</formula>
    </cfRule>
  </conditionalFormatting>
  <conditionalFormatting sqref="K74">
    <cfRule type="cellIs" dxfId="140" priority="147" stopIfTrue="1" operator="equal">
      <formula>0</formula>
    </cfRule>
  </conditionalFormatting>
  <conditionalFormatting sqref="K74">
    <cfRule type="cellIs" dxfId="139" priority="146" stopIfTrue="1" operator="equal">
      <formula>0</formula>
    </cfRule>
  </conditionalFormatting>
  <conditionalFormatting sqref="K153">
    <cfRule type="cellIs" dxfId="138" priority="145" stopIfTrue="1" operator="equal">
      <formula>0</formula>
    </cfRule>
  </conditionalFormatting>
  <conditionalFormatting sqref="K153">
    <cfRule type="cellIs" dxfId="137" priority="144" stopIfTrue="1" operator="equal">
      <formula>0</formula>
    </cfRule>
  </conditionalFormatting>
  <conditionalFormatting sqref="K153">
    <cfRule type="cellIs" dxfId="136" priority="143" stopIfTrue="1" operator="equal">
      <formula>0</formula>
    </cfRule>
  </conditionalFormatting>
  <conditionalFormatting sqref="N193">
    <cfRule type="cellIs" dxfId="135" priority="142" stopIfTrue="1" operator="equal">
      <formula>0</formula>
    </cfRule>
  </conditionalFormatting>
  <conditionalFormatting sqref="U193">
    <cfRule type="cellIs" dxfId="134" priority="141" stopIfTrue="1" operator="equal">
      <formula>0</formula>
    </cfRule>
  </conditionalFormatting>
  <conditionalFormatting sqref="U193">
    <cfRule type="cellIs" dxfId="133" priority="140" stopIfTrue="1" operator="equal">
      <formula>0</formula>
    </cfRule>
  </conditionalFormatting>
  <conditionalFormatting sqref="Q193">
    <cfRule type="cellIs" dxfId="132" priority="139" stopIfTrue="1" operator="equal">
      <formula>0</formula>
    </cfRule>
  </conditionalFormatting>
  <conditionalFormatting sqref="T193">
    <cfRule type="cellIs" dxfId="131" priority="138" stopIfTrue="1" operator="equal">
      <formula>0</formula>
    </cfRule>
  </conditionalFormatting>
  <conditionalFormatting sqref="E194">
    <cfRule type="cellIs" dxfId="130" priority="137" stopIfTrue="1" operator="equal">
      <formula>0</formula>
    </cfRule>
  </conditionalFormatting>
  <conditionalFormatting sqref="F194">
    <cfRule type="cellIs" dxfId="129" priority="136" stopIfTrue="1" operator="equal">
      <formula>0</formula>
    </cfRule>
  </conditionalFormatting>
  <conditionalFormatting sqref="T184:T192">
    <cfRule type="cellIs" dxfId="128" priority="24" stopIfTrue="1" operator="equal">
      <formula>0</formula>
    </cfRule>
  </conditionalFormatting>
  <conditionalFormatting sqref="B90">
    <cfRule type="cellIs" dxfId="127" priority="133" stopIfTrue="1" operator="equal">
      <formula>0</formula>
    </cfRule>
  </conditionalFormatting>
  <conditionalFormatting sqref="B179">
    <cfRule type="cellIs" dxfId="126" priority="131" stopIfTrue="1" operator="equal">
      <formula>0</formula>
    </cfRule>
  </conditionalFormatting>
  <conditionalFormatting sqref="B179">
    <cfRule type="cellIs" dxfId="125" priority="130" stopIfTrue="1" operator="equal">
      <formula>0</formula>
    </cfRule>
  </conditionalFormatting>
  <conditionalFormatting sqref="T56">
    <cfRule type="cellIs" dxfId="124" priority="128" stopIfTrue="1" operator="equal">
      <formula>0</formula>
    </cfRule>
  </conditionalFormatting>
  <conditionalFormatting sqref="T56">
    <cfRule type="cellIs" dxfId="123" priority="127" stopIfTrue="1" operator="equal">
      <formula>0</formula>
    </cfRule>
  </conditionalFormatting>
  <conditionalFormatting sqref="T56">
    <cfRule type="cellIs" dxfId="122" priority="129" stopIfTrue="1" operator="equal">
      <formula>0</formula>
    </cfRule>
  </conditionalFormatting>
  <conditionalFormatting sqref="T54">
    <cfRule type="cellIs" dxfId="121" priority="125" stopIfTrue="1" operator="equal">
      <formula>0</formula>
    </cfRule>
  </conditionalFormatting>
  <conditionalFormatting sqref="T54">
    <cfRule type="cellIs" dxfId="120" priority="124" stopIfTrue="1" operator="equal">
      <formula>0</formula>
    </cfRule>
  </conditionalFormatting>
  <conditionalFormatting sqref="T54">
    <cfRule type="cellIs" dxfId="119" priority="126" stopIfTrue="1" operator="equal">
      <formula>0</formula>
    </cfRule>
  </conditionalFormatting>
  <conditionalFormatting sqref="T58:T60">
    <cfRule type="cellIs" dxfId="118" priority="122" stopIfTrue="1" operator="equal">
      <formula>0</formula>
    </cfRule>
  </conditionalFormatting>
  <conditionalFormatting sqref="T58:T60">
    <cfRule type="cellIs" dxfId="117" priority="121" stopIfTrue="1" operator="equal">
      <formula>0</formula>
    </cfRule>
  </conditionalFormatting>
  <conditionalFormatting sqref="T58:T60">
    <cfRule type="cellIs" dxfId="116" priority="123" stopIfTrue="1" operator="equal">
      <formula>0</formula>
    </cfRule>
  </conditionalFormatting>
  <conditionalFormatting sqref="T64">
    <cfRule type="cellIs" dxfId="115" priority="119" stopIfTrue="1" operator="equal">
      <formula>0</formula>
    </cfRule>
  </conditionalFormatting>
  <conditionalFormatting sqref="T64">
    <cfRule type="cellIs" dxfId="114" priority="118" stopIfTrue="1" operator="equal">
      <formula>0</formula>
    </cfRule>
  </conditionalFormatting>
  <conditionalFormatting sqref="T64">
    <cfRule type="cellIs" dxfId="113" priority="120" stopIfTrue="1" operator="equal">
      <formula>0</formula>
    </cfRule>
  </conditionalFormatting>
  <conditionalFormatting sqref="T66">
    <cfRule type="cellIs" dxfId="112" priority="116" stopIfTrue="1" operator="equal">
      <formula>0</formula>
    </cfRule>
  </conditionalFormatting>
  <conditionalFormatting sqref="T66">
    <cfRule type="cellIs" dxfId="111" priority="115" stopIfTrue="1" operator="equal">
      <formula>0</formula>
    </cfRule>
  </conditionalFormatting>
  <conditionalFormatting sqref="T66">
    <cfRule type="cellIs" dxfId="110" priority="117" stopIfTrue="1" operator="equal">
      <formula>0</formula>
    </cfRule>
  </conditionalFormatting>
  <conditionalFormatting sqref="T68:T70">
    <cfRule type="cellIs" dxfId="109" priority="113" stopIfTrue="1" operator="equal">
      <formula>0</formula>
    </cfRule>
  </conditionalFormatting>
  <conditionalFormatting sqref="T68:T70">
    <cfRule type="cellIs" dxfId="108" priority="112" stopIfTrue="1" operator="equal">
      <formula>0</formula>
    </cfRule>
  </conditionalFormatting>
  <conditionalFormatting sqref="T68:T70">
    <cfRule type="cellIs" dxfId="107" priority="114" stopIfTrue="1" operator="equal">
      <formula>0</formula>
    </cfRule>
  </conditionalFormatting>
  <conditionalFormatting sqref="T74">
    <cfRule type="cellIs" dxfId="106" priority="110" stopIfTrue="1" operator="equal">
      <formula>0</formula>
    </cfRule>
  </conditionalFormatting>
  <conditionalFormatting sqref="T74">
    <cfRule type="cellIs" dxfId="105" priority="109" stopIfTrue="1" operator="equal">
      <formula>0</formula>
    </cfRule>
  </conditionalFormatting>
  <conditionalFormatting sqref="T74">
    <cfRule type="cellIs" dxfId="104" priority="111" stopIfTrue="1" operator="equal">
      <formula>0</formula>
    </cfRule>
  </conditionalFormatting>
  <conditionalFormatting sqref="T76">
    <cfRule type="cellIs" dxfId="103" priority="107" stopIfTrue="1" operator="equal">
      <formula>0</formula>
    </cfRule>
  </conditionalFormatting>
  <conditionalFormatting sqref="T76">
    <cfRule type="cellIs" dxfId="102" priority="106" stopIfTrue="1" operator="equal">
      <formula>0</formula>
    </cfRule>
  </conditionalFormatting>
  <conditionalFormatting sqref="T76">
    <cfRule type="cellIs" dxfId="101" priority="108" stopIfTrue="1" operator="equal">
      <formula>0</formula>
    </cfRule>
  </conditionalFormatting>
  <conditionalFormatting sqref="T78:T80">
    <cfRule type="cellIs" dxfId="100" priority="104" stopIfTrue="1" operator="equal">
      <formula>0</formula>
    </cfRule>
  </conditionalFormatting>
  <conditionalFormatting sqref="T78:T80">
    <cfRule type="cellIs" dxfId="99" priority="103" stopIfTrue="1" operator="equal">
      <formula>0</formula>
    </cfRule>
  </conditionalFormatting>
  <conditionalFormatting sqref="T78:T80">
    <cfRule type="cellIs" dxfId="98" priority="105" stopIfTrue="1" operator="equal">
      <formula>0</formula>
    </cfRule>
  </conditionalFormatting>
  <conditionalFormatting sqref="T184:T192">
    <cfRule type="cellIs" dxfId="97" priority="23" stopIfTrue="1" operator="equal">
      <formula>0</formula>
    </cfRule>
  </conditionalFormatting>
  <conditionalFormatting sqref="T184:T192">
    <cfRule type="cellIs" dxfId="96" priority="22" stopIfTrue="1" operator="equal">
      <formula>0</formula>
    </cfRule>
  </conditionalFormatting>
  <conditionalFormatting sqref="T86:T91">
    <cfRule type="cellIs" dxfId="95" priority="98" stopIfTrue="1" operator="equal">
      <formula>0</formula>
    </cfRule>
  </conditionalFormatting>
  <conditionalFormatting sqref="T86:T91">
    <cfRule type="cellIs" dxfId="94" priority="97" stopIfTrue="1" operator="equal">
      <formula>0</formula>
    </cfRule>
  </conditionalFormatting>
  <conditionalFormatting sqref="T86:T91">
    <cfRule type="cellIs" dxfId="93" priority="99" stopIfTrue="1" operator="equal">
      <formula>0</formula>
    </cfRule>
  </conditionalFormatting>
  <conditionalFormatting sqref="T93:T98">
    <cfRule type="cellIs" dxfId="92" priority="95" stopIfTrue="1" operator="equal">
      <formula>0</formula>
    </cfRule>
  </conditionalFormatting>
  <conditionalFormatting sqref="T93:T98">
    <cfRule type="cellIs" dxfId="91" priority="94" stopIfTrue="1" operator="equal">
      <formula>0</formula>
    </cfRule>
  </conditionalFormatting>
  <conditionalFormatting sqref="T93:T98">
    <cfRule type="cellIs" dxfId="90" priority="96" stopIfTrue="1" operator="equal">
      <formula>0</formula>
    </cfRule>
  </conditionalFormatting>
  <conditionalFormatting sqref="T100:T105">
    <cfRule type="cellIs" dxfId="89" priority="92" stopIfTrue="1" operator="equal">
      <formula>0</formula>
    </cfRule>
  </conditionalFormatting>
  <conditionalFormatting sqref="T100:T105">
    <cfRule type="cellIs" dxfId="88" priority="91" stopIfTrue="1" operator="equal">
      <formula>0</formula>
    </cfRule>
  </conditionalFormatting>
  <conditionalFormatting sqref="T100:T105">
    <cfRule type="cellIs" dxfId="87" priority="93" stopIfTrue="1" operator="equal">
      <formula>0</formula>
    </cfRule>
  </conditionalFormatting>
  <conditionalFormatting sqref="T107:T113">
    <cfRule type="cellIs" dxfId="86" priority="89" stopIfTrue="1" operator="equal">
      <formula>0</formula>
    </cfRule>
  </conditionalFormatting>
  <conditionalFormatting sqref="T107:T113">
    <cfRule type="cellIs" dxfId="85" priority="88" stopIfTrue="1" operator="equal">
      <formula>0</formula>
    </cfRule>
  </conditionalFormatting>
  <conditionalFormatting sqref="T107:T113">
    <cfRule type="cellIs" dxfId="84" priority="90" stopIfTrue="1" operator="equal">
      <formula>0</formula>
    </cfRule>
  </conditionalFormatting>
  <conditionalFormatting sqref="T115:T117">
    <cfRule type="cellIs" dxfId="83" priority="86" stopIfTrue="1" operator="equal">
      <formula>0</formula>
    </cfRule>
  </conditionalFormatting>
  <conditionalFormatting sqref="T115:T117">
    <cfRule type="cellIs" dxfId="82" priority="85" stopIfTrue="1" operator="equal">
      <formula>0</formula>
    </cfRule>
  </conditionalFormatting>
  <conditionalFormatting sqref="T115:T117">
    <cfRule type="cellIs" dxfId="81" priority="87" stopIfTrue="1" operator="equal">
      <formula>0</formula>
    </cfRule>
  </conditionalFormatting>
  <conditionalFormatting sqref="T119">
    <cfRule type="cellIs" dxfId="80" priority="83" stopIfTrue="1" operator="equal">
      <formula>0</formula>
    </cfRule>
  </conditionalFormatting>
  <conditionalFormatting sqref="T119">
    <cfRule type="cellIs" dxfId="79" priority="82" stopIfTrue="1" operator="equal">
      <formula>0</formula>
    </cfRule>
  </conditionalFormatting>
  <conditionalFormatting sqref="T119">
    <cfRule type="cellIs" dxfId="78" priority="84" stopIfTrue="1" operator="equal">
      <formula>0</formula>
    </cfRule>
  </conditionalFormatting>
  <conditionalFormatting sqref="T120">
    <cfRule type="cellIs" dxfId="77" priority="80" stopIfTrue="1" operator="equal">
      <formula>0</formula>
    </cfRule>
  </conditionalFormatting>
  <conditionalFormatting sqref="T120">
    <cfRule type="cellIs" dxfId="76" priority="79" stopIfTrue="1" operator="equal">
      <formula>0</formula>
    </cfRule>
  </conditionalFormatting>
  <conditionalFormatting sqref="T120">
    <cfRule type="cellIs" dxfId="75" priority="81" stopIfTrue="1" operator="equal">
      <formula>0</formula>
    </cfRule>
  </conditionalFormatting>
  <conditionalFormatting sqref="T123">
    <cfRule type="cellIs" dxfId="74" priority="77" stopIfTrue="1" operator="equal">
      <formula>0</formula>
    </cfRule>
  </conditionalFormatting>
  <conditionalFormatting sqref="T123">
    <cfRule type="cellIs" dxfId="73" priority="76" stopIfTrue="1" operator="equal">
      <formula>0</formula>
    </cfRule>
  </conditionalFormatting>
  <conditionalFormatting sqref="T123">
    <cfRule type="cellIs" dxfId="72" priority="78" stopIfTrue="1" operator="equal">
      <formula>0</formula>
    </cfRule>
  </conditionalFormatting>
  <conditionalFormatting sqref="T126:T127">
    <cfRule type="cellIs" dxfId="71" priority="74" stopIfTrue="1" operator="equal">
      <formula>0</formula>
    </cfRule>
  </conditionalFormatting>
  <conditionalFormatting sqref="T126:T127">
    <cfRule type="cellIs" dxfId="70" priority="73" stopIfTrue="1" operator="equal">
      <formula>0</formula>
    </cfRule>
  </conditionalFormatting>
  <conditionalFormatting sqref="T126:T127">
    <cfRule type="cellIs" dxfId="69" priority="75" stopIfTrue="1" operator="equal">
      <formula>0</formula>
    </cfRule>
  </conditionalFormatting>
  <conditionalFormatting sqref="T133">
    <cfRule type="cellIs" dxfId="68" priority="71" stopIfTrue="1" operator="equal">
      <formula>0</formula>
    </cfRule>
  </conditionalFormatting>
  <conditionalFormatting sqref="T133">
    <cfRule type="cellIs" dxfId="67" priority="70" stopIfTrue="1" operator="equal">
      <formula>0</formula>
    </cfRule>
  </conditionalFormatting>
  <conditionalFormatting sqref="T133">
    <cfRule type="cellIs" dxfId="66" priority="72" stopIfTrue="1" operator="equal">
      <formula>0</formula>
    </cfRule>
  </conditionalFormatting>
  <conditionalFormatting sqref="T135">
    <cfRule type="cellIs" dxfId="65" priority="68" stopIfTrue="1" operator="equal">
      <formula>0</formula>
    </cfRule>
  </conditionalFormatting>
  <conditionalFormatting sqref="T135">
    <cfRule type="cellIs" dxfId="64" priority="67" stopIfTrue="1" operator="equal">
      <formula>0</formula>
    </cfRule>
  </conditionalFormatting>
  <conditionalFormatting sqref="T135">
    <cfRule type="cellIs" dxfId="63" priority="69" stopIfTrue="1" operator="equal">
      <formula>0</formula>
    </cfRule>
  </conditionalFormatting>
  <conditionalFormatting sqref="T139">
    <cfRule type="cellIs" dxfId="62" priority="65" stopIfTrue="1" operator="equal">
      <formula>0</formula>
    </cfRule>
  </conditionalFormatting>
  <conditionalFormatting sqref="T139">
    <cfRule type="cellIs" dxfId="61" priority="64" stopIfTrue="1" operator="equal">
      <formula>0</formula>
    </cfRule>
  </conditionalFormatting>
  <conditionalFormatting sqref="T139">
    <cfRule type="cellIs" dxfId="60" priority="66" stopIfTrue="1" operator="equal">
      <formula>0</formula>
    </cfRule>
  </conditionalFormatting>
  <conditionalFormatting sqref="T141">
    <cfRule type="cellIs" dxfId="59" priority="62" stopIfTrue="1" operator="equal">
      <formula>0</formula>
    </cfRule>
  </conditionalFormatting>
  <conditionalFormatting sqref="T141">
    <cfRule type="cellIs" dxfId="58" priority="61" stopIfTrue="1" operator="equal">
      <formula>0</formula>
    </cfRule>
  </conditionalFormatting>
  <conditionalFormatting sqref="T141">
    <cfRule type="cellIs" dxfId="57" priority="63" stopIfTrue="1" operator="equal">
      <formula>0</formula>
    </cfRule>
  </conditionalFormatting>
  <conditionalFormatting sqref="T143:T145">
    <cfRule type="cellIs" dxfId="56" priority="59" stopIfTrue="1" operator="equal">
      <formula>0</formula>
    </cfRule>
  </conditionalFormatting>
  <conditionalFormatting sqref="T143:T145">
    <cfRule type="cellIs" dxfId="55" priority="58" stopIfTrue="1" operator="equal">
      <formula>0</formula>
    </cfRule>
  </conditionalFormatting>
  <conditionalFormatting sqref="T143:T145">
    <cfRule type="cellIs" dxfId="54" priority="60" stopIfTrue="1" operator="equal">
      <formula>0</formula>
    </cfRule>
  </conditionalFormatting>
  <conditionalFormatting sqref="T147">
    <cfRule type="cellIs" dxfId="53" priority="56" stopIfTrue="1" operator="equal">
      <formula>0</formula>
    </cfRule>
  </conditionalFormatting>
  <conditionalFormatting sqref="T147">
    <cfRule type="cellIs" dxfId="52" priority="55" stopIfTrue="1" operator="equal">
      <formula>0</formula>
    </cfRule>
  </conditionalFormatting>
  <conditionalFormatting sqref="T147">
    <cfRule type="cellIs" dxfId="51" priority="57" stopIfTrue="1" operator="equal">
      <formula>0</formula>
    </cfRule>
  </conditionalFormatting>
  <conditionalFormatting sqref="T151">
    <cfRule type="cellIs" dxfId="50" priority="53" stopIfTrue="1" operator="equal">
      <formula>0</formula>
    </cfRule>
  </conditionalFormatting>
  <conditionalFormatting sqref="T151">
    <cfRule type="cellIs" dxfId="49" priority="52" stopIfTrue="1" operator="equal">
      <formula>0</formula>
    </cfRule>
  </conditionalFormatting>
  <conditionalFormatting sqref="T151">
    <cfRule type="cellIs" dxfId="48" priority="54" stopIfTrue="1" operator="equal">
      <formula>0</formula>
    </cfRule>
  </conditionalFormatting>
  <conditionalFormatting sqref="T153">
    <cfRule type="cellIs" dxfId="47" priority="50" stopIfTrue="1" operator="equal">
      <formula>0</formula>
    </cfRule>
  </conditionalFormatting>
  <conditionalFormatting sqref="T153">
    <cfRule type="cellIs" dxfId="46" priority="49" stopIfTrue="1" operator="equal">
      <formula>0</formula>
    </cfRule>
  </conditionalFormatting>
  <conditionalFormatting sqref="T153">
    <cfRule type="cellIs" dxfId="45" priority="51" stopIfTrue="1" operator="equal">
      <formula>0</formula>
    </cfRule>
  </conditionalFormatting>
  <conditionalFormatting sqref="T155:T157">
    <cfRule type="cellIs" dxfId="44" priority="47" stopIfTrue="1" operator="equal">
      <formula>0</formula>
    </cfRule>
  </conditionalFormatting>
  <conditionalFormatting sqref="T155:T157">
    <cfRule type="cellIs" dxfId="43" priority="46" stopIfTrue="1" operator="equal">
      <formula>0</formula>
    </cfRule>
  </conditionalFormatting>
  <conditionalFormatting sqref="T155:T157">
    <cfRule type="cellIs" dxfId="42" priority="48" stopIfTrue="1" operator="equal">
      <formula>0</formula>
    </cfRule>
  </conditionalFormatting>
  <conditionalFormatting sqref="T159">
    <cfRule type="cellIs" dxfId="41" priority="44" stopIfTrue="1" operator="equal">
      <formula>0</formula>
    </cfRule>
  </conditionalFormatting>
  <conditionalFormatting sqref="T159">
    <cfRule type="cellIs" dxfId="40" priority="43" stopIfTrue="1" operator="equal">
      <formula>0</formula>
    </cfRule>
  </conditionalFormatting>
  <conditionalFormatting sqref="T159">
    <cfRule type="cellIs" dxfId="39" priority="45" stopIfTrue="1" operator="equal">
      <formula>0</formula>
    </cfRule>
  </conditionalFormatting>
  <conditionalFormatting sqref="T163:T164">
    <cfRule type="cellIs" dxfId="38" priority="41" stopIfTrue="1" operator="equal">
      <formula>0</formula>
    </cfRule>
  </conditionalFormatting>
  <conditionalFormatting sqref="T163:T164">
    <cfRule type="cellIs" dxfId="37" priority="40" stopIfTrue="1" operator="equal">
      <formula>0</formula>
    </cfRule>
  </conditionalFormatting>
  <conditionalFormatting sqref="T163:T164">
    <cfRule type="cellIs" dxfId="36" priority="42" stopIfTrue="1" operator="equal">
      <formula>0</formula>
    </cfRule>
  </conditionalFormatting>
  <conditionalFormatting sqref="T166">
    <cfRule type="cellIs" dxfId="35" priority="38" stopIfTrue="1" operator="equal">
      <formula>0</formula>
    </cfRule>
  </conditionalFormatting>
  <conditionalFormatting sqref="T166">
    <cfRule type="cellIs" dxfId="34" priority="37" stopIfTrue="1" operator="equal">
      <formula>0</formula>
    </cfRule>
  </conditionalFormatting>
  <conditionalFormatting sqref="T166">
    <cfRule type="cellIs" dxfId="33" priority="39" stopIfTrue="1" operator="equal">
      <formula>0</formula>
    </cfRule>
  </conditionalFormatting>
  <conditionalFormatting sqref="T167">
    <cfRule type="cellIs" dxfId="32" priority="35" stopIfTrue="1" operator="equal">
      <formula>0</formula>
    </cfRule>
  </conditionalFormatting>
  <conditionalFormatting sqref="T167">
    <cfRule type="cellIs" dxfId="31" priority="34" stopIfTrue="1" operator="equal">
      <formula>0</formula>
    </cfRule>
  </conditionalFormatting>
  <conditionalFormatting sqref="T167">
    <cfRule type="cellIs" dxfId="30" priority="36" stopIfTrue="1" operator="equal">
      <formula>0</formula>
    </cfRule>
  </conditionalFormatting>
  <conditionalFormatting sqref="T169:T171">
    <cfRule type="cellIs" dxfId="29" priority="32" stopIfTrue="1" operator="equal">
      <formula>0</formula>
    </cfRule>
  </conditionalFormatting>
  <conditionalFormatting sqref="T169:T171">
    <cfRule type="cellIs" dxfId="28" priority="31" stopIfTrue="1" operator="equal">
      <formula>0</formula>
    </cfRule>
  </conditionalFormatting>
  <conditionalFormatting sqref="T169:T171">
    <cfRule type="cellIs" dxfId="27" priority="33" stopIfTrue="1" operator="equal">
      <formula>0</formula>
    </cfRule>
  </conditionalFormatting>
  <conditionalFormatting sqref="T173">
    <cfRule type="cellIs" dxfId="26" priority="29" stopIfTrue="1" operator="equal">
      <formula>0</formula>
    </cfRule>
  </conditionalFormatting>
  <conditionalFormatting sqref="T173">
    <cfRule type="cellIs" dxfId="25" priority="28" stopIfTrue="1" operator="equal">
      <formula>0</formula>
    </cfRule>
  </conditionalFormatting>
  <conditionalFormatting sqref="T173">
    <cfRule type="cellIs" dxfId="24" priority="30" stopIfTrue="1" operator="equal">
      <formula>0</formula>
    </cfRule>
  </conditionalFormatting>
  <conditionalFormatting sqref="T176:T180">
    <cfRule type="cellIs" dxfId="23" priority="26" stopIfTrue="1" operator="equal">
      <formula>0</formula>
    </cfRule>
  </conditionalFormatting>
  <conditionalFormatting sqref="T176:T180">
    <cfRule type="cellIs" dxfId="22" priority="25" stopIfTrue="1" operator="equal">
      <formula>0</formula>
    </cfRule>
  </conditionalFormatting>
  <conditionalFormatting sqref="T176:T180">
    <cfRule type="cellIs" dxfId="21" priority="27" stopIfTrue="1" operator="equal">
      <formula>0</formula>
    </cfRule>
  </conditionalFormatting>
  <conditionalFormatting sqref="T258">
    <cfRule type="cellIs" dxfId="20" priority="21" stopIfTrue="1" operator="equal">
      <formula>0</formula>
    </cfRule>
  </conditionalFormatting>
  <conditionalFormatting sqref="T225">
    <cfRule type="cellIs" dxfId="19" priority="19" stopIfTrue="1" operator="equal">
      <formula>0</formula>
    </cfRule>
  </conditionalFormatting>
  <conditionalFormatting sqref="T224">
    <cfRule type="cellIs" dxfId="18" priority="20" stopIfTrue="1" operator="equal">
      <formula>0</formula>
    </cfRule>
  </conditionalFormatting>
  <conditionalFormatting sqref="T226">
    <cfRule type="cellIs" dxfId="17" priority="18" stopIfTrue="1" operator="equal">
      <formula>0</formula>
    </cfRule>
  </conditionalFormatting>
  <conditionalFormatting sqref="T227">
    <cfRule type="cellIs" dxfId="16" priority="17" stopIfTrue="1" operator="equal">
      <formula>0</formula>
    </cfRule>
  </conditionalFormatting>
  <conditionalFormatting sqref="T228">
    <cfRule type="cellIs" dxfId="15" priority="16" stopIfTrue="1" operator="equal">
      <formula>0</formula>
    </cfRule>
  </conditionalFormatting>
  <conditionalFormatting sqref="T250">
    <cfRule type="cellIs" dxfId="14" priority="5" stopIfTrue="1" operator="equal">
      <formula>0</formula>
    </cfRule>
  </conditionalFormatting>
  <conditionalFormatting sqref="T230">
    <cfRule type="cellIs" dxfId="13" priority="15" stopIfTrue="1" operator="equal">
      <formula>0</formula>
    </cfRule>
  </conditionalFormatting>
  <conditionalFormatting sqref="T231:T233">
    <cfRule type="cellIs" dxfId="12" priority="14" stopIfTrue="1" operator="equal">
      <formula>0</formula>
    </cfRule>
  </conditionalFormatting>
  <conditionalFormatting sqref="T235">
    <cfRule type="cellIs" dxfId="11" priority="13" stopIfTrue="1" operator="equal">
      <formula>0</formula>
    </cfRule>
  </conditionalFormatting>
  <conditionalFormatting sqref="T236:T238">
    <cfRule type="cellIs" dxfId="10" priority="12" stopIfTrue="1" operator="equal">
      <formula>0</formula>
    </cfRule>
  </conditionalFormatting>
  <conditionalFormatting sqref="T240">
    <cfRule type="cellIs" dxfId="9" priority="11" stopIfTrue="1" operator="equal">
      <formula>0</formula>
    </cfRule>
  </conditionalFormatting>
  <conditionalFormatting sqref="T241:T243">
    <cfRule type="cellIs" dxfId="8" priority="10" stopIfTrue="1" operator="equal">
      <formula>0</formula>
    </cfRule>
  </conditionalFormatting>
  <conditionalFormatting sqref="T245">
    <cfRule type="cellIs" dxfId="7" priority="9" stopIfTrue="1" operator="equal">
      <formula>0</formula>
    </cfRule>
  </conditionalFormatting>
  <conditionalFormatting sqref="T246:T248">
    <cfRule type="cellIs" dxfId="6" priority="8" stopIfTrue="1" operator="equal">
      <formula>0</formula>
    </cfRule>
  </conditionalFormatting>
  <conditionalFormatting sqref="T251:T253">
    <cfRule type="cellIs" dxfId="5" priority="7" stopIfTrue="1" operator="equal">
      <formula>0</formula>
    </cfRule>
  </conditionalFormatting>
  <conditionalFormatting sqref="T255">
    <cfRule type="cellIs" dxfId="4" priority="6" stopIfTrue="1" operator="equal">
      <formula>0</formula>
    </cfRule>
  </conditionalFormatting>
  <conditionalFormatting sqref="T256">
    <cfRule type="cellIs" dxfId="3" priority="4" stopIfTrue="1" operator="equal">
      <formula>0</formula>
    </cfRule>
  </conditionalFormatting>
  <conditionalFormatting sqref="T257">
    <cfRule type="cellIs" dxfId="2" priority="3" stopIfTrue="1" operator="equal">
      <formula>0</formula>
    </cfRule>
  </conditionalFormatting>
  <conditionalFormatting sqref="B97">
    <cfRule type="cellIs" dxfId="1" priority="2" stopIfTrue="1" operator="equal">
      <formula>0</formula>
    </cfRule>
  </conditionalFormatting>
  <conditionalFormatting sqref="B104">
    <cfRule type="cellIs" dxfId="0" priority="1" stopIfTrue="1" operator="equal">
      <formula>0</formula>
    </cfRule>
  </conditionalFormatting>
  <pageMargins left="0.23" right="0.21" top="0.46" bottom="0.37" header="0.3" footer="0.2"/>
  <headerFooter>
    <oddHeader>&amp;L&amp;"-,Bold"&amp;12FinFisher Price List 2014</oddHeader>
    <oddFooter>&amp;L&amp;"-,Bold" Confidential&amp;C&amp;"-,Bold"&amp;D&amp;R&amp;"-,Bold"Page &amp;P</oddFooter>
  </headerFooter>
  <rowBreaks count="8" manualBreakCount="8">
    <brk id="46" max="20" man="1"/>
    <brk id="80" max="20" man="1"/>
    <brk id="113" max="20" man="1"/>
    <brk id="127" max="20" man="1"/>
    <brk id="167" max="20" man="1"/>
    <brk id="173" max="20" man="1"/>
    <brk id="180" max="20" man="1"/>
    <brk id="219" max="20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3" workbookViewId="0">
      <selection activeCell="A36" sqref="A36"/>
    </sheetView>
  </sheetViews>
  <sheetFormatPr defaultColWidth="8.85546875" defaultRowHeight="15.75" x14ac:dyDescent="0.25"/>
  <cols>
    <col min="1" max="1" width="27.7109375" style="143" customWidth="1"/>
    <col min="2" max="2" width="9.85546875" style="143" bestFit="1" customWidth="1"/>
    <col min="3" max="3" width="15.85546875" style="143" bestFit="1" customWidth="1"/>
    <col min="4" max="4" width="12.7109375" style="143" customWidth="1"/>
    <col min="5" max="9" width="8.85546875" style="143"/>
    <col min="10" max="10" width="18.140625" style="143" bestFit="1" customWidth="1"/>
    <col min="11" max="11" width="8.85546875" style="143"/>
    <col min="12" max="12" width="10.42578125" style="143" bestFit="1" customWidth="1"/>
    <col min="13" max="16384" width="8.85546875" style="143"/>
  </cols>
  <sheetData>
    <row r="1" spans="1:13" x14ac:dyDescent="0.25">
      <c r="A1" s="142" t="s">
        <v>69</v>
      </c>
      <c r="B1" s="142">
        <v>4</v>
      </c>
    </row>
    <row r="3" spans="1:13" x14ac:dyDescent="0.25">
      <c r="A3" s="211" t="s">
        <v>5</v>
      </c>
      <c r="B3" s="212"/>
      <c r="C3" s="212"/>
      <c r="D3" s="213"/>
    </row>
    <row r="4" spans="1:13" x14ac:dyDescent="0.25">
      <c r="A4" s="144"/>
      <c r="B4" s="144" t="s">
        <v>49</v>
      </c>
      <c r="C4" s="144" t="s">
        <v>50</v>
      </c>
      <c r="D4" s="144" t="s">
        <v>51</v>
      </c>
    </row>
    <row r="5" spans="1:13" x14ac:dyDescent="0.25">
      <c r="A5" s="145" t="s">
        <v>57</v>
      </c>
      <c r="B5" s="145">
        <v>1</v>
      </c>
      <c r="C5" s="146">
        <v>-1500</v>
      </c>
      <c r="D5" s="146">
        <f>C5*B5</f>
        <v>-1500</v>
      </c>
    </row>
    <row r="6" spans="1:13" x14ac:dyDescent="0.25">
      <c r="A6" s="145" t="s">
        <v>58</v>
      </c>
      <c r="B6" s="147">
        <v>7</v>
      </c>
      <c r="C6" s="146">
        <v>-200</v>
      </c>
      <c r="D6" s="146">
        <f>C6*B6</f>
        <v>-1400</v>
      </c>
    </row>
    <row r="7" spans="1:13" x14ac:dyDescent="0.25">
      <c r="A7" s="145" t="s">
        <v>59</v>
      </c>
      <c r="B7" s="147">
        <v>7</v>
      </c>
      <c r="C7" s="146">
        <v>-40</v>
      </c>
      <c r="D7" s="146">
        <f>C7*B7</f>
        <v>-280</v>
      </c>
    </row>
    <row r="8" spans="1:13" x14ac:dyDescent="0.25">
      <c r="A8" s="145" t="s">
        <v>60</v>
      </c>
      <c r="B8" s="145">
        <v>1</v>
      </c>
      <c r="C8" s="146">
        <v>-3000</v>
      </c>
      <c r="D8" s="146">
        <f>C8</f>
        <v>-3000</v>
      </c>
    </row>
    <row r="9" spans="1:13" x14ac:dyDescent="0.25">
      <c r="A9" s="145" t="s">
        <v>19</v>
      </c>
      <c r="B9" s="145">
        <v>1</v>
      </c>
      <c r="C9" s="146">
        <v>-300</v>
      </c>
      <c r="D9" s="146">
        <f>C9*B9</f>
        <v>-300</v>
      </c>
    </row>
    <row r="10" spans="1:13" ht="3.75" customHeight="1" x14ac:dyDescent="0.25">
      <c r="A10" s="148"/>
      <c r="B10" s="148"/>
      <c r="C10" s="146"/>
      <c r="D10" s="146"/>
    </row>
    <row r="11" spans="1:13" x14ac:dyDescent="0.25">
      <c r="C11" s="149" t="s">
        <v>53</v>
      </c>
      <c r="D11" s="150">
        <f>SUM(D5:D10)</f>
        <v>-6480</v>
      </c>
    </row>
    <row r="12" spans="1:13" x14ac:dyDescent="0.25">
      <c r="C12" s="151"/>
      <c r="D12" s="152"/>
      <c r="J12" s="153"/>
      <c r="K12" s="154"/>
      <c r="L12" s="155"/>
      <c r="M12" s="154"/>
    </row>
    <row r="13" spans="1:13" x14ac:dyDescent="0.25">
      <c r="A13" s="211" t="s">
        <v>74</v>
      </c>
      <c r="B13" s="212"/>
      <c r="C13" s="212"/>
      <c r="D13" s="213"/>
    </row>
    <row r="14" spans="1:13" x14ac:dyDescent="0.25">
      <c r="A14" s="144" t="s">
        <v>52</v>
      </c>
      <c r="B14" s="144" t="s">
        <v>49</v>
      </c>
      <c r="C14" s="144" t="s">
        <v>50</v>
      </c>
      <c r="D14" s="144" t="s">
        <v>51</v>
      </c>
    </row>
    <row r="15" spans="1:13" x14ac:dyDescent="0.25">
      <c r="A15" s="145" t="s">
        <v>57</v>
      </c>
      <c r="B15" s="145">
        <v>1</v>
      </c>
      <c r="C15" s="146">
        <v>-1500</v>
      </c>
      <c r="D15" s="146">
        <f>C15*B15</f>
        <v>-1500</v>
      </c>
    </row>
    <row r="16" spans="1:13" x14ac:dyDescent="0.25">
      <c r="A16" s="145" t="s">
        <v>58</v>
      </c>
      <c r="B16" s="147">
        <v>7</v>
      </c>
      <c r="C16" s="146">
        <v>-200</v>
      </c>
      <c r="D16" s="146">
        <f>C16*B16</f>
        <v>-1400</v>
      </c>
    </row>
    <row r="17" spans="1:13" x14ac:dyDescent="0.25">
      <c r="A17" s="145" t="s">
        <v>70</v>
      </c>
      <c r="B17" s="145">
        <v>1</v>
      </c>
      <c r="C17" s="146">
        <v>-15000</v>
      </c>
      <c r="D17" s="146">
        <f>C17</f>
        <v>-15000</v>
      </c>
    </row>
    <row r="18" spans="1:13" x14ac:dyDescent="0.25">
      <c r="A18" s="145" t="s">
        <v>20</v>
      </c>
      <c r="B18" s="145">
        <v>1</v>
      </c>
      <c r="C18" s="146">
        <v>-300</v>
      </c>
      <c r="D18" s="146">
        <f>C18*B18</f>
        <v>-300</v>
      </c>
    </row>
    <row r="19" spans="1:13" ht="3.75" customHeight="1" x14ac:dyDescent="0.25">
      <c r="A19" s="148"/>
      <c r="B19" s="148"/>
      <c r="C19" s="146"/>
      <c r="D19" s="146"/>
    </row>
    <row r="20" spans="1:13" x14ac:dyDescent="0.25">
      <c r="C20" s="149" t="s">
        <v>53</v>
      </c>
      <c r="D20" s="150">
        <f>SUM(D15:D19)</f>
        <v>-18200</v>
      </c>
    </row>
    <row r="22" spans="1:13" x14ac:dyDescent="0.25">
      <c r="A22" s="211" t="s">
        <v>6</v>
      </c>
      <c r="B22" s="212"/>
      <c r="C22" s="212"/>
      <c r="D22" s="213"/>
    </row>
    <row r="23" spans="1:13" x14ac:dyDescent="0.25">
      <c r="A23" s="144" t="s">
        <v>52</v>
      </c>
      <c r="B23" s="144" t="s">
        <v>49</v>
      </c>
      <c r="C23" s="144" t="s">
        <v>50</v>
      </c>
      <c r="D23" s="144" t="s">
        <v>51</v>
      </c>
    </row>
    <row r="24" spans="1:13" x14ac:dyDescent="0.25">
      <c r="A24" s="145" t="s">
        <v>61</v>
      </c>
      <c r="B24" s="147">
        <v>8</v>
      </c>
      <c r="C24" s="146">
        <v>-220</v>
      </c>
      <c r="D24" s="146">
        <f>C24*B24*$B$1</f>
        <v>-7040</v>
      </c>
      <c r="F24" s="154"/>
      <c r="G24" s="154"/>
      <c r="H24" s="154"/>
      <c r="I24" s="154"/>
      <c r="J24" s="153"/>
      <c r="K24" s="154"/>
      <c r="L24" s="155"/>
      <c r="M24" s="154"/>
    </row>
    <row r="25" spans="1:13" x14ac:dyDescent="0.25">
      <c r="A25" s="145" t="s">
        <v>62</v>
      </c>
      <c r="B25" s="145">
        <v>1</v>
      </c>
      <c r="C25" s="146">
        <v>-1500</v>
      </c>
      <c r="D25" s="146">
        <f>C25*B25*$B$1</f>
        <v>-6000</v>
      </c>
      <c r="F25" s="154"/>
      <c r="G25" s="154"/>
      <c r="H25" s="154"/>
      <c r="I25" s="154"/>
      <c r="J25" s="153"/>
      <c r="K25" s="154"/>
      <c r="L25" s="155"/>
      <c r="M25" s="154"/>
    </row>
    <row r="26" spans="1:13" x14ac:dyDescent="0.25">
      <c r="A26" s="145" t="s">
        <v>63</v>
      </c>
      <c r="B26" s="147">
        <v>8</v>
      </c>
      <c r="C26" s="146">
        <v>-50</v>
      </c>
      <c r="D26" s="146">
        <f>C26*B26*$B$1</f>
        <v>-1600</v>
      </c>
      <c r="F26" s="154"/>
    </row>
    <row r="27" spans="1:13" x14ac:dyDescent="0.25">
      <c r="A27" s="145" t="s">
        <v>64</v>
      </c>
      <c r="B27" s="147">
        <v>1</v>
      </c>
      <c r="C27" s="146">
        <v>-1000</v>
      </c>
      <c r="D27" s="146">
        <f>C27*B27</f>
        <v>-1000</v>
      </c>
      <c r="F27" s="154"/>
    </row>
    <row r="28" spans="1:13" x14ac:dyDescent="0.25">
      <c r="A28" s="145" t="s">
        <v>65</v>
      </c>
      <c r="B28" s="147">
        <v>4</v>
      </c>
      <c r="C28" s="146">
        <v>-500</v>
      </c>
      <c r="D28" s="146">
        <f>C28*B28</f>
        <v>-2000</v>
      </c>
      <c r="F28" s="154"/>
    </row>
    <row r="29" spans="1:13" x14ac:dyDescent="0.25">
      <c r="A29" s="145" t="s">
        <v>66</v>
      </c>
      <c r="B29" s="145">
        <v>8</v>
      </c>
      <c r="C29" s="146">
        <v>-100</v>
      </c>
      <c r="D29" s="146">
        <f>C29*B29</f>
        <v>-800</v>
      </c>
      <c r="F29" s="154"/>
    </row>
    <row r="30" spans="1:13" x14ac:dyDescent="0.25">
      <c r="A30" s="145" t="s">
        <v>67</v>
      </c>
      <c r="B30" s="147">
        <v>5</v>
      </c>
      <c r="C30" s="146">
        <v>-200</v>
      </c>
      <c r="D30" s="146">
        <f>C30*B30</f>
        <v>-1000</v>
      </c>
      <c r="F30" s="154"/>
    </row>
    <row r="31" spans="1:13" x14ac:dyDescent="0.25">
      <c r="A31" s="145" t="s">
        <v>68</v>
      </c>
      <c r="B31" s="145">
        <v>1</v>
      </c>
      <c r="C31" s="146">
        <v>-50</v>
      </c>
      <c r="D31" s="146">
        <f>C31*B31*$B$1</f>
        <v>-200</v>
      </c>
      <c r="F31" s="154"/>
    </row>
    <row r="32" spans="1:13" ht="3.75" customHeight="1" x14ac:dyDescent="0.25">
      <c r="A32" s="148"/>
      <c r="B32" s="148"/>
      <c r="C32" s="146"/>
      <c r="D32" s="146"/>
    </row>
    <row r="33" spans="1:4" x14ac:dyDescent="0.25">
      <c r="C33" s="149" t="s">
        <v>53</v>
      </c>
      <c r="D33" s="150">
        <f>SUM(D24:D32)</f>
        <v>-19640</v>
      </c>
    </row>
    <row r="34" spans="1:4" ht="3.75" customHeight="1" x14ac:dyDescent="0.25">
      <c r="A34" s="148"/>
      <c r="B34" s="148"/>
      <c r="C34" s="146"/>
      <c r="D34" s="146"/>
    </row>
    <row r="35" spans="1:4" x14ac:dyDescent="0.25">
      <c r="C35" s="149" t="s">
        <v>18</v>
      </c>
      <c r="D35" s="150">
        <f>($D$33-18500)*0.19</f>
        <v>-7246.6</v>
      </c>
    </row>
    <row r="36" spans="1:4" ht="3.75" customHeight="1" x14ac:dyDescent="0.25">
      <c r="A36" s="148"/>
      <c r="B36" s="148"/>
      <c r="C36" s="146"/>
      <c r="D36" s="146"/>
    </row>
    <row r="37" spans="1:4" x14ac:dyDescent="0.25">
      <c r="C37" s="149" t="s">
        <v>53</v>
      </c>
      <c r="D37" s="150">
        <f>SUM(D32:D35)</f>
        <v>-26886.6</v>
      </c>
    </row>
    <row r="38" spans="1:4" x14ac:dyDescent="0.25">
      <c r="C38" s="156"/>
      <c r="D38" s="157"/>
    </row>
    <row r="39" spans="1:4" x14ac:dyDescent="0.25">
      <c r="A39" s="211" t="s">
        <v>71</v>
      </c>
      <c r="B39" s="212"/>
      <c r="C39" s="212"/>
      <c r="D39" s="213"/>
    </row>
    <row r="40" spans="1:4" x14ac:dyDescent="0.25">
      <c r="A40" s="144" t="s">
        <v>52</v>
      </c>
      <c r="B40" s="144" t="s">
        <v>49</v>
      </c>
      <c r="C40" s="144" t="s">
        <v>50</v>
      </c>
      <c r="D40" s="144" t="s">
        <v>51</v>
      </c>
    </row>
    <row r="41" spans="1:4" x14ac:dyDescent="0.25">
      <c r="A41" s="145" t="s">
        <v>54</v>
      </c>
      <c r="B41" s="145"/>
      <c r="C41" s="145">
        <v>0</v>
      </c>
      <c r="D41" s="145">
        <f>C41*B41</f>
        <v>0</v>
      </c>
    </row>
    <row r="42" spans="1:4" x14ac:dyDescent="0.25">
      <c r="A42" s="145" t="s">
        <v>72</v>
      </c>
      <c r="B42" s="145"/>
      <c r="C42" s="145">
        <v>0</v>
      </c>
      <c r="D42" s="145">
        <f>C42*B42</f>
        <v>0</v>
      </c>
    </row>
    <row r="43" spans="1:4" x14ac:dyDescent="0.25">
      <c r="A43" s="145" t="s">
        <v>55</v>
      </c>
      <c r="B43" s="145"/>
      <c r="C43" s="145">
        <v>0</v>
      </c>
      <c r="D43" s="145">
        <f>C43*B43</f>
        <v>0</v>
      </c>
    </row>
    <row r="44" spans="1:4" x14ac:dyDescent="0.25">
      <c r="A44" s="145" t="s">
        <v>56</v>
      </c>
      <c r="B44" s="145"/>
      <c r="C44" s="145">
        <v>0</v>
      </c>
      <c r="D44" s="145">
        <f>C44*B44</f>
        <v>0</v>
      </c>
    </row>
    <row r="45" spans="1:4" ht="3.75" customHeight="1" x14ac:dyDescent="0.25">
      <c r="A45" s="148"/>
      <c r="B45" s="148"/>
      <c r="C45" s="146"/>
      <c r="D45" s="146"/>
    </row>
    <row r="46" spans="1:4" x14ac:dyDescent="0.25">
      <c r="C46" s="149" t="s">
        <v>53</v>
      </c>
      <c r="D46" s="150">
        <f>SUM(D41:D45)</f>
        <v>0</v>
      </c>
    </row>
  </sheetData>
  <mergeCells count="4">
    <mergeCell ref="A39:D39"/>
    <mergeCell ref="A3:D3"/>
    <mergeCell ref="A13:D13"/>
    <mergeCell ref="A22:D22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4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ap:HeadingPairs>
  <ap:TitlesOfParts>
    <vt:vector baseType="lpstr" size="4">
      <vt:lpstr>FinFisher Price list</vt:lpstr>
      <vt:lpstr>Training Cost</vt:lpstr>
      <vt:lpstr>'FinFisher Price list'!Afdrukbereik</vt:lpstr>
      <vt:lpstr>'FinFisher Price list'!Afdruktitels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2012-09-06T13:30:22.0000000Z</lastPrinted>
  <dcterms:created xsi:type="dcterms:W3CDTF">2008-12-08T17:44:04.0000000Z</dcterms:created>
  <dcterms:modified xsi:type="dcterms:W3CDTF">2014-10-30T09:07:02.0000000Z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0x0101001980F00E1EBF0946968562416AA3D941</vt:lpwstr>
  </property>
</Properties>
</file>