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200" windowHeight="12090" activeTab="2"/>
  </bookViews>
  <sheets>
    <sheet name="Periode maart 2007 - heden" sheetId="1" r:id="rId1"/>
    <sheet name="&lt; maart 2007" sheetId="2" r:id="rId2"/>
    <sheet name="12-04-2010" sheetId="3" r:id="rId3"/>
  </sheets>
  <calcPr calcId="125725"/>
</workbook>
</file>

<file path=xl/calcChain.xml><?xml version="1.0" encoding="utf-8"?>
<calcChain xmlns="http://schemas.openxmlformats.org/spreadsheetml/2006/main">
  <c r="F20" i="3"/>
  <c r="F35" s="1"/>
  <c r="F33"/>
  <c r="A7"/>
  <c r="A8" s="1"/>
  <c r="A9" s="1"/>
  <c r="A10" s="1"/>
  <c r="A11" s="1"/>
  <c r="A12" s="1"/>
  <c r="A30" s="1"/>
  <c r="A31" s="1"/>
  <c r="A14" s="1"/>
  <c r="A15" s="1"/>
  <c r="A16" s="1"/>
  <c r="A17" s="1"/>
  <c r="A18" s="1"/>
  <c r="A19" s="1"/>
  <c r="F28"/>
  <c r="F17"/>
  <c r="C36" s="1"/>
  <c r="F32"/>
  <c r="C34" s="1"/>
  <c r="D35"/>
  <c r="D33"/>
  <c r="C33" s="1"/>
  <c r="D28" i="2"/>
  <c r="C28" s="1"/>
  <c r="D27"/>
  <c r="C27" s="1"/>
  <c r="D26"/>
  <c r="C26" s="1"/>
  <c r="D25"/>
  <c r="C25" s="1"/>
  <c r="F21"/>
  <c r="C44" i="1"/>
  <c r="C43"/>
  <c r="C41"/>
  <c r="C40"/>
  <c r="C39"/>
  <c r="C38"/>
  <c r="D44"/>
  <c r="D43"/>
  <c r="D42"/>
  <c r="D41"/>
  <c r="D40"/>
  <c r="D39"/>
  <c r="D38"/>
  <c r="D37"/>
  <c r="D45" s="1"/>
  <c r="F29"/>
  <c r="D34" i="3" l="1"/>
  <c r="D36"/>
  <c r="C37"/>
  <c r="C29" i="2"/>
  <c r="D29"/>
  <c r="C37" i="1"/>
  <c r="C45" s="1"/>
  <c r="D37" i="3" l="1"/>
</calcChain>
</file>

<file path=xl/sharedStrings.xml><?xml version="1.0" encoding="utf-8"?>
<sst xmlns="http://schemas.openxmlformats.org/spreadsheetml/2006/main" count="275" uniqueCount="113">
  <si>
    <t>Maurits Groen</t>
  </si>
  <si>
    <t>Opdrachtgever</t>
  </si>
  <si>
    <t>Zaaknummer</t>
  </si>
  <si>
    <t>Omschrijving</t>
  </si>
  <si>
    <t>Factuurbedrag</t>
  </si>
  <si>
    <t>Betaaldatum</t>
  </si>
  <si>
    <t>porPSG/COM</t>
  </si>
  <si>
    <t>Uitvoering Communicatiestrategie Klimaatakkoord</t>
  </si>
  <si>
    <t>Fact.nr</t>
  </si>
  <si>
    <t>BDF 1</t>
  </si>
  <si>
    <t>Tekstschrijver Jubileumboek 40 jaar Kernfysische dienst</t>
  </si>
  <si>
    <t>Filmproductie i.h.k.v. komst Al Gore en congres duurzame Overheden</t>
  </si>
  <si>
    <t>BDF 5</t>
  </si>
  <si>
    <t>Formulering voorstel "bijeenkomst(en) Minister Cramer en Al Gore jongeren"</t>
  </si>
  <si>
    <t>BDF 26</t>
  </si>
  <si>
    <t>Voorbereiding, uitvoering en verslaglegging van bijeenkomst VROM-jongeren i.h.k.v. het Kopenhagen-traject</t>
  </si>
  <si>
    <t>Nr.</t>
  </si>
  <si>
    <t>BDF 32</t>
  </si>
  <si>
    <t>BDF 38</t>
  </si>
  <si>
    <t>60 exemplaren 'Groen' extra n.a.v. klimaatfilm Age of Stupid</t>
  </si>
  <si>
    <t>Wereld Milieudag: 60 exemplaren 'Groen' + huur film Age of Stupid</t>
  </si>
  <si>
    <t>BDF 2</t>
  </si>
  <si>
    <t>BDF 6</t>
  </si>
  <si>
    <t>Organisatorische en inhoudelijke ondersteuning bij de voorbereiding en uitvoering van de bijeenkomst COP 15 te Kopenhagen</t>
  </si>
  <si>
    <t>VROM-raad</t>
  </si>
  <si>
    <t>Tickets voor Grote Zaal - Al Gore Event 'Time to Act'op 14-10-2008</t>
  </si>
  <si>
    <t>RMNO</t>
  </si>
  <si>
    <t>BDF 10</t>
  </si>
  <si>
    <t>Levering 20 exemplaren 'Het kan wel!'</t>
  </si>
  <si>
    <t>Visievorming Positie van Nederland in Europa</t>
  </si>
  <si>
    <t>PorR/NRO + VOS</t>
  </si>
  <si>
    <t>PorM/RB EV</t>
  </si>
  <si>
    <t>Verrichten van activiteiten inzake uitvoering kabinetsstandpunt Ketenstudie 5.05</t>
  </si>
  <si>
    <t>PorM/IZ</t>
  </si>
  <si>
    <t>Evaluatie Kopenhagen-proces</t>
  </si>
  <si>
    <t>in pijplijn</t>
  </si>
  <si>
    <t>*</t>
  </si>
  <si>
    <t>maakt onderdeel uit van een opdracht van € 103.411,-</t>
  </si>
  <si>
    <t>PorM/K&amp;L</t>
  </si>
  <si>
    <t>Conferentie 'Lokale Energie voor Klimaat' 23/4/2008</t>
  </si>
  <si>
    <t>Werkconferentie Lokale Klimaatinitiatieven 30/10/2008</t>
  </si>
  <si>
    <t>Voorbereiden en faciliteren Contres Duurzame Gemeenten dd. 26-11-2008</t>
  </si>
  <si>
    <t>BDF 9</t>
  </si>
  <si>
    <t>Activiteiten i.h.k.v. Lokale beleidsagenda Klimaat</t>
  </si>
  <si>
    <t>BDF 18</t>
  </si>
  <si>
    <t>BDF 20</t>
  </si>
  <si>
    <t>Activiteiten rondom acte de presence minister Cramer in de slotetappe treinreis 12/12/2009</t>
  </si>
  <si>
    <t>Vervaardiging van boekje 'Groen akkoord' + drukwerk 5000 exemplaren</t>
  </si>
  <si>
    <t>**</t>
  </si>
  <si>
    <t>maakt onderdeel uit van een opdracht van € 31.832,50</t>
  </si>
  <si>
    <t>BDF 3</t>
  </si>
  <si>
    <t>***</t>
  </si>
  <si>
    <t>maakt onderdeel uit van een opdracht van € 150.639,73</t>
  </si>
  <si>
    <t>VI/KFD</t>
  </si>
  <si>
    <t>BDF 12</t>
  </si>
  <si>
    <t>Meerwerk Jubileumboekje 40 jaar KFD</t>
  </si>
  <si>
    <t>PorPSG/COM</t>
  </si>
  <si>
    <t>Verplicht</t>
  </si>
  <si>
    <t>Betaald</t>
  </si>
  <si>
    <t>€ 1868,30 niet betaald (zie nr 8)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</si>
  <si>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</si>
  <si>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</si>
  <si>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</si>
  <si>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</si>
  <si>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</si>
  <si>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</si>
  <si>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</si>
  <si>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</si>
  <si>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</si>
  <si>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</si>
  <si>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</si>
  <si>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</si>
  <si>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</si>
  <si>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O</t>
  </si>
  <si>
    <t>P</t>
  </si>
  <si>
    <t>Q</t>
  </si>
  <si>
    <t>BDF 4</t>
  </si>
  <si>
    <t>4 exemplaren 'An inconvenient Truth' (Al Gore)</t>
  </si>
  <si>
    <t>BDF 101</t>
  </si>
  <si>
    <t>Abonnement inzake Nieuwsbrief Milieuzorg 2006</t>
  </si>
  <si>
    <t>BDF 90</t>
  </si>
  <si>
    <t>VI/NW</t>
  </si>
  <si>
    <t>Abonnement inzake Nieuwsbrief Milieuzorg 2005</t>
  </si>
  <si>
    <t>400 exemplaren 'An inconvenient Truth' (Al Gore)</t>
  </si>
  <si>
    <t>PorM/RB</t>
  </si>
  <si>
    <t>BM 1</t>
  </si>
  <si>
    <t>Rapport Dutch Chlorine Train</t>
  </si>
  <si>
    <t>PorM/EV</t>
  </si>
  <si>
    <t>BM1</t>
  </si>
  <si>
    <t>Presentatie (samenvatting) Ketenstudies Chloor, Ammoniak en LPG</t>
  </si>
  <si>
    <t>BM2</t>
  </si>
  <si>
    <t>BM4</t>
  </si>
  <si>
    <t>BM3</t>
  </si>
  <si>
    <t>BM5</t>
  </si>
  <si>
    <t>BM6</t>
  </si>
  <si>
    <t>BM7</t>
  </si>
  <si>
    <t>BM8</t>
  </si>
  <si>
    <t>N</t>
  </si>
  <si>
    <t>Vormgeving, opmaak, drukwerk hoofdrapport</t>
  </si>
  <si>
    <t>BDF1</t>
  </si>
  <si>
    <t>Rapporten Ketenbrochures (Engels)</t>
  </si>
  <si>
    <t>Tekstschrijver Jubileumboek 40 jaar Kernfysische dienst + meerwerk (VI-deel)</t>
  </si>
  <si>
    <t>2050081107
7080081071</t>
  </si>
  <si>
    <t>BDF 1 / BDF 12</t>
  </si>
  <si>
    <t>Opdrachten in kader van klimaatbeleid</t>
  </si>
  <si>
    <t>** Op deze opdracht is € 28.667,10 gedeclareerd.</t>
  </si>
  <si>
    <t>Voorbereiden en faciliteren Congres Duurzame Gemeenten dd. 26-11-2008</t>
  </si>
  <si>
    <t>Personele ondersteuning follow up Kopenhagen-proces en aanloop naar Cancun</t>
  </si>
  <si>
    <t>Filmproductie i.h.k.v. programma Al Gore en congres Duurzame Overheden</t>
  </si>
  <si>
    <t>* Van deze opdracht is € 35.414,40 gefactureerd, deze opdracht loopt 1 juli 2010 af.</t>
  </si>
  <si>
    <t>Opdrachten niet-klimaatgerelateerd</t>
  </si>
  <si>
    <t>Verplichting</t>
  </si>
  <si>
    <t>Totaal verplichting opdrachten</t>
  </si>
</sst>
</file>

<file path=xl/styles.xml><?xml version="1.0" encoding="utf-8"?>
<styleSheet xmlns="http://schemas.openxmlformats.org/spreadsheetml/2006/main">
  <numFmts count="1">
    <numFmt numFmtId="44" formatCode="_-&quot;€&quot;\ * #,##0.00_-;_-&quot;€&quot;\ * #,##0.00\-;_-&quot;€&quot;\ * &quot;-&quot;??_-;_-@_-"/>
  </numFmts>
  <fonts count="3"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44" fontId="0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44" fontId="0" fillId="0" borderId="1" xfId="1" applyFont="1" applyBorder="1"/>
    <xf numFmtId="14" fontId="0" fillId="0" borderId="1" xfId="0" applyNumberFormat="1" applyBorder="1"/>
    <xf numFmtId="44" fontId="2" fillId="0" borderId="1" xfId="1" applyFont="1" applyBorder="1"/>
    <xf numFmtId="44" fontId="0" fillId="0" borderId="1" xfId="0" applyNumberFormat="1" applyBorder="1"/>
    <xf numFmtId="0" fontId="2" fillId="0" borderId="1" xfId="0" applyFont="1" applyBorder="1"/>
    <xf numFmtId="44" fontId="2" fillId="0" borderId="1" xfId="0" applyNumberFormat="1" applyFont="1" applyBorder="1"/>
    <xf numFmtId="0" fontId="0" fillId="2" borderId="1" xfId="0" applyFill="1" applyBorder="1"/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0" fillId="0" borderId="0" xfId="0" quotePrefix="1" applyAlignment="1">
      <alignment wrapText="1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5"/>
  <sheetViews>
    <sheetView workbookViewId="0">
      <pane ySplit="3" topLeftCell="A31" activePane="bottomLeft" state="frozen"/>
      <selection pane="bottomLeft" activeCell="D40" sqref="D40"/>
    </sheetView>
  </sheetViews>
  <sheetFormatPr defaultRowHeight="30" customHeight="1"/>
  <cols>
    <col min="1" max="1" width="3.875" style="4" bestFit="1" customWidth="1"/>
    <col min="2" max="2" width="14" bestFit="1" customWidth="1"/>
    <col min="3" max="4" width="14.375" bestFit="1" customWidth="1"/>
    <col min="5" max="5" width="45.75" style="3" bestFit="1" customWidth="1"/>
    <col min="6" max="6" width="14.375" style="2" bestFit="1" customWidth="1"/>
    <col min="7" max="7" width="10.875" bestFit="1" customWidth="1"/>
  </cols>
  <sheetData>
    <row r="1" spans="1:7" ht="30" customHeight="1">
      <c r="B1" s="1" t="s">
        <v>0</v>
      </c>
    </row>
    <row r="3" spans="1:7" ht="30" customHeight="1">
      <c r="A3" s="5" t="s">
        <v>16</v>
      </c>
      <c r="B3" s="6" t="s">
        <v>1</v>
      </c>
      <c r="C3" s="6" t="s">
        <v>2</v>
      </c>
      <c r="D3" s="6" t="s">
        <v>8</v>
      </c>
      <c r="E3" s="7" t="s">
        <v>3</v>
      </c>
      <c r="F3" s="8" t="s">
        <v>4</v>
      </c>
      <c r="G3" s="6" t="s">
        <v>5</v>
      </c>
    </row>
    <row r="4" spans="1:7" ht="30" customHeight="1">
      <c r="A4" s="5">
        <v>1</v>
      </c>
      <c r="B4" s="6" t="s">
        <v>6</v>
      </c>
      <c r="C4" s="6">
        <v>2050081275</v>
      </c>
      <c r="D4" s="6" t="s">
        <v>9</v>
      </c>
      <c r="E4" s="7" t="s">
        <v>7</v>
      </c>
      <c r="F4" s="8">
        <v>10412.5</v>
      </c>
      <c r="G4" s="9">
        <v>39668</v>
      </c>
    </row>
    <row r="5" spans="1:7" ht="30" customHeight="1">
      <c r="A5" s="5">
        <v>2</v>
      </c>
      <c r="B5" s="6" t="s">
        <v>6</v>
      </c>
      <c r="C5" s="6">
        <v>2050081107</v>
      </c>
      <c r="D5" s="6" t="s">
        <v>9</v>
      </c>
      <c r="E5" s="7" t="s">
        <v>10</v>
      </c>
      <c r="F5" s="8">
        <v>19400</v>
      </c>
      <c r="G5" s="9">
        <v>39695</v>
      </c>
    </row>
    <row r="6" spans="1:7" ht="30" customHeight="1">
      <c r="A6" s="5">
        <v>3</v>
      </c>
      <c r="B6" s="6" t="s">
        <v>6</v>
      </c>
      <c r="C6" s="6">
        <v>2205089033</v>
      </c>
      <c r="D6" s="6" t="s">
        <v>9</v>
      </c>
      <c r="E6" s="7" t="s">
        <v>11</v>
      </c>
      <c r="F6" s="8">
        <v>60386.55</v>
      </c>
      <c r="G6" s="9">
        <v>39811</v>
      </c>
    </row>
    <row r="7" spans="1:7" ht="30" customHeight="1">
      <c r="A7" s="5">
        <v>4</v>
      </c>
      <c r="B7" s="6" t="s">
        <v>6</v>
      </c>
      <c r="C7" s="6">
        <v>2205090007</v>
      </c>
      <c r="D7" s="6" t="s">
        <v>12</v>
      </c>
      <c r="E7" s="7" t="s">
        <v>13</v>
      </c>
      <c r="F7" s="8">
        <v>928.2</v>
      </c>
      <c r="G7" s="9">
        <v>40098</v>
      </c>
    </row>
    <row r="8" spans="1:7" ht="33.75">
      <c r="A8" s="5">
        <v>5</v>
      </c>
      <c r="B8" s="6" t="s">
        <v>6</v>
      </c>
      <c r="C8" s="6">
        <v>2205090007</v>
      </c>
      <c r="D8" s="6" t="s">
        <v>14</v>
      </c>
      <c r="E8" s="7" t="s">
        <v>15</v>
      </c>
      <c r="F8" s="8">
        <v>0</v>
      </c>
      <c r="G8" s="7" t="s">
        <v>59</v>
      </c>
    </row>
    <row r="9" spans="1:7" ht="30" customHeight="1">
      <c r="A9" s="5">
        <v>6</v>
      </c>
      <c r="B9" s="6" t="s">
        <v>6</v>
      </c>
      <c r="C9" s="6">
        <v>2205090007</v>
      </c>
      <c r="D9" s="6" t="s">
        <v>17</v>
      </c>
      <c r="E9" s="7" t="s">
        <v>19</v>
      </c>
      <c r="F9" s="8">
        <v>318</v>
      </c>
      <c r="G9" s="9">
        <v>40028</v>
      </c>
    </row>
    <row r="10" spans="1:7" ht="30" customHeight="1">
      <c r="A10" s="5">
        <v>7</v>
      </c>
      <c r="B10" s="6" t="s">
        <v>6</v>
      </c>
      <c r="C10" s="6">
        <v>2205090007</v>
      </c>
      <c r="D10" s="6" t="s">
        <v>18</v>
      </c>
      <c r="E10" s="7" t="s">
        <v>20</v>
      </c>
      <c r="F10" s="8">
        <v>952</v>
      </c>
      <c r="G10" s="9">
        <v>40093</v>
      </c>
    </row>
    <row r="11" spans="1:7" ht="33.75">
      <c r="A11" s="5">
        <v>8</v>
      </c>
      <c r="B11" s="6" t="s">
        <v>6</v>
      </c>
      <c r="C11" s="6">
        <v>2205091235</v>
      </c>
      <c r="D11" s="6" t="s">
        <v>21</v>
      </c>
      <c r="E11" s="7" t="s">
        <v>15</v>
      </c>
      <c r="F11" s="8">
        <v>1868.3</v>
      </c>
      <c r="G11" s="9">
        <v>40036</v>
      </c>
    </row>
    <row r="12" spans="1:7" ht="33.75">
      <c r="A12" s="5">
        <v>9</v>
      </c>
      <c r="B12" s="6" t="s">
        <v>6</v>
      </c>
      <c r="C12" s="6">
        <v>2205091235</v>
      </c>
      <c r="D12" s="6" t="s">
        <v>22</v>
      </c>
      <c r="E12" s="7" t="s">
        <v>23</v>
      </c>
      <c r="F12" s="8">
        <v>3332</v>
      </c>
      <c r="G12" s="9">
        <v>40051</v>
      </c>
    </row>
    <row r="13" spans="1:7" ht="30" customHeight="1">
      <c r="A13" s="5">
        <v>10</v>
      </c>
      <c r="B13" s="6" t="s">
        <v>24</v>
      </c>
      <c r="C13" s="6">
        <v>3311080005</v>
      </c>
      <c r="D13" s="6" t="s">
        <v>22</v>
      </c>
      <c r="E13" s="7" t="s">
        <v>25</v>
      </c>
      <c r="F13" s="8">
        <v>476</v>
      </c>
      <c r="G13" s="9">
        <v>39780</v>
      </c>
    </row>
    <row r="14" spans="1:7" ht="30" customHeight="1">
      <c r="A14" s="5">
        <v>11</v>
      </c>
      <c r="B14" s="6" t="s">
        <v>26</v>
      </c>
      <c r="C14" s="6">
        <v>3313090007</v>
      </c>
      <c r="D14" s="6" t="s">
        <v>27</v>
      </c>
      <c r="E14" s="7" t="s">
        <v>28</v>
      </c>
      <c r="F14" s="8">
        <v>565.41</v>
      </c>
      <c r="G14" s="9">
        <v>40010</v>
      </c>
    </row>
    <row r="15" spans="1:7" ht="30" customHeight="1">
      <c r="A15" s="5">
        <v>12</v>
      </c>
      <c r="B15" s="6" t="s">
        <v>30</v>
      </c>
      <c r="C15" s="6">
        <v>4050071064</v>
      </c>
      <c r="D15" s="6" t="s">
        <v>9</v>
      </c>
      <c r="E15" s="7" t="s">
        <v>29</v>
      </c>
      <c r="F15" s="8">
        <v>63772.1</v>
      </c>
      <c r="G15" s="9">
        <v>39556</v>
      </c>
    </row>
    <row r="16" spans="1:7" ht="30" customHeight="1">
      <c r="A16" s="5">
        <v>13</v>
      </c>
      <c r="B16" s="6" t="s">
        <v>31</v>
      </c>
      <c r="C16" s="6">
        <v>5040081604</v>
      </c>
      <c r="D16" s="6" t="s">
        <v>9</v>
      </c>
      <c r="E16" s="7" t="s">
        <v>32</v>
      </c>
      <c r="F16" s="8">
        <v>13839.7</v>
      </c>
      <c r="G16" s="9">
        <v>40080</v>
      </c>
    </row>
    <row r="17" spans="1:8" ht="30" customHeight="1">
      <c r="A17" s="5">
        <v>14</v>
      </c>
      <c r="B17" s="6" t="s">
        <v>33</v>
      </c>
      <c r="C17" s="6">
        <v>5060091109</v>
      </c>
      <c r="D17" s="6" t="s">
        <v>9</v>
      </c>
      <c r="E17" s="7" t="s">
        <v>34</v>
      </c>
      <c r="F17" s="8">
        <v>17231.2</v>
      </c>
      <c r="G17" s="6" t="s">
        <v>35</v>
      </c>
      <c r="H17" t="s">
        <v>36</v>
      </c>
    </row>
    <row r="18" spans="1:8" ht="30" customHeight="1">
      <c r="A18" s="5">
        <v>15</v>
      </c>
      <c r="B18" s="6" t="s">
        <v>38</v>
      </c>
      <c r="C18" s="6">
        <v>5090081027</v>
      </c>
      <c r="D18" s="6" t="s">
        <v>9</v>
      </c>
      <c r="E18" s="7" t="s">
        <v>39</v>
      </c>
      <c r="F18" s="8">
        <v>11186</v>
      </c>
      <c r="G18" s="9">
        <v>39661</v>
      </c>
    </row>
    <row r="19" spans="1:8" ht="30" customHeight="1">
      <c r="A19" s="5">
        <v>16</v>
      </c>
      <c r="B19" s="6" t="s">
        <v>38</v>
      </c>
      <c r="C19" s="6">
        <v>5090081250</v>
      </c>
      <c r="D19" s="6" t="s">
        <v>12</v>
      </c>
      <c r="E19" s="7" t="s">
        <v>40</v>
      </c>
      <c r="F19" s="8">
        <v>2856</v>
      </c>
      <c r="G19" s="9">
        <v>39857</v>
      </c>
    </row>
    <row r="20" spans="1:8" ht="30" customHeight="1">
      <c r="A20" s="5">
        <v>17</v>
      </c>
      <c r="B20" s="6" t="s">
        <v>38</v>
      </c>
      <c r="C20" s="6">
        <v>5090081250</v>
      </c>
      <c r="D20" s="6" t="s">
        <v>22</v>
      </c>
      <c r="E20" s="7" t="s">
        <v>41</v>
      </c>
      <c r="F20" s="8">
        <v>7282.8</v>
      </c>
      <c r="G20" s="9">
        <v>39857</v>
      </c>
    </row>
    <row r="21" spans="1:8" ht="30" customHeight="1">
      <c r="A21" s="5">
        <v>18</v>
      </c>
      <c r="B21" s="6" t="s">
        <v>38</v>
      </c>
      <c r="C21" s="6">
        <v>5090091010</v>
      </c>
      <c r="D21" s="6" t="s">
        <v>42</v>
      </c>
      <c r="E21" s="7" t="s">
        <v>43</v>
      </c>
      <c r="F21" s="8">
        <v>5878.6</v>
      </c>
      <c r="G21" s="9">
        <v>40015</v>
      </c>
    </row>
    <row r="22" spans="1:8" ht="30" customHeight="1">
      <c r="A22" s="5">
        <v>19</v>
      </c>
      <c r="B22" s="6" t="s">
        <v>38</v>
      </c>
      <c r="C22" s="6">
        <v>5090091010</v>
      </c>
      <c r="D22" s="6" t="s">
        <v>44</v>
      </c>
      <c r="E22" s="7" t="s">
        <v>43</v>
      </c>
      <c r="F22" s="8">
        <v>8817.9</v>
      </c>
      <c r="G22" s="9">
        <v>40211</v>
      </c>
    </row>
    <row r="23" spans="1:8" ht="30" customHeight="1">
      <c r="A23" s="5">
        <v>20</v>
      </c>
      <c r="B23" s="6" t="s">
        <v>38</v>
      </c>
      <c r="C23" s="6">
        <v>5090091010</v>
      </c>
      <c r="D23" s="6" t="s">
        <v>45</v>
      </c>
      <c r="E23" s="7" t="s">
        <v>46</v>
      </c>
      <c r="F23" s="8">
        <v>7500</v>
      </c>
      <c r="G23" s="9">
        <v>40199</v>
      </c>
    </row>
    <row r="24" spans="1:8" ht="30" customHeight="1">
      <c r="A24" s="5">
        <v>21</v>
      </c>
      <c r="B24" s="6" t="s">
        <v>38</v>
      </c>
      <c r="C24" s="6">
        <v>5090091049</v>
      </c>
      <c r="D24" s="6" t="s">
        <v>9</v>
      </c>
      <c r="E24" s="7" t="s">
        <v>47</v>
      </c>
      <c r="F24" s="8">
        <v>28667.1</v>
      </c>
      <c r="G24" s="9">
        <v>40135</v>
      </c>
      <c r="H24" t="s">
        <v>48</v>
      </c>
    </row>
    <row r="25" spans="1:8" ht="30" customHeight="1">
      <c r="A25" s="5">
        <v>22</v>
      </c>
      <c r="B25" s="6" t="s">
        <v>31</v>
      </c>
      <c r="C25" s="6">
        <v>6310081014</v>
      </c>
      <c r="D25" s="6" t="s">
        <v>9</v>
      </c>
      <c r="E25" s="7" t="s">
        <v>32</v>
      </c>
      <c r="F25" s="8">
        <v>60255.89</v>
      </c>
      <c r="G25" s="9">
        <v>39605</v>
      </c>
      <c r="H25" t="s">
        <v>51</v>
      </c>
    </row>
    <row r="26" spans="1:8" ht="30" customHeight="1">
      <c r="A26" s="5">
        <v>23</v>
      </c>
      <c r="B26" s="6" t="s">
        <v>31</v>
      </c>
      <c r="C26" s="6">
        <v>6310081014</v>
      </c>
      <c r="D26" s="6" t="s">
        <v>21</v>
      </c>
      <c r="E26" s="7" t="s">
        <v>32</v>
      </c>
      <c r="F26" s="8">
        <v>45191.92</v>
      </c>
      <c r="G26" s="9">
        <v>39741</v>
      </c>
      <c r="H26" t="s">
        <v>51</v>
      </c>
    </row>
    <row r="27" spans="1:8" ht="30" customHeight="1">
      <c r="A27" s="5">
        <v>24</v>
      </c>
      <c r="B27" s="6" t="s">
        <v>31</v>
      </c>
      <c r="C27" s="6">
        <v>6310081014</v>
      </c>
      <c r="D27" s="6" t="s">
        <v>50</v>
      </c>
      <c r="E27" s="7" t="s">
        <v>32</v>
      </c>
      <c r="F27" s="8">
        <v>45191.92</v>
      </c>
      <c r="G27" s="9">
        <v>40032</v>
      </c>
      <c r="H27" t="s">
        <v>51</v>
      </c>
    </row>
    <row r="28" spans="1:8" ht="30" customHeight="1">
      <c r="A28" s="5">
        <v>25</v>
      </c>
      <c r="B28" s="6" t="s">
        <v>53</v>
      </c>
      <c r="C28" s="6">
        <v>7080081071</v>
      </c>
      <c r="D28" s="6" t="s">
        <v>54</v>
      </c>
      <c r="E28" s="7" t="s">
        <v>55</v>
      </c>
      <c r="F28" s="8">
        <v>4350</v>
      </c>
      <c r="G28" s="9">
        <v>39766</v>
      </c>
    </row>
    <row r="29" spans="1:8" ht="30" customHeight="1">
      <c r="F29" s="10">
        <f>SUM(F4:F28)</f>
        <v>420660.08999999997</v>
      </c>
    </row>
    <row r="32" spans="1:8" ht="30" customHeight="1">
      <c r="A32" s="4" t="s">
        <v>36</v>
      </c>
      <c r="B32" t="s">
        <v>37</v>
      </c>
    </row>
    <row r="33" spans="1:4" ht="30" customHeight="1">
      <c r="A33" s="4" t="s">
        <v>48</v>
      </c>
      <c r="B33" t="s">
        <v>49</v>
      </c>
    </row>
    <row r="34" spans="1:4" ht="30" customHeight="1">
      <c r="A34" s="4" t="s">
        <v>51</v>
      </c>
      <c r="B34" t="s">
        <v>52</v>
      </c>
    </row>
    <row r="36" spans="1:4" ht="30" customHeight="1">
      <c r="C36" s="12" t="s">
        <v>57</v>
      </c>
      <c r="D36" s="12" t="s">
        <v>58</v>
      </c>
    </row>
    <row r="37" spans="1:4" ht="30" customHeight="1">
      <c r="B37" s="14" t="s">
        <v>56</v>
      </c>
      <c r="C37" s="11">
        <f>D37</f>
        <v>97597.55</v>
      </c>
      <c r="D37" s="11">
        <f>F4+F5+F6+F7+F8+F9+F10+F11+F12</f>
        <v>97597.55</v>
      </c>
    </row>
    <row r="38" spans="1:4" ht="30" customHeight="1">
      <c r="B38" s="14" t="s">
        <v>24</v>
      </c>
      <c r="C38" s="11">
        <f>D38</f>
        <v>476</v>
      </c>
      <c r="D38" s="11">
        <f>F13</f>
        <v>476</v>
      </c>
    </row>
    <row r="39" spans="1:4" ht="30" customHeight="1">
      <c r="B39" s="14" t="s">
        <v>26</v>
      </c>
      <c r="C39" s="11">
        <f>D39</f>
        <v>565.41</v>
      </c>
      <c r="D39" s="11">
        <f>F14</f>
        <v>565.41</v>
      </c>
    </row>
    <row r="40" spans="1:4" ht="30" customHeight="1">
      <c r="B40" s="14" t="s">
        <v>30</v>
      </c>
      <c r="C40" s="11">
        <f>D40</f>
        <v>63772.1</v>
      </c>
      <c r="D40" s="11">
        <f>F15</f>
        <v>63772.1</v>
      </c>
    </row>
    <row r="41" spans="1:4" ht="30" customHeight="1">
      <c r="B41" s="14" t="s">
        <v>31</v>
      </c>
      <c r="C41" s="11">
        <f>D41+3165.4</f>
        <v>167644.82999999999</v>
      </c>
      <c r="D41" s="11">
        <f>F16+F25+F26+F27</f>
        <v>164479.43</v>
      </c>
    </row>
    <row r="42" spans="1:4" ht="30" customHeight="1">
      <c r="B42" s="14" t="s">
        <v>33</v>
      </c>
      <c r="C42" s="8">
        <v>103411</v>
      </c>
      <c r="D42" s="11">
        <f>F17</f>
        <v>17231.2</v>
      </c>
    </row>
    <row r="43" spans="1:4" ht="30" customHeight="1">
      <c r="B43" s="14" t="s">
        <v>38</v>
      </c>
      <c r="C43" s="11">
        <f>D43</f>
        <v>72188.399999999994</v>
      </c>
      <c r="D43" s="11">
        <f>F18+F19+F20+F21+F22+F23+F24</f>
        <v>72188.399999999994</v>
      </c>
    </row>
    <row r="44" spans="1:4" ht="30" customHeight="1">
      <c r="B44" s="14" t="s">
        <v>53</v>
      </c>
      <c r="C44" s="11">
        <f>D44</f>
        <v>4350</v>
      </c>
      <c r="D44" s="11">
        <f>F28</f>
        <v>4350</v>
      </c>
    </row>
    <row r="45" spans="1:4" ht="30" customHeight="1">
      <c r="C45" s="13">
        <f t="shared" ref="C45:D45" si="0">SUM(C37:C44)</f>
        <v>510005.29000000004</v>
      </c>
      <c r="D45" s="13">
        <f t="shared" si="0"/>
        <v>420660.08999999997</v>
      </c>
    </row>
  </sheetData>
  <pageMargins left="0.23622047244094491" right="0.15748031496062992" top="0.74803149606299213" bottom="0.74803149606299213" header="0.31496062992125984" footer="0.31496062992125984"/>
  <pageSetup paperSize="9" scale="76" fitToHeight="2" orientation="portrait" r:id="rId1"/>
  <headerFoot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9"/>
  <sheetViews>
    <sheetView topLeftCell="A19" workbookViewId="0">
      <selection activeCell="D18" sqref="D18"/>
    </sheetView>
  </sheetViews>
  <sheetFormatPr defaultRowHeight="30" customHeight="1"/>
  <cols>
    <col min="1" max="1" width="3.875" style="4" bestFit="1" customWidth="1"/>
    <col min="2" max="2" width="14" bestFit="1" customWidth="1"/>
    <col min="3" max="4" width="14.375" bestFit="1" customWidth="1"/>
    <col min="5" max="5" width="45.75" style="3" bestFit="1" customWidth="1"/>
    <col min="6" max="6" width="14.375" style="2" bestFit="1" customWidth="1"/>
    <col min="7" max="7" width="10.875" bestFit="1" customWidth="1"/>
  </cols>
  <sheetData>
    <row r="1" spans="1:7" ht="30" customHeight="1">
      <c r="B1" s="1" t="s">
        <v>0</v>
      </c>
    </row>
    <row r="3" spans="1:7" ht="30" customHeight="1">
      <c r="A3" s="5" t="s">
        <v>16</v>
      </c>
      <c r="B3" s="6" t="s">
        <v>1</v>
      </c>
      <c r="C3" s="6" t="s">
        <v>2</v>
      </c>
      <c r="D3" s="6" t="s">
        <v>8</v>
      </c>
      <c r="E3" s="7" t="s">
        <v>3</v>
      </c>
      <c r="F3" s="8" t="s">
        <v>4</v>
      </c>
      <c r="G3" s="6" t="s">
        <v>5</v>
      </c>
    </row>
    <row r="4" spans="1:7" ht="30" customHeight="1">
      <c r="A4" s="5" t="s">
        <v>60</v>
      </c>
      <c r="B4" s="6" t="s">
        <v>56</v>
      </c>
      <c r="C4" s="6">
        <v>1050061060</v>
      </c>
      <c r="D4" s="6" t="s">
        <v>76</v>
      </c>
      <c r="E4" s="7" t="s">
        <v>77</v>
      </c>
      <c r="F4" s="8">
        <v>97.94</v>
      </c>
      <c r="G4" s="9">
        <v>38915</v>
      </c>
    </row>
    <row r="5" spans="1:7" ht="30" customHeight="1">
      <c r="A5" s="5" t="s">
        <v>61</v>
      </c>
      <c r="B5" s="6" t="s">
        <v>81</v>
      </c>
      <c r="C5" s="6">
        <v>7040050007</v>
      </c>
      <c r="D5" s="6" t="s">
        <v>78</v>
      </c>
      <c r="E5" s="7" t="s">
        <v>79</v>
      </c>
      <c r="F5" s="8">
        <v>148.58000000000001</v>
      </c>
      <c r="G5" s="9">
        <v>38569</v>
      </c>
    </row>
    <row r="6" spans="1:7" ht="30" customHeight="1">
      <c r="A6" s="5" t="s">
        <v>62</v>
      </c>
      <c r="B6" s="6" t="s">
        <v>81</v>
      </c>
      <c r="C6" s="6">
        <v>7040060007</v>
      </c>
      <c r="D6" s="6" t="s">
        <v>80</v>
      </c>
      <c r="E6" s="7" t="s">
        <v>82</v>
      </c>
      <c r="F6" s="8">
        <v>148.58000000000001</v>
      </c>
      <c r="G6" s="9">
        <v>38924</v>
      </c>
    </row>
    <row r="7" spans="1:7" ht="30" customHeight="1">
      <c r="A7" s="5" t="s">
        <v>63</v>
      </c>
      <c r="B7" s="6" t="s">
        <v>56</v>
      </c>
      <c r="C7" s="6">
        <v>2050061626</v>
      </c>
      <c r="D7" s="6" t="s">
        <v>9</v>
      </c>
      <c r="E7" s="7" t="s">
        <v>83</v>
      </c>
      <c r="F7" s="8">
        <v>7236.69</v>
      </c>
      <c r="G7" s="9">
        <v>39120</v>
      </c>
    </row>
    <row r="8" spans="1:7" ht="11.25">
      <c r="A8" s="5" t="s">
        <v>64</v>
      </c>
      <c r="B8" s="6" t="s">
        <v>84</v>
      </c>
      <c r="C8" s="6">
        <v>5040040209</v>
      </c>
      <c r="D8" s="6" t="s">
        <v>85</v>
      </c>
      <c r="E8" s="7" t="s">
        <v>86</v>
      </c>
      <c r="F8" s="8">
        <v>26781.759999999998</v>
      </c>
      <c r="G8" s="15">
        <v>38400</v>
      </c>
    </row>
    <row r="9" spans="1:7" ht="30" customHeight="1">
      <c r="A9" s="5" t="s">
        <v>65</v>
      </c>
      <c r="B9" s="6" t="s">
        <v>87</v>
      </c>
      <c r="C9" s="6">
        <v>5070040001</v>
      </c>
      <c r="D9" s="6" t="s">
        <v>88</v>
      </c>
      <c r="E9" s="7" t="s">
        <v>89</v>
      </c>
      <c r="F9" s="8">
        <v>10950</v>
      </c>
      <c r="G9" s="9">
        <v>38135</v>
      </c>
    </row>
    <row r="10" spans="1:7" ht="30" customHeight="1">
      <c r="A10" s="5" t="s">
        <v>66</v>
      </c>
      <c r="B10" s="6" t="s">
        <v>87</v>
      </c>
      <c r="C10" s="6">
        <v>5070040001</v>
      </c>
      <c r="D10" s="6" t="s">
        <v>90</v>
      </c>
      <c r="E10" s="7" t="s">
        <v>89</v>
      </c>
      <c r="F10" s="8">
        <v>9070</v>
      </c>
      <c r="G10" s="9">
        <v>38135</v>
      </c>
    </row>
    <row r="11" spans="1:7" ht="22.5">
      <c r="A11" s="5" t="s">
        <v>67</v>
      </c>
      <c r="B11" s="6" t="s">
        <v>87</v>
      </c>
      <c r="C11" s="6">
        <v>5070040001</v>
      </c>
      <c r="D11" s="6" t="s">
        <v>92</v>
      </c>
      <c r="E11" s="7" t="s">
        <v>89</v>
      </c>
      <c r="F11" s="8">
        <v>2796</v>
      </c>
      <c r="G11" s="9">
        <v>38135</v>
      </c>
    </row>
    <row r="12" spans="1:7" ht="22.5">
      <c r="A12" s="5" t="s">
        <v>68</v>
      </c>
      <c r="B12" s="6" t="s">
        <v>87</v>
      </c>
      <c r="C12" s="6">
        <v>5070040001</v>
      </c>
      <c r="D12" s="6" t="s">
        <v>91</v>
      </c>
      <c r="E12" s="7" t="s">
        <v>89</v>
      </c>
      <c r="F12" s="8">
        <v>11453.75</v>
      </c>
      <c r="G12" s="9">
        <v>38288</v>
      </c>
    </row>
    <row r="13" spans="1:7" ht="30" customHeight="1">
      <c r="A13" s="5" t="s">
        <v>69</v>
      </c>
      <c r="B13" s="6" t="s">
        <v>87</v>
      </c>
      <c r="C13" s="6">
        <v>5070040001</v>
      </c>
      <c r="D13" s="6" t="s">
        <v>93</v>
      </c>
      <c r="E13" s="7" t="s">
        <v>89</v>
      </c>
      <c r="F13" s="8">
        <v>11000</v>
      </c>
      <c r="G13" s="9">
        <v>38288</v>
      </c>
    </row>
    <row r="14" spans="1:7" ht="30" customHeight="1">
      <c r="A14" s="5" t="s">
        <v>70</v>
      </c>
      <c r="B14" s="6" t="s">
        <v>87</v>
      </c>
      <c r="C14" s="6">
        <v>5070040001</v>
      </c>
      <c r="D14" s="6" t="s">
        <v>94</v>
      </c>
      <c r="E14" s="7" t="s">
        <v>89</v>
      </c>
      <c r="F14" s="8">
        <v>2750</v>
      </c>
      <c r="G14" s="9">
        <v>38343</v>
      </c>
    </row>
    <row r="15" spans="1:7" ht="30" customHeight="1">
      <c r="A15" s="5" t="s">
        <v>71</v>
      </c>
      <c r="B15" s="6" t="s">
        <v>87</v>
      </c>
      <c r="C15" s="6">
        <v>5070040001</v>
      </c>
      <c r="D15" s="6" t="s">
        <v>95</v>
      </c>
      <c r="E15" s="7" t="s">
        <v>89</v>
      </c>
      <c r="F15" s="8">
        <v>5704</v>
      </c>
      <c r="G15" s="9">
        <v>38343</v>
      </c>
    </row>
    <row r="16" spans="1:7" ht="30" customHeight="1">
      <c r="A16" s="5" t="s">
        <v>72</v>
      </c>
      <c r="B16" s="6" t="s">
        <v>87</v>
      </c>
      <c r="C16" s="6">
        <v>5070040001</v>
      </c>
      <c r="D16" s="6" t="s">
        <v>96</v>
      </c>
      <c r="E16" s="7" t="s">
        <v>89</v>
      </c>
      <c r="F16" s="8">
        <v>15069.57</v>
      </c>
      <c r="G16" s="9">
        <v>38343</v>
      </c>
    </row>
    <row r="17" spans="1:7" ht="30" customHeight="1">
      <c r="A17" s="5" t="s">
        <v>97</v>
      </c>
      <c r="B17" s="6" t="s">
        <v>87</v>
      </c>
      <c r="C17" s="6">
        <v>5070040001</v>
      </c>
      <c r="D17" s="6" t="s">
        <v>9</v>
      </c>
      <c r="E17" s="7" t="s">
        <v>89</v>
      </c>
      <c r="F17" s="8">
        <v>10712.38</v>
      </c>
      <c r="G17" s="9">
        <v>38551</v>
      </c>
    </row>
    <row r="18" spans="1:7" ht="30" customHeight="1">
      <c r="A18" s="5" t="s">
        <v>73</v>
      </c>
      <c r="B18" s="6" t="s">
        <v>87</v>
      </c>
      <c r="C18" s="6">
        <v>5070040031</v>
      </c>
      <c r="D18" s="6" t="s">
        <v>88</v>
      </c>
      <c r="E18" s="7" t="s">
        <v>98</v>
      </c>
      <c r="F18" s="8">
        <v>7078.12</v>
      </c>
      <c r="G18" s="9">
        <v>38331</v>
      </c>
    </row>
    <row r="19" spans="1:7" ht="30" customHeight="1">
      <c r="A19" s="5" t="s">
        <v>74</v>
      </c>
      <c r="B19" s="6" t="s">
        <v>87</v>
      </c>
      <c r="C19" s="6">
        <v>5070040031</v>
      </c>
      <c r="D19" s="6" t="s">
        <v>90</v>
      </c>
      <c r="E19" s="7" t="s">
        <v>98</v>
      </c>
      <c r="F19" s="8">
        <v>17850</v>
      </c>
      <c r="G19" s="9">
        <v>38338</v>
      </c>
    </row>
    <row r="20" spans="1:7" ht="30" customHeight="1">
      <c r="A20" s="5" t="s">
        <v>75</v>
      </c>
      <c r="B20" s="6" t="s">
        <v>87</v>
      </c>
      <c r="C20" s="6">
        <v>5070040062</v>
      </c>
      <c r="D20" s="6" t="s">
        <v>99</v>
      </c>
      <c r="E20" s="7" t="s">
        <v>100</v>
      </c>
      <c r="F20" s="8">
        <v>74267.899999999994</v>
      </c>
      <c r="G20" s="9">
        <v>38551</v>
      </c>
    </row>
    <row r="21" spans="1:7" ht="30" customHeight="1">
      <c r="F21" s="10">
        <f>SUM(F4:F20)</f>
        <v>213115.27</v>
      </c>
    </row>
    <row r="24" spans="1:7" ht="30" customHeight="1">
      <c r="C24" s="12" t="s">
        <v>57</v>
      </c>
      <c r="D24" s="12" t="s">
        <v>58</v>
      </c>
    </row>
    <row r="25" spans="1:7" ht="30" customHeight="1">
      <c r="B25" s="14" t="s">
        <v>56</v>
      </c>
      <c r="C25" s="11">
        <f>D25</f>
        <v>7334.6299999999992</v>
      </c>
      <c r="D25" s="11">
        <f>F4+F7</f>
        <v>7334.6299999999992</v>
      </c>
    </row>
    <row r="26" spans="1:7" ht="30" customHeight="1">
      <c r="B26" s="14" t="s">
        <v>81</v>
      </c>
      <c r="C26" s="11">
        <f>D26</f>
        <v>297.16000000000003</v>
      </c>
      <c r="D26" s="11">
        <f>F5+F6</f>
        <v>297.16000000000003</v>
      </c>
    </row>
    <row r="27" spans="1:7" ht="30" customHeight="1">
      <c r="B27" s="14" t="s">
        <v>84</v>
      </c>
      <c r="C27" s="11">
        <f>D27</f>
        <v>26781.759999999998</v>
      </c>
      <c r="D27" s="11">
        <f>F8</f>
        <v>26781.759999999998</v>
      </c>
    </row>
    <row r="28" spans="1:7" ht="30" customHeight="1">
      <c r="B28" s="14" t="s">
        <v>87</v>
      </c>
      <c r="C28" s="11">
        <f>D28</f>
        <v>178701.72</v>
      </c>
      <c r="D28" s="11">
        <f>F9+F10+F11+F12+F13+F14+F15+F16+F17+F18+F19+F20</f>
        <v>178701.72</v>
      </c>
    </row>
    <row r="29" spans="1:7" ht="30" customHeight="1">
      <c r="C29" s="13">
        <f>SUM(C25:C28)</f>
        <v>213115.27</v>
      </c>
      <c r="D29" s="13">
        <f>SUM(D25:D28)</f>
        <v>213115.27</v>
      </c>
    </row>
  </sheetData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37"/>
  <sheetViews>
    <sheetView tabSelected="1" topLeftCell="A25" workbookViewId="0">
      <selection activeCell="E24" sqref="E24"/>
    </sheetView>
  </sheetViews>
  <sheetFormatPr defaultRowHeight="30" customHeight="1"/>
  <cols>
    <col min="1" max="1" width="3.875" style="4" bestFit="1" customWidth="1"/>
    <col min="2" max="2" width="14" hidden="1" customWidth="1"/>
    <col min="3" max="4" width="14.375" hidden="1" customWidth="1"/>
    <col min="5" max="5" width="45.75" style="3" bestFit="1" customWidth="1"/>
    <col min="6" max="6" width="14.375" style="2" bestFit="1" customWidth="1"/>
  </cols>
  <sheetData>
    <row r="1" spans="1:7" ht="30" customHeight="1">
      <c r="B1" s="1" t="s">
        <v>0</v>
      </c>
    </row>
    <row r="3" spans="1:7" ht="30" customHeight="1">
      <c r="A3" s="5" t="s">
        <v>16</v>
      </c>
      <c r="B3" s="6" t="s">
        <v>1</v>
      </c>
      <c r="C3" s="6" t="s">
        <v>2</v>
      </c>
      <c r="D3" s="6" t="s">
        <v>8</v>
      </c>
      <c r="E3" s="7" t="s">
        <v>3</v>
      </c>
      <c r="F3" s="8" t="s">
        <v>111</v>
      </c>
    </row>
    <row r="4" spans="1:7" ht="30" customHeight="1">
      <c r="A4" s="5"/>
      <c r="B4" s="6"/>
      <c r="C4" s="6"/>
      <c r="D4" s="6"/>
      <c r="E4" s="17" t="s">
        <v>104</v>
      </c>
      <c r="F4" s="8"/>
    </row>
    <row r="5" spans="1:7" ht="30" customHeight="1">
      <c r="A5" s="5">
        <v>1</v>
      </c>
      <c r="B5" s="6" t="s">
        <v>6</v>
      </c>
      <c r="C5" s="6">
        <v>2050081275</v>
      </c>
      <c r="D5" s="6" t="s">
        <v>9</v>
      </c>
      <c r="E5" s="7" t="s">
        <v>7</v>
      </c>
      <c r="F5" s="8">
        <v>10412.5</v>
      </c>
    </row>
    <row r="6" spans="1:7" ht="30" customHeight="1">
      <c r="A6" s="5">
        <v>2</v>
      </c>
      <c r="B6" s="6" t="s">
        <v>6</v>
      </c>
      <c r="C6" s="6">
        <v>2205089033</v>
      </c>
      <c r="D6" s="6" t="s">
        <v>9</v>
      </c>
      <c r="E6" s="7" t="s">
        <v>108</v>
      </c>
      <c r="F6" s="8">
        <v>60386.55</v>
      </c>
    </row>
    <row r="7" spans="1:7" ht="30" customHeight="1">
      <c r="A7" s="5">
        <f t="shared" ref="A7:A19" si="0">A6+1</f>
        <v>3</v>
      </c>
      <c r="B7" s="6" t="s">
        <v>6</v>
      </c>
      <c r="C7" s="6">
        <v>2205090007</v>
      </c>
      <c r="D7" s="6" t="s">
        <v>12</v>
      </c>
      <c r="E7" s="7" t="s">
        <v>13</v>
      </c>
      <c r="F7" s="8">
        <v>928.2</v>
      </c>
    </row>
    <row r="8" spans="1:7" ht="30" customHeight="1">
      <c r="A8" s="5">
        <f t="shared" si="0"/>
        <v>4</v>
      </c>
      <c r="B8" s="6" t="s">
        <v>6</v>
      </c>
      <c r="C8" s="6">
        <v>2205090007</v>
      </c>
      <c r="D8" s="6" t="s">
        <v>17</v>
      </c>
      <c r="E8" s="7" t="s">
        <v>19</v>
      </c>
      <c r="F8" s="8">
        <v>318</v>
      </c>
    </row>
    <row r="9" spans="1:7" ht="30" customHeight="1">
      <c r="A9" s="5">
        <f t="shared" si="0"/>
        <v>5</v>
      </c>
      <c r="B9" s="6" t="s">
        <v>6</v>
      </c>
      <c r="C9" s="6">
        <v>2205090007</v>
      </c>
      <c r="D9" s="6" t="s">
        <v>18</v>
      </c>
      <c r="E9" s="7" t="s">
        <v>20</v>
      </c>
      <c r="F9" s="8">
        <v>952</v>
      </c>
    </row>
    <row r="10" spans="1:7" ht="33.75">
      <c r="A10" s="5">
        <f t="shared" si="0"/>
        <v>6</v>
      </c>
      <c r="B10" s="6" t="s">
        <v>6</v>
      </c>
      <c r="C10" s="6">
        <v>2205091235</v>
      </c>
      <c r="D10" s="6" t="s">
        <v>21</v>
      </c>
      <c r="E10" s="7" t="s">
        <v>15</v>
      </c>
      <c r="F10" s="8">
        <v>1868.3</v>
      </c>
    </row>
    <row r="11" spans="1:7" ht="33.75">
      <c r="A11" s="5">
        <f t="shared" si="0"/>
        <v>7</v>
      </c>
      <c r="B11" s="6" t="s">
        <v>6</v>
      </c>
      <c r="C11" s="6">
        <v>2205091235</v>
      </c>
      <c r="D11" s="6" t="s">
        <v>22</v>
      </c>
      <c r="E11" s="7" t="s">
        <v>23</v>
      </c>
      <c r="F11" s="8">
        <v>3332</v>
      </c>
    </row>
    <row r="12" spans="1:7" ht="30" customHeight="1">
      <c r="A12" s="5">
        <f t="shared" si="0"/>
        <v>8</v>
      </c>
      <c r="B12" s="6" t="s">
        <v>24</v>
      </c>
      <c r="C12" s="6">
        <v>3311080005</v>
      </c>
      <c r="D12" s="6" t="s">
        <v>22</v>
      </c>
      <c r="E12" s="7" t="s">
        <v>25</v>
      </c>
      <c r="F12" s="8">
        <v>476</v>
      </c>
    </row>
    <row r="13" spans="1:7" ht="30" customHeight="1">
      <c r="A13" s="5">
        <v>9</v>
      </c>
      <c r="B13" s="6" t="s">
        <v>33</v>
      </c>
      <c r="C13" s="6">
        <v>5060091109</v>
      </c>
      <c r="D13" s="6" t="s">
        <v>9</v>
      </c>
      <c r="E13" s="7" t="s">
        <v>107</v>
      </c>
      <c r="F13" s="8">
        <v>103411</v>
      </c>
      <c r="G13" t="s">
        <v>36</v>
      </c>
    </row>
    <row r="14" spans="1:7" ht="30" customHeight="1">
      <c r="A14" s="5">
        <f t="shared" si="0"/>
        <v>10</v>
      </c>
      <c r="B14" s="6" t="s">
        <v>38</v>
      </c>
      <c r="C14" s="6">
        <v>5090081027</v>
      </c>
      <c r="D14" s="6" t="s">
        <v>9</v>
      </c>
      <c r="E14" s="7" t="s">
        <v>39</v>
      </c>
      <c r="F14" s="8">
        <v>11186</v>
      </c>
    </row>
    <row r="15" spans="1:7" ht="30" customHeight="1">
      <c r="A15" s="5">
        <f t="shared" si="0"/>
        <v>11</v>
      </c>
      <c r="B15" s="6" t="s">
        <v>38</v>
      </c>
      <c r="C15" s="6">
        <v>5090081250</v>
      </c>
      <c r="D15" s="6" t="s">
        <v>12</v>
      </c>
      <c r="E15" s="7" t="s">
        <v>40</v>
      </c>
      <c r="F15" s="8">
        <v>2856</v>
      </c>
    </row>
    <row r="16" spans="1:7" ht="30" customHeight="1">
      <c r="A16" s="5">
        <f t="shared" si="0"/>
        <v>12</v>
      </c>
      <c r="B16" s="6" t="s">
        <v>38</v>
      </c>
      <c r="C16" s="6">
        <v>5090081250</v>
      </c>
      <c r="D16" s="6" t="s">
        <v>22</v>
      </c>
      <c r="E16" s="7" t="s">
        <v>106</v>
      </c>
      <c r="F16" s="8">
        <v>7282.8</v>
      </c>
    </row>
    <row r="17" spans="1:7" ht="30" customHeight="1">
      <c r="A17" s="5">
        <f t="shared" si="0"/>
        <v>13</v>
      </c>
      <c r="B17" s="6" t="s">
        <v>38</v>
      </c>
      <c r="C17" s="6">
        <v>5090091010</v>
      </c>
      <c r="D17" s="6" t="s">
        <v>42</v>
      </c>
      <c r="E17" s="7" t="s">
        <v>43</v>
      </c>
      <c r="F17" s="8">
        <f>5878.6+8817.9</f>
        <v>14696.5</v>
      </c>
    </row>
    <row r="18" spans="1:7" ht="30" customHeight="1">
      <c r="A18" s="5">
        <f t="shared" si="0"/>
        <v>14</v>
      </c>
      <c r="B18" s="6" t="s">
        <v>38</v>
      </c>
      <c r="C18" s="6">
        <v>5090091010</v>
      </c>
      <c r="D18" s="6" t="s">
        <v>45</v>
      </c>
      <c r="E18" s="7" t="s">
        <v>46</v>
      </c>
      <c r="F18" s="8">
        <v>7500</v>
      </c>
    </row>
    <row r="19" spans="1:7" ht="30" customHeight="1">
      <c r="A19" s="5">
        <f t="shared" si="0"/>
        <v>15</v>
      </c>
      <c r="B19" s="6" t="s">
        <v>38</v>
      </c>
      <c r="C19" s="6">
        <v>5090091049</v>
      </c>
      <c r="D19" s="6" t="s">
        <v>9</v>
      </c>
      <c r="E19" s="7" t="s">
        <v>47</v>
      </c>
      <c r="F19" s="8">
        <v>31832</v>
      </c>
      <c r="G19" t="s">
        <v>48</v>
      </c>
    </row>
    <row r="20" spans="1:7" ht="30" customHeight="1">
      <c r="F20" s="10">
        <f>SUM(F5:F19)</f>
        <v>257437.84999999998</v>
      </c>
    </row>
    <row r="21" spans="1:7" ht="30" customHeight="1">
      <c r="E21" s="3" t="s">
        <v>109</v>
      </c>
    </row>
    <row r="22" spans="1:7" ht="11.25">
      <c r="E22" s="18" t="s">
        <v>105</v>
      </c>
    </row>
    <row r="23" spans="1:7" ht="30" customHeight="1">
      <c r="B23" t="s">
        <v>37</v>
      </c>
    </row>
    <row r="24" spans="1:7" ht="30" customHeight="1">
      <c r="B24" t="s">
        <v>49</v>
      </c>
    </row>
    <row r="26" spans="1:7" ht="30" customHeight="1">
      <c r="A26" s="5" t="s">
        <v>16</v>
      </c>
      <c r="B26" s="6" t="s">
        <v>1</v>
      </c>
      <c r="C26" s="6" t="s">
        <v>2</v>
      </c>
      <c r="D26" s="6" t="s">
        <v>8</v>
      </c>
      <c r="E26" s="7" t="s">
        <v>3</v>
      </c>
      <c r="F26" s="8" t="s">
        <v>111</v>
      </c>
    </row>
    <row r="27" spans="1:7" ht="30" customHeight="1">
      <c r="A27" s="5"/>
      <c r="B27" s="6"/>
      <c r="C27" s="6"/>
      <c r="D27" s="6"/>
      <c r="E27" s="17" t="s">
        <v>110</v>
      </c>
      <c r="F27" s="8"/>
    </row>
    <row r="28" spans="1:7" ht="30" customHeight="1">
      <c r="A28" s="5">
        <v>16</v>
      </c>
      <c r="B28" s="6" t="s">
        <v>6</v>
      </c>
      <c r="C28" s="16" t="s">
        <v>102</v>
      </c>
      <c r="D28" s="6" t="s">
        <v>103</v>
      </c>
      <c r="E28" s="7" t="s">
        <v>101</v>
      </c>
      <c r="F28" s="8">
        <f>19400+4350</f>
        <v>23750</v>
      </c>
    </row>
    <row r="29" spans="1:7" ht="30" customHeight="1">
      <c r="A29" s="5">
        <v>17</v>
      </c>
      <c r="B29" s="6" t="s">
        <v>26</v>
      </c>
      <c r="C29" s="6">
        <v>3313090007</v>
      </c>
      <c r="D29" s="6" t="s">
        <v>27</v>
      </c>
      <c r="E29" s="7" t="s">
        <v>28</v>
      </c>
      <c r="F29" s="8">
        <v>565.41</v>
      </c>
    </row>
    <row r="30" spans="1:7" ht="30" customHeight="1">
      <c r="A30" s="5">
        <f>A29+1</f>
        <v>18</v>
      </c>
      <c r="B30" s="6" t="s">
        <v>30</v>
      </c>
      <c r="C30" s="6">
        <v>4050071064</v>
      </c>
      <c r="D30" s="6" t="s">
        <v>9</v>
      </c>
      <c r="E30" s="7" t="s">
        <v>29</v>
      </c>
      <c r="F30" s="8">
        <v>63772.1</v>
      </c>
    </row>
    <row r="31" spans="1:7" ht="30" customHeight="1">
      <c r="A31" s="5">
        <f>A30+1</f>
        <v>19</v>
      </c>
      <c r="B31" s="6" t="s">
        <v>31</v>
      </c>
      <c r="C31" s="6">
        <v>5040081604</v>
      </c>
      <c r="D31" s="6" t="s">
        <v>9</v>
      </c>
      <c r="E31" s="7" t="s">
        <v>32</v>
      </c>
      <c r="F31" s="8">
        <v>13839.7</v>
      </c>
    </row>
    <row r="32" spans="1:7" ht="30" customHeight="1">
      <c r="A32" s="5">
        <v>20</v>
      </c>
      <c r="B32" s="6" t="s">
        <v>31</v>
      </c>
      <c r="C32" s="6">
        <v>6310081014</v>
      </c>
      <c r="D32" s="6" t="s">
        <v>9</v>
      </c>
      <c r="E32" s="7" t="s">
        <v>32</v>
      </c>
      <c r="F32" s="8">
        <f>60255.89+45191.92+45191.92</f>
        <v>150639.72999999998</v>
      </c>
    </row>
    <row r="33" spans="2:6" ht="30" customHeight="1">
      <c r="B33" s="14" t="s">
        <v>30</v>
      </c>
      <c r="C33" s="11">
        <f>D33</f>
        <v>63772.1</v>
      </c>
      <c r="D33" s="11">
        <f>F30</f>
        <v>63772.1</v>
      </c>
      <c r="F33" s="10">
        <f>SUM(F28:F32)</f>
        <v>252566.93999999997</v>
      </c>
    </row>
    <row r="34" spans="2:6" ht="30" customHeight="1">
      <c r="B34" s="14" t="s">
        <v>31</v>
      </c>
      <c r="C34" s="11">
        <f>F32+F31</f>
        <v>164479.43</v>
      </c>
      <c r="D34" s="11">
        <f>F31+F32</f>
        <v>164479.43</v>
      </c>
    </row>
    <row r="35" spans="2:6" ht="30" customHeight="1">
      <c r="B35" s="14" t="s">
        <v>33</v>
      </c>
      <c r="C35" s="8">
        <v>103411</v>
      </c>
      <c r="D35" s="11">
        <f>F13</f>
        <v>103411</v>
      </c>
      <c r="E35" s="3" t="s">
        <v>112</v>
      </c>
      <c r="F35" s="2">
        <f>F33+F20</f>
        <v>510004.78999999992</v>
      </c>
    </row>
    <row r="36" spans="2:6" ht="30" customHeight="1">
      <c r="B36" s="14" t="s">
        <v>38</v>
      </c>
      <c r="C36" s="11">
        <f>F14+F15+F16+F17+F18+F19+3165.4</f>
        <v>78518.7</v>
      </c>
      <c r="D36" s="11">
        <f>F14+F15+F16+F17+F18+F19</f>
        <v>75353.3</v>
      </c>
    </row>
    <row r="37" spans="2:6" ht="30" customHeight="1">
      <c r="C37" s="13">
        <f>SUM(C29:C36)</f>
        <v>18713733870.23</v>
      </c>
      <c r="D37" s="13">
        <f>SUM(D29:D36)</f>
        <v>407015.83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ap:Properties xmlns:vt="http://schemas.openxmlformats.org/officeDocument/2006/docPropsVTypes" xmlns:ap="http://schemas.openxmlformats.org/officeDocument/2006/extended-properties">
  <ap:DocSecurity>0</ap:DocSecurity>
  <ap:ScaleCrop>false</ap:ScaleCrop>
  <ap:HeadingPairs>
    <vt:vector baseType="variant" size="2">
      <vt:variant>
        <vt:lpstr>Werkbladen</vt:lpstr>
      </vt:variant>
      <vt:variant>
        <vt:i4>3</vt:i4>
      </vt:variant>
    </vt:vector>
  </ap:HeadingPairs>
  <ap:TitlesOfParts>
    <vt:vector baseType="lpstr" size="3">
      <vt:lpstr>Periode maart 2007 - heden</vt:lpstr>
      <vt:lpstr>&lt; maart 2007</vt:lpstr>
      <vt:lpstr>12-04-2010</vt:lpstr>
    </vt:vector>
  </ap:TitlesOfParts>
  <ap:LinksUpToDate>false</ap:LinksUpToDate>
  <ap:SharedDoc>false</ap:SharedDoc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/>
  <lastModifiedBy/>
  <lastPrinted>2010-04-22T12:23:25.0000000Z</lastPrinted>
  <dcterms:created xsi:type="dcterms:W3CDTF">2010-02-15T07:19:28.0000000Z</dcterms:created>
  <dcterms:modified xsi:type="dcterms:W3CDTF">2010-04-29T13:36:55.0000000Z</dcterms:modified>
  <dc:description/>
  <dc:subject/>
  <dc:title/>
  <keywords/>
  <version/>
  <category>------------------------</category>
  <revision/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0x0101006CF9BE8840605F4EA963E57BE37093E3</vt:lpwstr>
  </property>
  <property fmtid="{D5CDD505-2E9C-101B-9397-08002B2CF9AE}" pid="3" name="Gereserveerd">
    <vt:lpwstr>true</vt:lpwstr>
  </property>
  <property fmtid="{D5CDD505-2E9C-101B-9397-08002B2CF9AE}" pid="4" name="GereserveerdDoor">
    <vt:lpwstr>colt2206</vt:lpwstr>
  </property>
  <property fmtid="{D5CDD505-2E9C-101B-9397-08002B2CF9AE}" pid="5" name="Door">
    <vt:lpwstr>Collaris T.</vt:lpwstr>
  </property>
</Properties>
</file>